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2.xml" ContentType="application/vnd.openxmlformats-officedocument.drawing+xml"/>
  <Override PartName="/xl/charts/chart24.xml" ContentType="application/vnd.openxmlformats-officedocument.drawingml.chart+xml"/>
  <Override PartName="/xl/charts/style1.xml" ContentType="application/vnd.ms-office.chartstyle+xml"/>
  <Override PartName="/xl/charts/colors1.xml" ContentType="application/vnd.ms-office.chartcolorstyle+xml"/>
  <Override PartName="/xl/charts/chart2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6.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7.xml" ContentType="application/vnd.openxmlformats-officedocument.drawingml.chart+xml"/>
  <Override PartName="/xl/charts/style3.xml" ContentType="application/vnd.ms-office.chartstyle+xml"/>
  <Override PartName="/xl/charts/colors3.xml" ContentType="application/vnd.ms-office.chartcolorstyle+xml"/>
  <Override PartName="/xl/charts/chart28.xml" ContentType="application/vnd.openxmlformats-officedocument.drawingml.chart+xml"/>
  <Override PartName="/xl/charts/style4.xml" ContentType="application/vnd.ms-office.chartstyle+xml"/>
  <Override PartName="/xl/charts/colors4.xml" ContentType="application/vnd.ms-office.chartcolorstyle+xml"/>
  <Override PartName="/xl/charts/chart29.xml" ContentType="application/vnd.openxmlformats-officedocument.drawingml.chart+xml"/>
  <Override PartName="/xl/charts/style5.xml" ContentType="application/vnd.ms-office.chartstyle+xml"/>
  <Override PartName="/xl/charts/colors5.xml" ContentType="application/vnd.ms-office.chartcolorstyle+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Users\John Desktop\Documents\Garrison_Publication_SantaCruz_and_GSA\Supplemental_Data_Files_Garrison_Volume\"/>
    </mc:Choice>
  </mc:AlternateContent>
  <xr:revisionPtr revIDLastSave="0" documentId="13_ncr:1_{1EC78DA4-51DB-41A3-AD76-7CB9CC7698AB}" xr6:coauthVersionLast="47" xr6:coauthVersionMax="47" xr10:uidLastSave="{00000000-0000-0000-0000-000000000000}"/>
  <bookViews>
    <workbookView xWindow="1170" yWindow="1170" windowWidth="25710" windowHeight="13545" tabRatio="887" activeTab="5" xr2:uid="{9D21CC55-6CBC-485F-8B23-AF6A820064EE}"/>
  </bookViews>
  <sheets>
    <sheet name="1) Explanation" sheetId="9" r:id="rId1"/>
    <sheet name="2) References" sheetId="3" r:id="rId2"/>
    <sheet name="3) UCS_YM_Data_by_RockType" sheetId="1" r:id="rId3"/>
    <sheet name="4) UCS_YM_BoxPlot_by_Rock" sheetId="2" r:id="rId4"/>
    <sheet name="5) Cumulative_NormDist" sheetId="7" r:id="rId5"/>
    <sheet name="6) UCS_YM_Chart" sheetId="4" r:id="rId6"/>
    <sheet name="7) Chert_Silica_Box_Plots" sheetId="8" r:id="rId7"/>
    <sheet name="8) Por_vs_UCS" sheetId="10" r:id="rId8"/>
    <sheet name="9) UCS_Stress_Strain_Curves" sheetId="13" r:id="rId9"/>
    <sheet name="10) Density_Depth_Plot"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50" i="8" l="1"/>
  <c r="CK50" i="8"/>
  <c r="BZ50" i="8"/>
  <c r="BN50" i="8"/>
  <c r="BB50" i="8"/>
  <c r="ET56" i="2"/>
  <c r="DN56" i="2"/>
  <c r="CX53" i="2"/>
  <c r="GP51" i="2"/>
  <c r="MU50" i="2"/>
  <c r="MD50" i="2"/>
  <c r="LN50" i="2"/>
  <c r="KX50" i="2"/>
  <c r="KH50" i="2"/>
  <c r="JR50" i="2"/>
  <c r="JB50" i="2"/>
  <c r="IL50" i="2"/>
  <c r="HV50" i="2"/>
  <c r="HF50" i="2"/>
  <c r="FZ50" i="2"/>
  <c r="FJ50" i="2"/>
  <c r="CG50" i="2"/>
  <c r="BQ50" i="2"/>
  <c r="BA50" i="2"/>
  <c r="AK50" i="2"/>
  <c r="U50" i="2"/>
  <c r="E50" i="2"/>
  <c r="ED47" i="2"/>
  <c r="AL311" i="1"/>
  <c r="AK311" i="1"/>
  <c r="AJ311" i="1"/>
  <c r="AB288" i="1"/>
  <c r="AA288" i="1"/>
  <c r="Z288" i="1"/>
  <c r="AG274" i="1"/>
  <c r="AF274" i="1"/>
  <c r="AE274" i="1"/>
  <c r="W110" i="1"/>
  <c r="V110" i="1"/>
  <c r="U110" i="1"/>
  <c r="C76" i="1"/>
  <c r="B76" i="1"/>
  <c r="A76" i="1"/>
  <c r="AV40" i="1"/>
  <c r="AU40" i="1"/>
  <c r="AT40" i="1"/>
  <c r="BJ39" i="1"/>
  <c r="BI39" i="1"/>
  <c r="BF36" i="1"/>
  <c r="BE36" i="1"/>
  <c r="BD36" i="1"/>
  <c r="R29" i="1"/>
  <c r="Q29" i="1"/>
  <c r="P29" i="1"/>
  <c r="M21" i="1"/>
  <c r="L21" i="1"/>
  <c r="K21" i="1"/>
  <c r="G14" i="1"/>
  <c r="F14" i="1"/>
  <c r="AZ12" i="1"/>
  <c r="AY12" i="1"/>
  <c r="AP182" i="1"/>
  <c r="AO182" i="1"/>
  <c r="AQ182" i="1"/>
  <c r="C75" i="1" l="1"/>
  <c r="B75" i="1"/>
  <c r="A75" i="1"/>
  <c r="C74" i="1"/>
  <c r="B74" i="1"/>
  <c r="A74" i="1"/>
  <c r="C73" i="1"/>
  <c r="B73" i="1"/>
  <c r="A73" i="1"/>
  <c r="G13" i="1"/>
  <c r="F13" i="1"/>
  <c r="G12" i="1"/>
  <c r="H12" i="1"/>
  <c r="F12" i="1"/>
  <c r="G11" i="1"/>
  <c r="H11" i="1"/>
  <c r="F11" i="1"/>
  <c r="L20" i="1"/>
  <c r="M20" i="1"/>
  <c r="K20" i="1"/>
  <c r="L19" i="1"/>
  <c r="M19" i="1"/>
  <c r="K19" i="1"/>
  <c r="L18" i="1"/>
  <c r="M18" i="1"/>
  <c r="K18" i="1"/>
  <c r="Q28" i="1"/>
  <c r="R28" i="1"/>
  <c r="P28" i="1"/>
  <c r="Q27" i="1"/>
  <c r="R27" i="1"/>
  <c r="P27" i="1"/>
  <c r="Q26" i="1"/>
  <c r="R26" i="1"/>
  <c r="P26" i="1"/>
  <c r="V109" i="1"/>
  <c r="W109" i="1"/>
  <c r="U109" i="1"/>
  <c r="V108" i="1"/>
  <c r="W108" i="1"/>
  <c r="U108" i="1"/>
  <c r="V107" i="1"/>
  <c r="W107" i="1"/>
  <c r="U107" i="1"/>
  <c r="AA285" i="1"/>
  <c r="AB285" i="1"/>
  <c r="AA286" i="1"/>
  <c r="AB286" i="1"/>
  <c r="AA287" i="1"/>
  <c r="AB287" i="1"/>
  <c r="Z287" i="1"/>
  <c r="Z286" i="1"/>
  <c r="Z285" i="1"/>
  <c r="AF273" i="1"/>
  <c r="AG273" i="1"/>
  <c r="AE273" i="1"/>
  <c r="AF272" i="1"/>
  <c r="AG272" i="1"/>
  <c r="AE272" i="1"/>
  <c r="AF271" i="1"/>
  <c r="AG271" i="1"/>
  <c r="AE271" i="1"/>
  <c r="AK308" i="1"/>
  <c r="AL308" i="1"/>
  <c r="AK309" i="1"/>
  <c r="AL309" i="1"/>
  <c r="AK310" i="1"/>
  <c r="AL310" i="1"/>
  <c r="AJ310" i="1"/>
  <c r="AJ309" i="1"/>
  <c r="AJ308" i="1"/>
  <c r="BJ38" i="1"/>
  <c r="BI38" i="1"/>
  <c r="BJ37" i="1"/>
  <c r="BI37" i="1"/>
  <c r="BJ36" i="1"/>
  <c r="BI36" i="1"/>
  <c r="AQ181" i="1" l="1"/>
  <c r="AP181" i="1"/>
  <c r="AO181" i="1"/>
  <c r="AP180" i="1"/>
  <c r="AQ180" i="1"/>
  <c r="AO180" i="1"/>
  <c r="AQ179" i="1"/>
  <c r="AP179" i="1"/>
  <c r="AO179" i="1"/>
  <c r="BD33" i="1"/>
  <c r="BE35" i="1"/>
  <c r="BF35" i="1"/>
  <c r="BD35" i="1"/>
  <c r="BE34" i="1"/>
  <c r="BF34" i="1"/>
  <c r="BD34" i="1"/>
  <c r="BF33" i="1"/>
  <c r="BE33" i="1"/>
  <c r="AU39" i="1"/>
  <c r="AT39" i="1"/>
  <c r="AU38" i="1"/>
  <c r="AT38" i="1"/>
  <c r="AU37" i="1"/>
  <c r="AT37" i="1"/>
  <c r="AZ11" i="1"/>
  <c r="AY11" i="1"/>
  <c r="AZ10" i="1"/>
  <c r="AY10" i="1"/>
  <c r="AZ9" i="1"/>
  <c r="AY9" i="1"/>
  <c r="A10" i="1" l="1"/>
  <c r="C11" i="1"/>
  <c r="B11" i="1"/>
  <c r="A11" i="1"/>
  <c r="C10" i="1"/>
  <c r="B10" i="1"/>
  <c r="BR3" i="7"/>
  <c r="BR4" i="7"/>
  <c r="BR5" i="7"/>
  <c r="BR6" i="7"/>
  <c r="BR7" i="7"/>
  <c r="BR8" i="7"/>
  <c r="BR9" i="7"/>
  <c r="BR10" i="7"/>
  <c r="BR11" i="7"/>
  <c r="BR12" i="7"/>
  <c r="BR13" i="7"/>
  <c r="BR14" i="7"/>
  <c r="BR15" i="7"/>
  <c r="BR16" i="7"/>
  <c r="BR17" i="7"/>
  <c r="BR18" i="7"/>
  <c r="BR19" i="7"/>
  <c r="BR20" i="7"/>
  <c r="BR21" i="7"/>
  <c r="BR22" i="7"/>
  <c r="BR23" i="7"/>
  <c r="BR24" i="7"/>
  <c r="BR25" i="7"/>
  <c r="BR26" i="7"/>
  <c r="BR27" i="7"/>
  <c r="BR28" i="7"/>
  <c r="BR29" i="7"/>
  <c r="BR30" i="7"/>
  <c r="BR31" i="7"/>
  <c r="BR32" i="7"/>
  <c r="BR33" i="7"/>
  <c r="BR34" i="7"/>
  <c r="BR35" i="7"/>
  <c r="BR36" i="7"/>
  <c r="BR37" i="7"/>
  <c r="BR38" i="7"/>
  <c r="BR39" i="7"/>
  <c r="BR40" i="7"/>
  <c r="BR41" i="7"/>
  <c r="BR42" i="7"/>
  <c r="BR43" i="7"/>
  <c r="BR44" i="7"/>
  <c r="BR45" i="7"/>
  <c r="BR46" i="7"/>
  <c r="BR47" i="7"/>
  <c r="BR48" i="7"/>
  <c r="BR49" i="7"/>
  <c r="BR50" i="7"/>
  <c r="BR51" i="7"/>
  <c r="BR52" i="7"/>
  <c r="BR53" i="7"/>
  <c r="BR54" i="7"/>
  <c r="BR55" i="7"/>
  <c r="BR56" i="7"/>
  <c r="BR57" i="7"/>
  <c r="BR58" i="7"/>
  <c r="BR59" i="7"/>
  <c r="BR60" i="7"/>
  <c r="BR61" i="7"/>
  <c r="BR62" i="7"/>
  <c r="BR63" i="7"/>
  <c r="BR64" i="7"/>
  <c r="BR65" i="7"/>
  <c r="BR66" i="7"/>
  <c r="BR67" i="7"/>
  <c r="BR68" i="7"/>
  <c r="BR69" i="7"/>
  <c r="BR70" i="7"/>
  <c r="BR71" i="7"/>
  <c r="BR72" i="7"/>
  <c r="BR73" i="7"/>
  <c r="BR74" i="7"/>
  <c r="BR75" i="7"/>
  <c r="BR76" i="7"/>
  <c r="BR77" i="7"/>
  <c r="BR78" i="7"/>
  <c r="BR79" i="7"/>
  <c r="BR80" i="7"/>
  <c r="BR81" i="7"/>
  <c r="BR82" i="7"/>
  <c r="BR83" i="7"/>
  <c r="BR84" i="7"/>
  <c r="BR85" i="7"/>
  <c r="BR86" i="7"/>
  <c r="BR87" i="7"/>
  <c r="BR88" i="7"/>
  <c r="BR89" i="7"/>
  <c r="BR90" i="7"/>
  <c r="BR91" i="7"/>
  <c r="BR92" i="7"/>
  <c r="BR93" i="7"/>
  <c r="BR94" i="7"/>
  <c r="BR95" i="7"/>
  <c r="BR96" i="7"/>
  <c r="BR97" i="7"/>
  <c r="BR98" i="7"/>
  <c r="BR99" i="7"/>
  <c r="BR100" i="7"/>
  <c r="BR101" i="7"/>
  <c r="BR102" i="7"/>
  <c r="BR103" i="7"/>
  <c r="BR104" i="7"/>
  <c r="BR105" i="7"/>
  <c r="BR106" i="7"/>
  <c r="BR107" i="7"/>
  <c r="BR108" i="7"/>
  <c r="BR109" i="7"/>
  <c r="BR110" i="7"/>
  <c r="BR111" i="7"/>
  <c r="BR112" i="7"/>
  <c r="BR113" i="7"/>
  <c r="BR114" i="7"/>
  <c r="BR115" i="7"/>
  <c r="BR116" i="7"/>
  <c r="BR117" i="7"/>
  <c r="BR118" i="7"/>
  <c r="BR119" i="7"/>
  <c r="BR120" i="7"/>
  <c r="BR121" i="7"/>
  <c r="BR122" i="7"/>
  <c r="BR123" i="7"/>
  <c r="BR124" i="7"/>
  <c r="BR125" i="7"/>
  <c r="BR126" i="7"/>
  <c r="BR127" i="7"/>
  <c r="BR128" i="7"/>
  <c r="BR129" i="7"/>
  <c r="BR130" i="7"/>
  <c r="BR131" i="7"/>
  <c r="BR132" i="7"/>
  <c r="BR133" i="7"/>
  <c r="BR134" i="7"/>
  <c r="BR135" i="7"/>
  <c r="BR136" i="7"/>
  <c r="BR137" i="7"/>
  <c r="BR138" i="7"/>
  <c r="BR139" i="7"/>
  <c r="BR140" i="7"/>
  <c r="BR141" i="7"/>
  <c r="BR142" i="7"/>
  <c r="BR143" i="7"/>
  <c r="BR144" i="7"/>
  <c r="BR145" i="7"/>
  <c r="BR146" i="7"/>
  <c r="BR147" i="7"/>
  <c r="BR148" i="7"/>
  <c r="BR149" i="7"/>
  <c r="BR150" i="7"/>
  <c r="BR151" i="7"/>
  <c r="BR152" i="7"/>
  <c r="BR153" i="7"/>
  <c r="BR154" i="7"/>
  <c r="BR155" i="7"/>
  <c r="BR156" i="7"/>
  <c r="BR157" i="7"/>
  <c r="BR158" i="7"/>
  <c r="BR159" i="7"/>
  <c r="BR160" i="7"/>
  <c r="BR161" i="7"/>
  <c r="BR162" i="7"/>
  <c r="BR163" i="7"/>
  <c r="BR164" i="7"/>
  <c r="BR165" i="7"/>
  <c r="BR166" i="7"/>
  <c r="BR167" i="7"/>
  <c r="BR168" i="7"/>
  <c r="BR169" i="7"/>
  <c r="BR170" i="7"/>
  <c r="BR171" i="7"/>
  <c r="BR172" i="7"/>
  <c r="BR173" i="7"/>
  <c r="BR174" i="7"/>
  <c r="BR175" i="7"/>
  <c r="BR176" i="7"/>
  <c r="BR177" i="7"/>
  <c r="BR178" i="7"/>
  <c r="BR179" i="7"/>
  <c r="BR180" i="7"/>
  <c r="BR181" i="7"/>
  <c r="BR182" i="7"/>
  <c r="BR183" i="7"/>
  <c r="BR184" i="7"/>
  <c r="BR185" i="7"/>
  <c r="BR186" i="7"/>
  <c r="BR187" i="7"/>
  <c r="BR188" i="7"/>
  <c r="BR189" i="7"/>
  <c r="BR190" i="7"/>
  <c r="BR191" i="7"/>
  <c r="BR192" i="7"/>
  <c r="BR193" i="7"/>
  <c r="BR194" i="7"/>
  <c r="BR195" i="7"/>
  <c r="BR196" i="7"/>
  <c r="BR197" i="7"/>
  <c r="BR198" i="7"/>
  <c r="BR199" i="7"/>
  <c r="BR200" i="7"/>
  <c r="BR201" i="7"/>
  <c r="BR202" i="7"/>
  <c r="BR203" i="7"/>
  <c r="BR204" i="7"/>
  <c r="BR205" i="7"/>
  <c r="BR206" i="7"/>
  <c r="BR207" i="7"/>
  <c r="BR208" i="7"/>
  <c r="BR209" i="7"/>
  <c r="BR210" i="7"/>
  <c r="BR211" i="7"/>
  <c r="BR212" i="7"/>
  <c r="BR213" i="7"/>
  <c r="BR214" i="7"/>
  <c r="BR215" i="7"/>
  <c r="BR216" i="7"/>
  <c r="BR217" i="7"/>
  <c r="BR218" i="7"/>
  <c r="BR219" i="7"/>
  <c r="BR220" i="7"/>
  <c r="BR221" i="7"/>
  <c r="BR222" i="7"/>
  <c r="BR223" i="7"/>
  <c r="BR224" i="7"/>
  <c r="BR225" i="7"/>
  <c r="BR226" i="7"/>
  <c r="BR227" i="7"/>
  <c r="BR228" i="7"/>
  <c r="BR229" i="7"/>
  <c r="BR230" i="7"/>
  <c r="BR231" i="7"/>
  <c r="BR232" i="7"/>
  <c r="BR233" i="7"/>
  <c r="BR234" i="7"/>
  <c r="BR235" i="7"/>
  <c r="BR236" i="7"/>
  <c r="BR237" i="7"/>
  <c r="BR238" i="7"/>
  <c r="BR239" i="7"/>
  <c r="BR240" i="7"/>
  <c r="BR241" i="7"/>
  <c r="BR242" i="7"/>
  <c r="BR243" i="7"/>
  <c r="BR244" i="7"/>
  <c r="BR245" i="7"/>
  <c r="BR246" i="7"/>
  <c r="BR247" i="7"/>
  <c r="BR248" i="7"/>
  <c r="BR249" i="7"/>
  <c r="BR250" i="7"/>
  <c r="BR251" i="7"/>
  <c r="BR252" i="7"/>
  <c r="BR253" i="7"/>
  <c r="BR254" i="7"/>
  <c r="BR255" i="7"/>
  <c r="BR256" i="7"/>
  <c r="BR257" i="7"/>
  <c r="BR258" i="7"/>
  <c r="BR259" i="7"/>
  <c r="BR260" i="7"/>
  <c r="BR261" i="7"/>
  <c r="BR262" i="7"/>
  <c r="BR263" i="7"/>
  <c r="BR264" i="7"/>
  <c r="BR265" i="7"/>
  <c r="BR266" i="7"/>
  <c r="BR267" i="7"/>
  <c r="BR268" i="7"/>
  <c r="BR269" i="7"/>
  <c r="BR270" i="7"/>
  <c r="BR271" i="7"/>
  <c r="BR272" i="7"/>
  <c r="BR273" i="7"/>
  <c r="BR274" i="7"/>
  <c r="BR275" i="7"/>
  <c r="BR276" i="7"/>
  <c r="BR277" i="7"/>
  <c r="BR278" i="7"/>
  <c r="BR279" i="7"/>
  <c r="BR280" i="7"/>
  <c r="BR281" i="7"/>
  <c r="BR282" i="7"/>
  <c r="BR283" i="7"/>
  <c r="BR284" i="7"/>
  <c r="BR285" i="7"/>
  <c r="BR286" i="7"/>
  <c r="BR287" i="7"/>
  <c r="BR288" i="7"/>
  <c r="BR289" i="7"/>
  <c r="BR290" i="7"/>
  <c r="BR291" i="7"/>
  <c r="BR292" i="7"/>
  <c r="BR293" i="7"/>
  <c r="BR294" i="7"/>
  <c r="BR295" i="7"/>
  <c r="BR296" i="7"/>
  <c r="BR297" i="7"/>
  <c r="BR298" i="7"/>
  <c r="BR299" i="7"/>
  <c r="BR300" i="7"/>
  <c r="BR301" i="7"/>
  <c r="BR302" i="7"/>
  <c r="BR303" i="7"/>
  <c r="BR304" i="7"/>
  <c r="BR305" i="7"/>
  <c r="BR306" i="7"/>
  <c r="BR307" i="7"/>
  <c r="BR2" i="7"/>
  <c r="BQ241" i="7"/>
  <c r="BQ242" i="7" s="1"/>
  <c r="BQ243" i="7" s="1"/>
  <c r="BQ244" i="7" s="1"/>
  <c r="BQ245" i="7" s="1"/>
  <c r="BQ246" i="7" s="1"/>
  <c r="BQ247" i="7" s="1"/>
  <c r="BQ248" i="7" s="1"/>
  <c r="BQ249" i="7" s="1"/>
  <c r="BQ250" i="7" s="1"/>
  <c r="BQ251" i="7" s="1"/>
  <c r="BQ252" i="7" s="1"/>
  <c r="BQ253" i="7" s="1"/>
  <c r="BQ254" i="7" s="1"/>
  <c r="BQ255" i="7" s="1"/>
  <c r="BQ256" i="7" s="1"/>
  <c r="BQ257" i="7" s="1"/>
  <c r="BQ258" i="7" s="1"/>
  <c r="BQ259" i="7" s="1"/>
  <c r="BQ260" i="7" s="1"/>
  <c r="BQ261" i="7" s="1"/>
  <c r="BQ262" i="7" s="1"/>
  <c r="BQ263" i="7" s="1"/>
  <c r="BQ264" i="7" s="1"/>
  <c r="BQ265" i="7" s="1"/>
  <c r="BQ266" i="7" s="1"/>
  <c r="BQ267" i="7" s="1"/>
  <c r="BQ268" i="7" s="1"/>
  <c r="BQ269" i="7" s="1"/>
  <c r="BQ270" i="7" s="1"/>
  <c r="BQ271" i="7" s="1"/>
  <c r="BQ272" i="7" s="1"/>
  <c r="BQ273" i="7" s="1"/>
  <c r="BQ274" i="7" s="1"/>
  <c r="BQ275" i="7" s="1"/>
  <c r="BQ276" i="7" s="1"/>
  <c r="BQ277" i="7" s="1"/>
  <c r="BQ278" i="7" s="1"/>
  <c r="BQ279" i="7" s="1"/>
  <c r="BQ280" i="7" s="1"/>
  <c r="BQ281" i="7" s="1"/>
  <c r="BQ282" i="7" s="1"/>
  <c r="BQ283" i="7" s="1"/>
  <c r="BQ284" i="7" s="1"/>
  <c r="BQ285" i="7" s="1"/>
  <c r="BQ286" i="7" s="1"/>
  <c r="BQ287" i="7" s="1"/>
  <c r="BQ288" i="7" s="1"/>
  <c r="BQ289" i="7" s="1"/>
  <c r="BQ290" i="7" s="1"/>
  <c r="BQ291" i="7" s="1"/>
  <c r="BQ292" i="7" s="1"/>
  <c r="BQ293" i="7" s="1"/>
  <c r="BQ294" i="7" s="1"/>
  <c r="BQ295" i="7" s="1"/>
  <c r="BQ296" i="7" s="1"/>
  <c r="BQ297" i="7" s="1"/>
  <c r="BQ298" i="7" s="1"/>
  <c r="BQ299" i="7" s="1"/>
  <c r="BQ300" i="7" s="1"/>
  <c r="BQ301" i="7" s="1"/>
  <c r="BQ302" i="7" s="1"/>
  <c r="BQ303" i="7" s="1"/>
  <c r="BQ304" i="7" s="1"/>
  <c r="BQ305" i="7" s="1"/>
  <c r="BQ306" i="7" s="1"/>
  <c r="BQ307" i="7" s="1"/>
  <c r="BU3" i="7"/>
  <c r="BT3" i="7"/>
  <c r="DB14" i="2"/>
  <c r="DB12" i="2"/>
  <c r="DB11" i="2"/>
  <c r="DB9" i="2"/>
  <c r="DB8" i="2"/>
  <c r="DB7" i="2"/>
  <c r="DB6" i="2"/>
  <c r="DB5" i="2"/>
  <c r="DB4" i="2"/>
  <c r="DB3" i="2"/>
  <c r="DB2" i="2"/>
  <c r="CX20" i="2"/>
  <c r="CX19" i="2"/>
  <c r="CX18" i="2"/>
  <c r="CX17" i="2"/>
  <c r="CX16" i="2"/>
  <c r="CX10" i="2"/>
  <c r="CX9" i="2"/>
  <c r="CX8" i="2"/>
  <c r="CT241" i="2"/>
  <c r="CU241" i="2" s="1"/>
  <c r="CO114" i="7"/>
  <c r="CP114" i="7"/>
  <c r="CO115" i="7"/>
  <c r="CP115" i="7" s="1"/>
  <c r="ET20" i="2"/>
  <c r="ET19" i="2"/>
  <c r="ET18" i="2"/>
  <c r="ET17" i="2"/>
  <c r="ET16" i="2"/>
  <c r="ET10" i="2"/>
  <c r="ET9" i="2"/>
  <c r="ET8" i="2"/>
  <c r="EX15" i="2"/>
  <c r="EP117" i="2"/>
  <c r="ED20" i="2"/>
  <c r="ED19" i="2"/>
  <c r="ED18" i="2"/>
  <c r="ED17" i="2"/>
  <c r="ED16" i="2"/>
  <c r="ED10" i="2"/>
  <c r="ED9" i="2"/>
  <c r="ED8" i="2"/>
  <c r="CG118" i="7"/>
  <c r="CH118" i="7" s="1"/>
  <c r="EH15" i="2"/>
  <c r="EH14" i="2"/>
  <c r="EH12" i="2"/>
  <c r="EH11" i="2"/>
  <c r="EH9" i="2"/>
  <c r="EH8" i="2"/>
  <c r="EH7" i="2"/>
  <c r="EH6" i="2"/>
  <c r="EH5" i="2"/>
  <c r="EH4" i="2"/>
  <c r="EH3" i="2"/>
  <c r="EH2" i="2"/>
  <c r="DZ131" i="2"/>
  <c r="GM3" i="2"/>
  <c r="GM4" i="2"/>
  <c r="GM5" i="2"/>
  <c r="GM6" i="2"/>
  <c r="GM7" i="2"/>
  <c r="GM8" i="2"/>
  <c r="GM9" i="2"/>
  <c r="GM10" i="2"/>
  <c r="GM11" i="2"/>
  <c r="GM12" i="2"/>
  <c r="GM13" i="2"/>
  <c r="GM14" i="2"/>
  <c r="GM15" i="2"/>
  <c r="GM16" i="2"/>
  <c r="GM17" i="2"/>
  <c r="GM18" i="2"/>
  <c r="GM19" i="2"/>
  <c r="GM20" i="2"/>
  <c r="GM21" i="2"/>
  <c r="GM22" i="2"/>
  <c r="GM23" i="2"/>
  <c r="GM24" i="2"/>
  <c r="GM25" i="2"/>
  <c r="GM2" i="2"/>
  <c r="GT2" i="2"/>
  <c r="CT242" i="2" l="1"/>
  <c r="CO116" i="7"/>
  <c r="EQ117" i="2"/>
  <c r="EP118" i="2"/>
  <c r="CG119" i="7"/>
  <c r="EA131" i="2"/>
  <c r="DZ132" i="2"/>
  <c r="CU242" i="2" l="1"/>
  <c r="CT243" i="2"/>
  <c r="CP116" i="7"/>
  <c r="CO117" i="7"/>
  <c r="EQ118" i="2"/>
  <c r="EP119" i="2"/>
  <c r="CH119" i="7"/>
  <c r="CG120" i="7"/>
  <c r="DZ133" i="2"/>
  <c r="EA132" i="2"/>
  <c r="CU243" i="2" l="1"/>
  <c r="CT244" i="2"/>
  <c r="CO118" i="7"/>
  <c r="CP117" i="7"/>
  <c r="EQ119" i="2"/>
  <c r="EP120" i="2"/>
  <c r="CH120" i="7"/>
  <c r="CG121" i="7"/>
  <c r="DZ134" i="2"/>
  <c r="EA133" i="2"/>
  <c r="CT245" i="2" l="1"/>
  <c r="CU244" i="2"/>
  <c r="CO119" i="7"/>
  <c r="CP118" i="7"/>
  <c r="EP121" i="2"/>
  <c r="EQ120" i="2"/>
  <c r="CG122" i="7"/>
  <c r="CH121" i="7"/>
  <c r="DZ135" i="2"/>
  <c r="EA134" i="2"/>
  <c r="CU245" i="2" l="1"/>
  <c r="CT246" i="2"/>
  <c r="CP119" i="7"/>
  <c r="CO120" i="7"/>
  <c r="EQ121" i="2"/>
  <c r="EP122" i="2"/>
  <c r="CH122" i="7"/>
  <c r="CG123" i="7"/>
  <c r="EA135" i="2"/>
  <c r="DZ136" i="2"/>
  <c r="CU246" i="2" l="1"/>
  <c r="CT247" i="2"/>
  <c r="CP120" i="7"/>
  <c r="CO121" i="7"/>
  <c r="EP123" i="2"/>
  <c r="EQ122" i="2"/>
  <c r="CH123" i="7"/>
  <c r="CG124" i="7"/>
  <c r="DZ137" i="2"/>
  <c r="EA136" i="2"/>
  <c r="CU247" i="2" l="1"/>
  <c r="CT248" i="2"/>
  <c r="CO122" i="7"/>
  <c r="CP121" i="7"/>
  <c r="EQ123" i="2"/>
  <c r="EP124" i="2"/>
  <c r="CH124" i="7"/>
  <c r="CG125" i="7"/>
  <c r="EA137" i="2"/>
  <c r="DZ138" i="2"/>
  <c r="CT249" i="2" l="1"/>
  <c r="CU248" i="2"/>
  <c r="CP122" i="7"/>
  <c r="CO123" i="7"/>
  <c r="EP125" i="2"/>
  <c r="EQ124" i="2"/>
  <c r="CG126" i="7"/>
  <c r="CH125" i="7"/>
  <c r="DZ139" i="2"/>
  <c r="EA138" i="2"/>
  <c r="CU249" i="2" l="1"/>
  <c r="CT250" i="2"/>
  <c r="CP123" i="7"/>
  <c r="CO124" i="7"/>
  <c r="EQ125" i="2"/>
  <c r="EP126" i="2"/>
  <c r="CH126" i="7"/>
  <c r="CG127" i="7"/>
  <c r="EA139" i="2"/>
  <c r="DZ140" i="2"/>
  <c r="CU250" i="2" l="1"/>
  <c r="CT251" i="2"/>
  <c r="CP124" i="7"/>
  <c r="CO125" i="7"/>
  <c r="EP127" i="2"/>
  <c r="EQ126" i="2"/>
  <c r="CH127" i="7"/>
  <c r="CG128" i="7"/>
  <c r="EA140" i="2"/>
  <c r="DZ141" i="2"/>
  <c r="CU251" i="2" l="1"/>
  <c r="CT252" i="2"/>
  <c r="CO126" i="7"/>
  <c r="CP125" i="7"/>
  <c r="EQ127" i="2"/>
  <c r="EP128" i="2"/>
  <c r="CH128" i="7"/>
  <c r="CG129" i="7"/>
  <c r="EA141" i="2"/>
  <c r="DZ142" i="2"/>
  <c r="CT253" i="2" l="1"/>
  <c r="CU252" i="2"/>
  <c r="CP126" i="7"/>
  <c r="CO127" i="7"/>
  <c r="EQ128" i="2"/>
  <c r="EP129" i="2"/>
  <c r="CG130" i="7"/>
  <c r="CH129" i="7"/>
  <c r="DZ143" i="2"/>
  <c r="EA142" i="2"/>
  <c r="CU253" i="2" l="1"/>
  <c r="CT254" i="2"/>
  <c r="CP127" i="7"/>
  <c r="CO128" i="7"/>
  <c r="EQ129" i="2"/>
  <c r="EP130" i="2"/>
  <c r="CH130" i="7"/>
  <c r="CG131" i="7"/>
  <c r="EA143" i="2"/>
  <c r="DZ144" i="2"/>
  <c r="CU254" i="2" l="1"/>
  <c r="CT255" i="2"/>
  <c r="CP128" i="7"/>
  <c r="CO129" i="7"/>
  <c r="EQ130" i="2"/>
  <c r="EP131" i="2"/>
  <c r="CH131" i="7"/>
  <c r="CG132" i="7"/>
  <c r="DZ145" i="2"/>
  <c r="EA144" i="2"/>
  <c r="CU255" i="2" l="1"/>
  <c r="CT256" i="2"/>
  <c r="CO130" i="7"/>
  <c r="CP129" i="7"/>
  <c r="EQ131" i="2"/>
  <c r="EP132" i="2"/>
  <c r="CH132" i="7"/>
  <c r="CG133" i="7"/>
  <c r="EA145" i="2"/>
  <c r="DZ146" i="2"/>
  <c r="CT257" i="2" l="1"/>
  <c r="CU256" i="2"/>
  <c r="CP130" i="7"/>
  <c r="CO131" i="7"/>
  <c r="EP133" i="2"/>
  <c r="EQ132" i="2"/>
  <c r="CG134" i="7"/>
  <c r="CH133" i="7"/>
  <c r="DZ147" i="2"/>
  <c r="EA146" i="2"/>
  <c r="CU257" i="2" l="1"/>
  <c r="CT258" i="2"/>
  <c r="CP131" i="7"/>
  <c r="CO132" i="7"/>
  <c r="EQ133" i="2"/>
  <c r="EP134" i="2"/>
  <c r="CH134" i="7"/>
  <c r="CG135" i="7"/>
  <c r="EA147" i="2"/>
  <c r="DZ148" i="2"/>
  <c r="CU258" i="2" l="1"/>
  <c r="CT259" i="2"/>
  <c r="CP132" i="7"/>
  <c r="CO133" i="7"/>
  <c r="EP135" i="2"/>
  <c r="EQ134" i="2"/>
  <c r="CH135" i="7"/>
  <c r="CG136" i="7"/>
  <c r="EA148" i="2"/>
  <c r="DZ149" i="2"/>
  <c r="CU259" i="2" l="1"/>
  <c r="CT260" i="2"/>
  <c r="CO134" i="7"/>
  <c r="CP133" i="7"/>
  <c r="EQ135" i="2"/>
  <c r="EP136" i="2"/>
  <c r="CH136" i="7"/>
  <c r="CG137" i="7"/>
  <c r="EA149" i="2"/>
  <c r="DZ150" i="2"/>
  <c r="CT261" i="2" l="1"/>
  <c r="CU260" i="2"/>
  <c r="CP134" i="7"/>
  <c r="CO135" i="7"/>
  <c r="EQ136" i="2"/>
  <c r="EP137" i="2"/>
  <c r="CG138" i="7"/>
  <c r="CH137" i="7"/>
  <c r="DZ151" i="2"/>
  <c r="EA150" i="2"/>
  <c r="CU261" i="2" l="1"/>
  <c r="CT262" i="2"/>
  <c r="CP135" i="7"/>
  <c r="CO136" i="7"/>
  <c r="EQ137" i="2"/>
  <c r="EP138" i="2"/>
  <c r="CH138" i="7"/>
  <c r="CG139" i="7"/>
  <c r="EA151" i="2"/>
  <c r="DZ152" i="2"/>
  <c r="CU262" i="2" l="1"/>
  <c r="CT263" i="2"/>
  <c r="CP136" i="7"/>
  <c r="CO137" i="7"/>
  <c r="EP139" i="2"/>
  <c r="EQ138" i="2"/>
  <c r="CH139" i="7"/>
  <c r="CG140" i="7"/>
  <c r="DZ153" i="2"/>
  <c r="EA152" i="2"/>
  <c r="CU263" i="2" l="1"/>
  <c r="CT264" i="2"/>
  <c r="CO138" i="7"/>
  <c r="CP137" i="7"/>
  <c r="EQ139" i="2"/>
  <c r="EP140" i="2"/>
  <c r="CG141" i="7"/>
  <c r="CH140" i="7"/>
  <c r="EA153" i="2"/>
  <c r="DZ154" i="2"/>
  <c r="CT265" i="2" l="1"/>
  <c r="CU264" i="2"/>
  <c r="CP138" i="7"/>
  <c r="CO139" i="7"/>
  <c r="EQ140" i="2"/>
  <c r="EP141" i="2"/>
  <c r="CG142" i="7"/>
  <c r="CH141" i="7"/>
  <c r="DZ155" i="2"/>
  <c r="EA154" i="2"/>
  <c r="CU265" i="2" l="1"/>
  <c r="CT266" i="2"/>
  <c r="CP139" i="7"/>
  <c r="CO140" i="7"/>
  <c r="EQ141" i="2"/>
  <c r="EP142" i="2"/>
  <c r="CH142" i="7"/>
  <c r="CG143" i="7"/>
  <c r="EA155" i="2"/>
  <c r="DZ156" i="2"/>
  <c r="CU266" i="2" l="1"/>
  <c r="CT267" i="2"/>
  <c r="CP140" i="7"/>
  <c r="CO141" i="7"/>
  <c r="EQ142" i="2"/>
  <c r="EP143" i="2"/>
  <c r="CH143" i="7"/>
  <c r="CG144" i="7"/>
  <c r="EA156" i="2"/>
  <c r="DZ157" i="2"/>
  <c r="CU267" i="2" l="1"/>
  <c r="CT268" i="2"/>
  <c r="CO142" i="7"/>
  <c r="CP141" i="7"/>
  <c r="EQ143" i="2"/>
  <c r="EP144" i="2"/>
  <c r="CH144" i="7"/>
  <c r="CG145" i="7"/>
  <c r="EA157" i="2"/>
  <c r="DZ158" i="2"/>
  <c r="CT269" i="2" l="1"/>
  <c r="CU268" i="2"/>
  <c r="CP142" i="7"/>
  <c r="CO143" i="7"/>
  <c r="EQ144" i="2"/>
  <c r="EP145" i="2"/>
  <c r="CG146" i="7"/>
  <c r="CH145" i="7"/>
  <c r="DZ159" i="2"/>
  <c r="EA158" i="2"/>
  <c r="CU269" i="2" l="1"/>
  <c r="CT270" i="2"/>
  <c r="CP143" i="7"/>
  <c r="CO144" i="7"/>
  <c r="EQ145" i="2"/>
  <c r="EP146" i="2"/>
  <c r="CH146" i="7"/>
  <c r="CG147" i="7"/>
  <c r="EA159" i="2"/>
  <c r="DZ160" i="2"/>
  <c r="CU270" i="2" l="1"/>
  <c r="CT271" i="2"/>
  <c r="CP144" i="7"/>
  <c r="CO145" i="7"/>
  <c r="EP147" i="2"/>
  <c r="EQ146" i="2"/>
  <c r="CH147" i="7"/>
  <c r="CG148" i="7"/>
  <c r="DZ161" i="2"/>
  <c r="EA160" i="2"/>
  <c r="CU271" i="2" l="1"/>
  <c r="CT272" i="2"/>
  <c r="CO146" i="7"/>
  <c r="CP145" i="7"/>
  <c r="EQ147" i="2"/>
  <c r="EP148" i="2"/>
  <c r="CH148" i="7"/>
  <c r="CG149" i="7"/>
  <c r="EA161" i="2"/>
  <c r="DZ162" i="2"/>
  <c r="CT273" i="2" l="1"/>
  <c r="CU272" i="2"/>
  <c r="CP146" i="7"/>
  <c r="CO147" i="7"/>
  <c r="EQ148" i="2"/>
  <c r="EP149" i="2"/>
  <c r="CG150" i="7"/>
  <c r="CH149" i="7"/>
  <c r="DZ163" i="2"/>
  <c r="EA162" i="2"/>
  <c r="CU273" i="2" l="1"/>
  <c r="CT274" i="2"/>
  <c r="CP147" i="7"/>
  <c r="CO148" i="7"/>
  <c r="EQ149" i="2"/>
  <c r="EP150" i="2"/>
  <c r="CH150" i="7"/>
  <c r="CG151" i="7"/>
  <c r="EA163" i="2"/>
  <c r="DZ164" i="2"/>
  <c r="CU274" i="2" l="1"/>
  <c r="CT275" i="2"/>
  <c r="CP148" i="7"/>
  <c r="CO149" i="7"/>
  <c r="EP151" i="2"/>
  <c r="EQ150" i="2"/>
  <c r="CH151" i="7"/>
  <c r="CG152" i="7"/>
  <c r="EA164" i="2"/>
  <c r="DZ165" i="2"/>
  <c r="CU275" i="2" l="1"/>
  <c r="CT276" i="2"/>
  <c r="CO150" i="7"/>
  <c r="CP149" i="7"/>
  <c r="EQ151" i="2"/>
  <c r="EP152" i="2"/>
  <c r="CG153" i="7"/>
  <c r="CH152" i="7"/>
  <c r="DZ166" i="2"/>
  <c r="EA165" i="2"/>
  <c r="CT277" i="2" l="1"/>
  <c r="CU276" i="2"/>
  <c r="CO151" i="7"/>
  <c r="CP150" i="7"/>
  <c r="EQ152" i="2"/>
  <c r="EP153" i="2"/>
  <c r="CG154" i="7"/>
  <c r="CH153" i="7"/>
  <c r="DZ167" i="2"/>
  <c r="EA166" i="2"/>
  <c r="CU277" i="2" l="1"/>
  <c r="CT278" i="2"/>
  <c r="CP151" i="7"/>
  <c r="CO152" i="7"/>
  <c r="EQ153" i="2"/>
  <c r="EP154" i="2"/>
  <c r="CH154" i="7"/>
  <c r="CG155" i="7"/>
  <c r="EA167" i="2"/>
  <c r="DZ168" i="2"/>
  <c r="CU278" i="2" l="1"/>
  <c r="CT279" i="2"/>
  <c r="CP152" i="7"/>
  <c r="CO153" i="7"/>
  <c r="EQ154" i="2"/>
  <c r="EP155" i="2"/>
  <c r="CH155" i="7"/>
  <c r="CG156" i="7"/>
  <c r="DZ169" i="2"/>
  <c r="EA168" i="2"/>
  <c r="CU279" i="2" l="1"/>
  <c r="CT280" i="2"/>
  <c r="CO154" i="7"/>
  <c r="CP153" i="7"/>
  <c r="EQ155" i="2"/>
  <c r="EP156" i="2"/>
  <c r="CG157" i="7"/>
  <c r="CH156" i="7"/>
  <c r="EA169" i="2"/>
  <c r="DZ170" i="2"/>
  <c r="CT281" i="2" l="1"/>
  <c r="CU280" i="2"/>
  <c r="CP154" i="7"/>
  <c r="CO155" i="7"/>
  <c r="EP157" i="2"/>
  <c r="EQ156" i="2"/>
  <c r="CG158" i="7"/>
  <c r="CH157" i="7"/>
  <c r="DZ171" i="2"/>
  <c r="EA170" i="2"/>
  <c r="CU281" i="2" l="1"/>
  <c r="CT282" i="2"/>
  <c r="CP155" i="7"/>
  <c r="CO156" i="7"/>
  <c r="EQ157" i="2"/>
  <c r="EP158" i="2"/>
  <c r="CH158" i="7"/>
  <c r="CG159" i="7"/>
  <c r="EA171" i="2"/>
  <c r="DZ172" i="2"/>
  <c r="CU282" i="2" l="1"/>
  <c r="CT283" i="2"/>
  <c r="CP156" i="7"/>
  <c r="CO157" i="7"/>
  <c r="EP159" i="2"/>
  <c r="EQ158" i="2"/>
  <c r="CH159" i="7"/>
  <c r="CG160" i="7"/>
  <c r="DZ173" i="2"/>
  <c r="EA172" i="2"/>
  <c r="CU283" i="2" l="1"/>
  <c r="CT284" i="2"/>
  <c r="CO158" i="7"/>
  <c r="CP157" i="7"/>
  <c r="EQ159" i="2"/>
  <c r="EP160" i="2"/>
  <c r="CH160" i="7"/>
  <c r="CG161" i="7"/>
  <c r="DZ174" i="2"/>
  <c r="EA173" i="2"/>
  <c r="CT285" i="2" l="1"/>
  <c r="CU284" i="2"/>
  <c r="CP158" i="7"/>
  <c r="CO159" i="7"/>
  <c r="EP161" i="2"/>
  <c r="EQ160" i="2"/>
  <c r="CG162" i="7"/>
  <c r="CH161" i="7"/>
  <c r="DZ175" i="2"/>
  <c r="EA174" i="2"/>
  <c r="CU285" i="2" l="1"/>
  <c r="CT286" i="2"/>
  <c r="CP159" i="7"/>
  <c r="CO160" i="7"/>
  <c r="EQ161" i="2"/>
  <c r="EP162" i="2"/>
  <c r="CH162" i="7"/>
  <c r="CG163" i="7"/>
  <c r="EA175" i="2"/>
  <c r="DZ176" i="2"/>
  <c r="CU286" i="2" l="1"/>
  <c r="CT287" i="2"/>
  <c r="CP160" i="7"/>
  <c r="CO161" i="7"/>
  <c r="EP163" i="2"/>
  <c r="EQ162" i="2"/>
  <c r="CH163" i="7"/>
  <c r="CG164" i="7"/>
  <c r="EA176" i="2"/>
  <c r="DZ177" i="2"/>
  <c r="CU287" i="2" l="1"/>
  <c r="CT288" i="2"/>
  <c r="CO162" i="7"/>
  <c r="CP161" i="7"/>
  <c r="EQ163" i="2"/>
  <c r="EP164" i="2"/>
  <c r="CH164" i="7"/>
  <c r="CG165" i="7"/>
  <c r="DZ178" i="2"/>
  <c r="EA177" i="2"/>
  <c r="IZ6" i="2"/>
  <c r="CT289" i="2" l="1"/>
  <c r="CU288" i="2"/>
  <c r="CP162" i="7"/>
  <c r="CO163" i="7"/>
  <c r="EQ164" i="2"/>
  <c r="EP165" i="2"/>
  <c r="CG166" i="7"/>
  <c r="CH165" i="7"/>
  <c r="DZ179" i="2"/>
  <c r="EA178" i="2"/>
  <c r="DJ6" i="7"/>
  <c r="DI6" i="7"/>
  <c r="DL4" i="7"/>
  <c r="DJ3" i="7"/>
  <c r="DI3" i="7"/>
  <c r="DK3" i="7" s="1"/>
  <c r="FZ20" i="2"/>
  <c r="FZ19" i="2"/>
  <c r="FZ18" i="2"/>
  <c r="FZ17" i="2"/>
  <c r="FZ16" i="2"/>
  <c r="GD15" i="2"/>
  <c r="FW2" i="2" s="1"/>
  <c r="GD14" i="2"/>
  <c r="GD12" i="2"/>
  <c r="FZ41" i="2" s="1"/>
  <c r="GD11" i="2"/>
  <c r="FZ10" i="2"/>
  <c r="GD9" i="2"/>
  <c r="FZ9" i="2"/>
  <c r="FZ33" i="2" s="1"/>
  <c r="GD8" i="2"/>
  <c r="FZ8" i="2"/>
  <c r="GD7" i="2"/>
  <c r="GD6" i="2"/>
  <c r="GD5" i="2"/>
  <c r="GD4" i="2"/>
  <c r="GD3" i="2"/>
  <c r="FV3" i="2"/>
  <c r="FV4" i="2" s="1"/>
  <c r="FW4" i="2" s="1"/>
  <c r="GD2" i="2"/>
  <c r="FZ49" i="2" s="1"/>
  <c r="FY1" i="2"/>
  <c r="FY22" i="2" s="1"/>
  <c r="FJ10" i="2"/>
  <c r="FJ9" i="2"/>
  <c r="FJ8" i="2"/>
  <c r="CU289" i="2" l="1"/>
  <c r="CT290" i="2"/>
  <c r="CP163" i="7"/>
  <c r="CO164" i="7"/>
  <c r="EQ165" i="2"/>
  <c r="EP166" i="2"/>
  <c r="CH166" i="7"/>
  <c r="CG167" i="7"/>
  <c r="EA179" i="2"/>
  <c r="DZ180" i="2"/>
  <c r="FW3" i="2"/>
  <c r="DK4" i="7"/>
  <c r="DL5" i="7"/>
  <c r="GC1" i="2"/>
  <c r="FZ26" i="2"/>
  <c r="FZ30" i="2"/>
  <c r="FZ11" i="2"/>
  <c r="FZ15" i="2" s="1"/>
  <c r="FZ34" i="2" s="1"/>
  <c r="FZ37" i="2" s="1"/>
  <c r="FZ24" i="2"/>
  <c r="FZ29" i="2"/>
  <c r="FZ40" i="2"/>
  <c r="FV5" i="2"/>
  <c r="FW5" i="2" s="1"/>
  <c r="FZ36" i="2"/>
  <c r="FZ43" i="2"/>
  <c r="FZ35" i="2"/>
  <c r="GD10" i="2"/>
  <c r="GD13" i="2"/>
  <c r="FZ32" i="2"/>
  <c r="FZ27" i="2"/>
  <c r="FZ38" i="2"/>
  <c r="CU290" i="2" l="1"/>
  <c r="CT291" i="2"/>
  <c r="CP164" i="7"/>
  <c r="CO165" i="7"/>
  <c r="EP167" i="2"/>
  <c r="EQ166" i="2"/>
  <c r="CH167" i="7"/>
  <c r="CG168" i="7"/>
  <c r="DZ181" i="2"/>
  <c r="EA180" i="2"/>
  <c r="DK5" i="7"/>
  <c r="DL6" i="7"/>
  <c r="FZ14" i="2"/>
  <c r="FZ28" i="2" s="1"/>
  <c r="FZ25" i="2" s="1"/>
  <c r="FZ13" i="2"/>
  <c r="FV6" i="2"/>
  <c r="FW6" i="2" s="1"/>
  <c r="FZ12" i="2"/>
  <c r="CU291" i="2" l="1"/>
  <c r="CT292" i="2"/>
  <c r="CO166" i="7"/>
  <c r="CP165" i="7"/>
  <c r="EQ167" i="2"/>
  <c r="EP168" i="2"/>
  <c r="CH168" i="7"/>
  <c r="CG169" i="7"/>
  <c r="EA181" i="2"/>
  <c r="DZ182" i="2"/>
  <c r="DK6" i="7"/>
  <c r="DL7" i="7"/>
  <c r="GA12" i="2"/>
  <c r="GB12" i="2"/>
  <c r="FV7" i="2"/>
  <c r="FW7" i="2" s="1"/>
  <c r="GA13" i="2"/>
  <c r="FZ44" i="2" s="1"/>
  <c r="GB13" i="2"/>
  <c r="CT293" i="2" l="1"/>
  <c r="CU292" i="2"/>
  <c r="CP166" i="7"/>
  <c r="CO167" i="7"/>
  <c r="EQ168" i="2"/>
  <c r="EP169" i="2"/>
  <c r="CG170" i="7"/>
  <c r="CH169" i="7"/>
  <c r="DZ183" i="2"/>
  <c r="EA182" i="2"/>
  <c r="DK7" i="7"/>
  <c r="DL8" i="7"/>
  <c r="FV8" i="2"/>
  <c r="FW8" i="2" s="1"/>
  <c r="CU293" i="2" l="1"/>
  <c r="CT294" i="2"/>
  <c r="CP167" i="7"/>
  <c r="CO168" i="7"/>
  <c r="EQ169" i="2"/>
  <c r="EP170" i="2"/>
  <c r="CH170" i="7"/>
  <c r="CG171" i="7"/>
  <c r="EA183" i="2"/>
  <c r="DZ184" i="2"/>
  <c r="DL9" i="7"/>
  <c r="DK8" i="7"/>
  <c r="FV9" i="2"/>
  <c r="FW9" i="2" s="1"/>
  <c r="CU294" i="2" l="1"/>
  <c r="CT295" i="2"/>
  <c r="CP168" i="7"/>
  <c r="CO169" i="7"/>
  <c r="EQ170" i="2"/>
  <c r="EP171" i="2"/>
  <c r="CH171" i="7"/>
  <c r="CG172" i="7"/>
  <c r="DZ185" i="2"/>
  <c r="EA184" i="2"/>
  <c r="DL10" i="7"/>
  <c r="DK9" i="7"/>
  <c r="FV10" i="2"/>
  <c r="FW10" i="2" s="1"/>
  <c r="CU295" i="2" l="1"/>
  <c r="CT296" i="2"/>
  <c r="CO170" i="7"/>
  <c r="CP169" i="7"/>
  <c r="EQ171" i="2"/>
  <c r="EP172" i="2"/>
  <c r="CH172" i="7"/>
  <c r="CG173" i="7"/>
  <c r="EA185" i="2"/>
  <c r="DZ186" i="2"/>
  <c r="DL11" i="7"/>
  <c r="DK10" i="7"/>
  <c r="FV11" i="2"/>
  <c r="FW11" i="2" s="1"/>
  <c r="CT297" i="2" l="1"/>
  <c r="CU296" i="2"/>
  <c r="CP170" i="7"/>
  <c r="CO171" i="7"/>
  <c r="EP173" i="2"/>
  <c r="EQ172" i="2"/>
  <c r="CG174" i="7"/>
  <c r="CH173" i="7"/>
  <c r="DZ187" i="2"/>
  <c r="EA186" i="2"/>
  <c r="DL12" i="7"/>
  <c r="DK11" i="7"/>
  <c r="FV12" i="2"/>
  <c r="FW12" i="2" s="1"/>
  <c r="CU297" i="2" l="1"/>
  <c r="CT298" i="2"/>
  <c r="CP171" i="7"/>
  <c r="CO172" i="7"/>
  <c r="EQ173" i="2"/>
  <c r="EP174" i="2"/>
  <c r="CH174" i="7"/>
  <c r="CG175" i="7"/>
  <c r="EA187" i="2"/>
  <c r="DZ188" i="2"/>
  <c r="DL13" i="7"/>
  <c r="DK12" i="7"/>
  <c r="FV13" i="2"/>
  <c r="FW13" i="2" s="1"/>
  <c r="CU298" i="2" l="1"/>
  <c r="CT299" i="2"/>
  <c r="CP172" i="7"/>
  <c r="CO173" i="7"/>
  <c r="EP175" i="2"/>
  <c r="EQ174" i="2"/>
  <c r="CH175" i="7"/>
  <c r="CG176" i="7"/>
  <c r="EA188" i="2"/>
  <c r="DZ189" i="2"/>
  <c r="DK13" i="7"/>
  <c r="DL14" i="7"/>
  <c r="FV14" i="2"/>
  <c r="FW14" i="2" s="1"/>
  <c r="CU299" i="2" l="1"/>
  <c r="CT300" i="2"/>
  <c r="CO174" i="7"/>
  <c r="CP173" i="7"/>
  <c r="EQ175" i="2"/>
  <c r="EP176" i="2"/>
  <c r="CH176" i="7"/>
  <c r="CG177" i="7"/>
  <c r="EA189" i="2"/>
  <c r="DZ190" i="2"/>
  <c r="DL15" i="7"/>
  <c r="DK14" i="7"/>
  <c r="FV15" i="2"/>
  <c r="FW15" i="2" s="1"/>
  <c r="CT301" i="2" l="1"/>
  <c r="CU300" i="2"/>
  <c r="CP174" i="7"/>
  <c r="CO175" i="7"/>
  <c r="EQ176" i="2"/>
  <c r="EP177" i="2"/>
  <c r="CG178" i="7"/>
  <c r="CH177" i="7"/>
  <c r="DZ191" i="2"/>
  <c r="EA190" i="2"/>
  <c r="DK15" i="7"/>
  <c r="DL16" i="7"/>
  <c r="FV16" i="2"/>
  <c r="FW16" i="2" s="1"/>
  <c r="CU301" i="2" l="1"/>
  <c r="CT302" i="2"/>
  <c r="CP175" i="7"/>
  <c r="CO176" i="7"/>
  <c r="EQ177" i="2"/>
  <c r="EP178" i="2"/>
  <c r="CH178" i="7"/>
  <c r="CG179" i="7"/>
  <c r="EA191" i="2"/>
  <c r="DZ192" i="2"/>
  <c r="DL17" i="7"/>
  <c r="DK16" i="7"/>
  <c r="FV17" i="2"/>
  <c r="FW17" i="2" s="1"/>
  <c r="CU302" i="2" l="1"/>
  <c r="CT303" i="2"/>
  <c r="CP176" i="7"/>
  <c r="CO177" i="7"/>
  <c r="EP179" i="2"/>
  <c r="EQ178" i="2"/>
  <c r="CH179" i="7"/>
  <c r="CG180" i="7"/>
  <c r="DZ193" i="2"/>
  <c r="EA192" i="2"/>
  <c r="DK17" i="7"/>
  <c r="DL18" i="7"/>
  <c r="FV18" i="2"/>
  <c r="FW18" i="2" s="1"/>
  <c r="CU303" i="2" l="1"/>
  <c r="CT304" i="2"/>
  <c r="CO178" i="7"/>
  <c r="CP177" i="7"/>
  <c r="EQ179" i="2"/>
  <c r="EP180" i="2"/>
  <c r="CG181" i="7"/>
  <c r="CH180" i="7"/>
  <c r="DZ194" i="2"/>
  <c r="EA193" i="2"/>
  <c r="DL19" i="7"/>
  <c r="DK18" i="7"/>
  <c r="FV19" i="2"/>
  <c r="FW19" i="2" s="1"/>
  <c r="CT305" i="2" l="1"/>
  <c r="CU304" i="2"/>
  <c r="CO179" i="7"/>
  <c r="CP178" i="7"/>
  <c r="EP181" i="2"/>
  <c r="EQ180" i="2"/>
  <c r="CG182" i="7"/>
  <c r="CH181" i="7"/>
  <c r="DZ195" i="2"/>
  <c r="EA194" i="2"/>
  <c r="DK19" i="7"/>
  <c r="DL20" i="7"/>
  <c r="FV20" i="2"/>
  <c r="FW20" i="2" s="1"/>
  <c r="CU305" i="2" l="1"/>
  <c r="CT306" i="2"/>
  <c r="CP179" i="7"/>
  <c r="CO180" i="7"/>
  <c r="EQ181" i="2"/>
  <c r="EP182" i="2"/>
  <c r="CH182" i="7"/>
  <c r="CG183" i="7"/>
  <c r="EA195" i="2"/>
  <c r="DZ196" i="2"/>
  <c r="DL21" i="7"/>
  <c r="DK20" i="7"/>
  <c r="FV21" i="2"/>
  <c r="FW21" i="2" s="1"/>
  <c r="CU306" i="2" l="1"/>
  <c r="CT307" i="2"/>
  <c r="CU307" i="2" s="1"/>
  <c r="CP180" i="7"/>
  <c r="CO181" i="7"/>
  <c r="EQ182" i="2"/>
  <c r="EP183" i="2"/>
  <c r="CH183" i="7"/>
  <c r="CG184" i="7"/>
  <c r="EA196" i="2"/>
  <c r="DZ197" i="2"/>
  <c r="DK21" i="7"/>
  <c r="DL22" i="7"/>
  <c r="FV22" i="2"/>
  <c r="FW22" i="2" s="1"/>
  <c r="CO182" i="7" l="1"/>
  <c r="CP181" i="7"/>
  <c r="EQ183" i="2"/>
  <c r="EP184" i="2"/>
  <c r="CH184" i="7"/>
  <c r="CG185" i="7"/>
  <c r="EA197" i="2"/>
  <c r="DZ198" i="2"/>
  <c r="DL23" i="7"/>
  <c r="DK22" i="7"/>
  <c r="FV23" i="2"/>
  <c r="FW23" i="2" s="1"/>
  <c r="CO183" i="7" l="1"/>
  <c r="CP182" i="7"/>
  <c r="EP185" i="2"/>
  <c r="EQ184" i="2"/>
  <c r="CG186" i="7"/>
  <c r="CH185" i="7"/>
  <c r="DZ199" i="2"/>
  <c r="EA198" i="2"/>
  <c r="DK23" i="7"/>
  <c r="DL24" i="7"/>
  <c r="FV24" i="2"/>
  <c r="FW24" i="2" s="1"/>
  <c r="CP183" i="7" l="1"/>
  <c r="CO184" i="7"/>
  <c r="EQ185" i="2"/>
  <c r="EP186" i="2"/>
  <c r="CH186" i="7"/>
  <c r="CG187" i="7"/>
  <c r="EA199" i="2"/>
  <c r="DZ200" i="2"/>
  <c r="DL25" i="7"/>
  <c r="DK24" i="7"/>
  <c r="FV25" i="2"/>
  <c r="FW25" i="2" s="1"/>
  <c r="CP184" i="7" l="1"/>
  <c r="CO185" i="7"/>
  <c r="EP187" i="2"/>
  <c r="EQ186" i="2"/>
  <c r="CH187" i="7"/>
  <c r="CG188" i="7"/>
  <c r="DZ201" i="2"/>
  <c r="EA200" i="2"/>
  <c r="DK25" i="7"/>
  <c r="DL26" i="7"/>
  <c r="FV26" i="2"/>
  <c r="FW26" i="2" s="1"/>
  <c r="CO186" i="7" l="1"/>
  <c r="CP185" i="7"/>
  <c r="EQ187" i="2"/>
  <c r="EP188" i="2"/>
  <c r="CH188" i="7"/>
  <c r="CG189" i="7"/>
  <c r="DZ202" i="2"/>
  <c r="EA201" i="2"/>
  <c r="DL27" i="7"/>
  <c r="DK26" i="7"/>
  <c r="FV27" i="2"/>
  <c r="FW27" i="2" s="1"/>
  <c r="CP186" i="7" l="1"/>
  <c r="CO187" i="7"/>
  <c r="EQ188" i="2"/>
  <c r="EP189" i="2"/>
  <c r="CG190" i="7"/>
  <c r="CH189" i="7"/>
  <c r="DZ203" i="2"/>
  <c r="EA202" i="2"/>
  <c r="DK27" i="7"/>
  <c r="DL28" i="7"/>
  <c r="FV28" i="2"/>
  <c r="FW28" i="2" s="1"/>
  <c r="CP187" i="7" l="1"/>
  <c r="CO188" i="7"/>
  <c r="EQ189" i="2"/>
  <c r="EP190" i="2"/>
  <c r="CH190" i="7"/>
  <c r="CG191" i="7"/>
  <c r="EA203" i="2"/>
  <c r="DZ204" i="2"/>
  <c r="DL29" i="7"/>
  <c r="DK28" i="7"/>
  <c r="FV29" i="2"/>
  <c r="FW29" i="2" s="1"/>
  <c r="CP188" i="7" l="1"/>
  <c r="CO189" i="7"/>
  <c r="EP191" i="2"/>
  <c r="EQ190" i="2"/>
  <c r="CH191" i="7"/>
  <c r="CG192" i="7"/>
  <c r="EA204" i="2"/>
  <c r="DZ205" i="2"/>
  <c r="DK29" i="7"/>
  <c r="DL30" i="7"/>
  <c r="FV30" i="2"/>
  <c r="FW30" i="2" s="1"/>
  <c r="CO190" i="7" l="1"/>
  <c r="CP189" i="7"/>
  <c r="EQ191" i="2"/>
  <c r="EP192" i="2"/>
  <c r="CH192" i="7"/>
  <c r="CG193" i="7"/>
  <c r="EA205" i="2"/>
  <c r="DZ206" i="2"/>
  <c r="DL31" i="7"/>
  <c r="DK30" i="7"/>
  <c r="FV31" i="2"/>
  <c r="FW31" i="2" s="1"/>
  <c r="CP190" i="7" l="1"/>
  <c r="CO191" i="7"/>
  <c r="EQ192" i="2"/>
  <c r="EP193" i="2"/>
  <c r="CG194" i="7"/>
  <c r="CH193" i="7"/>
  <c r="DZ207" i="2"/>
  <c r="EA206" i="2"/>
  <c r="DK31" i="7"/>
  <c r="DL32" i="7"/>
  <c r="FV32" i="2"/>
  <c r="FW32" i="2" s="1"/>
  <c r="CP191" i="7" l="1"/>
  <c r="CO192" i="7"/>
  <c r="EQ193" i="2"/>
  <c r="EP194" i="2"/>
  <c r="CH194" i="7"/>
  <c r="CG195" i="7"/>
  <c r="EA207" i="2"/>
  <c r="DZ208" i="2"/>
  <c r="DL33" i="7"/>
  <c r="DK32" i="7"/>
  <c r="FV33" i="2"/>
  <c r="FW33" i="2" s="1"/>
  <c r="CP192" i="7" l="1"/>
  <c r="CO193" i="7"/>
  <c r="EQ194" i="2"/>
  <c r="EP195" i="2"/>
  <c r="CH195" i="7"/>
  <c r="CG196" i="7"/>
  <c r="DZ209" i="2"/>
  <c r="EA208" i="2"/>
  <c r="DK33" i="7"/>
  <c r="DL34" i="7"/>
  <c r="FV34" i="2"/>
  <c r="FW34" i="2" s="1"/>
  <c r="CP193" i="7" l="1"/>
  <c r="CO194" i="7"/>
  <c r="EQ195" i="2"/>
  <c r="EP196" i="2"/>
  <c r="CH196" i="7"/>
  <c r="CG197" i="7"/>
  <c r="EA209" i="2"/>
  <c r="DZ210" i="2"/>
  <c r="DL35" i="7"/>
  <c r="DK34" i="7"/>
  <c r="CO195" i="7" l="1"/>
  <c r="CP194" i="7"/>
  <c r="EP197" i="2"/>
  <c r="EQ196" i="2"/>
  <c r="CG198" i="7"/>
  <c r="CH197" i="7"/>
  <c r="DZ211" i="2"/>
  <c r="EA210" i="2"/>
  <c r="DK35" i="7"/>
  <c r="DL36" i="7"/>
  <c r="CP195" i="7" l="1"/>
  <c r="CO196" i="7"/>
  <c r="EQ197" i="2"/>
  <c r="EP198" i="2"/>
  <c r="CH198" i="7"/>
  <c r="CG199" i="7"/>
  <c r="EA211" i="2"/>
  <c r="DZ212" i="2"/>
  <c r="DL37" i="7"/>
  <c r="DK36" i="7"/>
  <c r="CP196" i="7" l="1"/>
  <c r="CO197" i="7"/>
  <c r="EP199" i="2"/>
  <c r="EQ198" i="2"/>
  <c r="CH199" i="7"/>
  <c r="CG200" i="7"/>
  <c r="DZ213" i="2"/>
  <c r="EA212" i="2"/>
  <c r="DK37" i="7"/>
  <c r="DL38" i="7"/>
  <c r="CO198" i="7" l="1"/>
  <c r="CP197" i="7"/>
  <c r="EQ199" i="2"/>
  <c r="EP200" i="2"/>
  <c r="CH200" i="7"/>
  <c r="CG201" i="7"/>
  <c r="EA213" i="2"/>
  <c r="DZ214" i="2"/>
  <c r="DL39" i="7"/>
  <c r="DK38" i="7"/>
  <c r="CP198" i="7" l="1"/>
  <c r="CO199" i="7"/>
  <c r="EP201" i="2"/>
  <c r="EQ200" i="2"/>
  <c r="CG202" i="7"/>
  <c r="CH201" i="7"/>
  <c r="DZ215" i="2"/>
  <c r="EA214" i="2"/>
  <c r="DK39" i="7"/>
  <c r="DL40" i="7"/>
  <c r="CP199" i="7" l="1"/>
  <c r="CO200" i="7"/>
  <c r="EQ201" i="2"/>
  <c r="EP202" i="2"/>
  <c r="CH202" i="7"/>
  <c r="CG203" i="7"/>
  <c r="EA215" i="2"/>
  <c r="DZ216" i="2"/>
  <c r="DL41" i="7"/>
  <c r="DK40" i="7"/>
  <c r="CP200" i="7" l="1"/>
  <c r="CO201" i="7"/>
  <c r="EP203" i="2"/>
  <c r="EQ202" i="2"/>
  <c r="CH203" i="7"/>
  <c r="CG204" i="7"/>
  <c r="EA216" i="2"/>
  <c r="DZ217" i="2"/>
  <c r="DK41" i="7"/>
  <c r="DL42" i="7"/>
  <c r="CO202" i="7" l="1"/>
  <c r="CP201" i="7"/>
  <c r="EQ203" i="2"/>
  <c r="EP204" i="2"/>
  <c r="CG205" i="7"/>
  <c r="CH204" i="7"/>
  <c r="DZ218" i="2"/>
  <c r="EA217" i="2"/>
  <c r="DL43" i="7"/>
  <c r="DK42" i="7"/>
  <c r="CO203" i="7" l="1"/>
  <c r="CP202" i="7"/>
  <c r="EQ204" i="2"/>
  <c r="EP205" i="2"/>
  <c r="CG206" i="7"/>
  <c r="CH205" i="7"/>
  <c r="DZ219" i="2"/>
  <c r="EA218" i="2"/>
  <c r="DK43" i="7"/>
  <c r="DL44" i="7"/>
  <c r="CP203" i="7" l="1"/>
  <c r="CO204" i="7"/>
  <c r="EQ205" i="2"/>
  <c r="EP206" i="2"/>
  <c r="CH206" i="7"/>
  <c r="CG207" i="7"/>
  <c r="EA219" i="2"/>
  <c r="DZ220" i="2"/>
  <c r="DL45" i="7"/>
  <c r="DK44" i="7"/>
  <c r="CP204" i="7" l="1"/>
  <c r="CO205" i="7"/>
  <c r="EQ206" i="2"/>
  <c r="EP207" i="2"/>
  <c r="CH207" i="7"/>
  <c r="CG208" i="7"/>
  <c r="DZ221" i="2"/>
  <c r="EA220" i="2"/>
  <c r="DK45" i="7"/>
  <c r="DL46" i="7"/>
  <c r="CO206" i="7" l="1"/>
  <c r="CP205" i="7"/>
  <c r="EQ207" i="2"/>
  <c r="EP208" i="2"/>
  <c r="CH208" i="7"/>
  <c r="CG209" i="7"/>
  <c r="DZ222" i="2"/>
  <c r="EA221" i="2"/>
  <c r="DL47" i="7"/>
  <c r="DK46" i="7"/>
  <c r="CP206" i="7" l="1"/>
  <c r="CO207" i="7"/>
  <c r="EP209" i="2"/>
  <c r="EQ208" i="2"/>
  <c r="CG210" i="7"/>
  <c r="CH209" i="7"/>
  <c r="DZ223" i="2"/>
  <c r="EA222" i="2"/>
  <c r="DK47" i="7"/>
  <c r="DL48" i="7"/>
  <c r="CP207" i="7" l="1"/>
  <c r="CO208" i="7"/>
  <c r="EQ209" i="2"/>
  <c r="EP210" i="2"/>
  <c r="CH210" i="7"/>
  <c r="CG211" i="7"/>
  <c r="EA223" i="2"/>
  <c r="DZ224" i="2"/>
  <c r="DL49" i="7"/>
  <c r="DK48" i="7"/>
  <c r="CP208" i="7" l="1"/>
  <c r="CO209" i="7"/>
  <c r="EP211" i="2"/>
  <c r="EQ210" i="2"/>
  <c r="CH211" i="7"/>
  <c r="CG212" i="7"/>
  <c r="DZ225" i="2"/>
  <c r="EA224" i="2"/>
  <c r="DK49" i="7"/>
  <c r="DL50" i="7"/>
  <c r="CO210" i="7" l="1"/>
  <c r="CP209" i="7"/>
  <c r="EQ211" i="2"/>
  <c r="EP212" i="2"/>
  <c r="CG213" i="7"/>
  <c r="CH212" i="7"/>
  <c r="EA225" i="2"/>
  <c r="DZ226" i="2"/>
  <c r="DL51" i="7"/>
  <c r="DK50" i="7"/>
  <c r="CO211" i="7" l="1"/>
  <c r="CP210" i="7"/>
  <c r="EP213" i="2"/>
  <c r="EQ212" i="2"/>
  <c r="CG214" i="7"/>
  <c r="CH213" i="7"/>
  <c r="DZ227" i="2"/>
  <c r="EA226" i="2"/>
  <c r="DK51" i="7"/>
  <c r="DL52" i="7"/>
  <c r="CP211" i="7" l="1"/>
  <c r="CO212" i="7"/>
  <c r="EQ213" i="2"/>
  <c r="EP214" i="2"/>
  <c r="CH214" i="7"/>
  <c r="CG215" i="7"/>
  <c r="EA227" i="2"/>
  <c r="DZ228" i="2"/>
  <c r="DL53" i="7"/>
  <c r="DK52" i="7"/>
  <c r="CP212" i="7" l="1"/>
  <c r="CO213" i="7"/>
  <c r="EP215" i="2"/>
  <c r="EQ214" i="2"/>
  <c r="CH215" i="7"/>
  <c r="CG216" i="7"/>
  <c r="DZ229" i="2"/>
  <c r="EA228" i="2"/>
  <c r="DK53" i="7"/>
  <c r="DL54" i="7"/>
  <c r="CP213" i="7" l="1"/>
  <c r="CO214" i="7"/>
  <c r="EQ215" i="2"/>
  <c r="EP216" i="2"/>
  <c r="CH216" i="7"/>
  <c r="CG217" i="7"/>
  <c r="EA229" i="2"/>
  <c r="DZ230" i="2"/>
  <c r="DL55" i="7"/>
  <c r="DK54" i="7"/>
  <c r="CP214" i="7" l="1"/>
  <c r="CO215" i="7"/>
  <c r="EP217" i="2"/>
  <c r="EQ216" i="2"/>
  <c r="CG218" i="7"/>
  <c r="CH217" i="7"/>
  <c r="DZ231" i="2"/>
  <c r="EA230" i="2"/>
  <c r="DK55" i="7"/>
  <c r="DL56" i="7"/>
  <c r="CP215" i="7" l="1"/>
  <c r="CO216" i="7"/>
  <c r="EQ217" i="2"/>
  <c r="EP218" i="2"/>
  <c r="CH218" i="7"/>
  <c r="CG219" i="7"/>
  <c r="EA231" i="2"/>
  <c r="DZ232" i="2"/>
  <c r="DL57" i="7"/>
  <c r="DK56" i="7"/>
  <c r="CP216" i="7" l="1"/>
  <c r="CO217" i="7"/>
  <c r="EQ218" i="2"/>
  <c r="EP219" i="2"/>
  <c r="CH219" i="7"/>
  <c r="CG220" i="7"/>
  <c r="DZ233" i="2"/>
  <c r="EA232" i="2"/>
  <c r="DK57" i="7"/>
  <c r="DL58" i="7"/>
  <c r="CO218" i="7" l="1"/>
  <c r="CP217" i="7"/>
  <c r="EQ219" i="2"/>
  <c r="EP220" i="2"/>
  <c r="CH220" i="7"/>
  <c r="CG221" i="7"/>
  <c r="EA233" i="2"/>
  <c r="DZ234" i="2"/>
  <c r="DL59" i="7"/>
  <c r="DK58" i="7"/>
  <c r="CP218" i="7" l="1"/>
  <c r="CO219" i="7"/>
  <c r="EQ220" i="2"/>
  <c r="EP221" i="2"/>
  <c r="CG222" i="7"/>
  <c r="CH221" i="7"/>
  <c r="DZ235" i="2"/>
  <c r="EA234" i="2"/>
  <c r="DK59" i="7"/>
  <c r="DL60" i="7"/>
  <c r="CP219" i="7" l="1"/>
  <c r="CO220" i="7"/>
  <c r="EQ221" i="2"/>
  <c r="EP222" i="2"/>
  <c r="CH222" i="7"/>
  <c r="CG223" i="7"/>
  <c r="EA235" i="2"/>
  <c r="DZ236" i="2"/>
  <c r="DL61" i="7"/>
  <c r="DK60" i="7"/>
  <c r="CP220" i="7" l="1"/>
  <c r="CO221" i="7"/>
  <c r="EP223" i="2"/>
  <c r="EQ222" i="2"/>
  <c r="CH223" i="7"/>
  <c r="CG224" i="7"/>
  <c r="EA236" i="2"/>
  <c r="DZ237" i="2"/>
  <c r="DK61" i="7"/>
  <c r="DL62" i="7"/>
  <c r="CO222" i="7" l="1"/>
  <c r="CP221" i="7"/>
  <c r="EQ223" i="2"/>
  <c r="EP224" i="2"/>
  <c r="CH224" i="7"/>
  <c r="CG225" i="7"/>
  <c r="DZ238" i="2"/>
  <c r="EA237" i="2"/>
  <c r="DL63" i="7"/>
  <c r="DK62" i="7"/>
  <c r="CP222" i="7" l="1"/>
  <c r="CO223" i="7"/>
  <c r="EP225" i="2"/>
  <c r="EQ224" i="2"/>
  <c r="CG226" i="7"/>
  <c r="CH225" i="7"/>
  <c r="DZ239" i="2"/>
  <c r="EA238" i="2"/>
  <c r="DK63" i="7"/>
  <c r="DL64" i="7"/>
  <c r="CP223" i="7" l="1"/>
  <c r="CO224" i="7"/>
  <c r="EQ225" i="2"/>
  <c r="EP226" i="2"/>
  <c r="CH226" i="7"/>
  <c r="CG227" i="7"/>
  <c r="EA239" i="2"/>
  <c r="DZ240" i="2"/>
  <c r="DL65" i="7"/>
  <c r="DK64" i="7"/>
  <c r="CP224" i="7" l="1"/>
  <c r="CO225" i="7"/>
  <c r="EP227" i="2"/>
  <c r="EQ226" i="2"/>
  <c r="CH227" i="7"/>
  <c r="CG228" i="7"/>
  <c r="DZ241" i="2"/>
  <c r="EA240" i="2"/>
  <c r="DK65" i="7"/>
  <c r="DL66" i="7"/>
  <c r="CP225" i="7" l="1"/>
  <c r="CO226" i="7"/>
  <c r="EQ227" i="2"/>
  <c r="EP228" i="2"/>
  <c r="CH228" i="7"/>
  <c r="CG229" i="7"/>
  <c r="EA241" i="2"/>
  <c r="DZ242" i="2"/>
  <c r="DL67" i="7"/>
  <c r="DK66" i="7"/>
  <c r="CP226" i="7" l="1"/>
  <c r="CO227" i="7"/>
  <c r="EP229" i="2"/>
  <c r="EQ228" i="2"/>
  <c r="CG230" i="7"/>
  <c r="CH229" i="7"/>
  <c r="DZ243" i="2"/>
  <c r="EA242" i="2"/>
  <c r="DL68" i="7"/>
  <c r="DK67" i="7"/>
  <c r="CP227" i="7" l="1"/>
  <c r="CO228" i="7"/>
  <c r="EQ229" i="2"/>
  <c r="EP230" i="2"/>
  <c r="CH230" i="7"/>
  <c r="CG231" i="7"/>
  <c r="EA243" i="2"/>
  <c r="DZ244" i="2"/>
  <c r="DL69" i="7"/>
  <c r="DK68" i="7"/>
  <c r="CP228" i="7" l="1"/>
  <c r="CO229" i="7"/>
  <c r="EQ230" i="2"/>
  <c r="EP231" i="2"/>
  <c r="CH231" i="7"/>
  <c r="CG232" i="7"/>
  <c r="DZ245" i="2"/>
  <c r="EA244" i="2"/>
  <c r="DK69" i="7"/>
  <c r="DL70" i="7"/>
  <c r="CO230" i="7" l="1"/>
  <c r="CP229" i="7"/>
  <c r="EQ231" i="2"/>
  <c r="EP232" i="2"/>
  <c r="CH232" i="7"/>
  <c r="CG233" i="7"/>
  <c r="DZ246" i="2"/>
  <c r="EA245" i="2"/>
  <c r="DL71" i="7"/>
  <c r="DK70" i="7"/>
  <c r="CP230" i="7" l="1"/>
  <c r="CO231" i="7"/>
  <c r="EQ232" i="2"/>
  <c r="EP233" i="2"/>
  <c r="CG234" i="7"/>
  <c r="CH233" i="7"/>
  <c r="DZ247" i="2"/>
  <c r="EA246" i="2"/>
  <c r="DK71" i="7"/>
  <c r="DL72" i="7"/>
  <c r="CP231" i="7" l="1"/>
  <c r="CO232" i="7"/>
  <c r="EQ233" i="2"/>
  <c r="EP234" i="2"/>
  <c r="CH234" i="7"/>
  <c r="CG235" i="7"/>
  <c r="EA247" i="2"/>
  <c r="DZ248" i="2"/>
  <c r="DL73" i="7"/>
  <c r="DK72" i="7"/>
  <c r="CP232" i="7" l="1"/>
  <c r="CO233" i="7"/>
  <c r="EP235" i="2"/>
  <c r="EQ234" i="2"/>
  <c r="CH235" i="7"/>
  <c r="CG236" i="7"/>
  <c r="DZ249" i="2"/>
  <c r="EA248" i="2"/>
  <c r="DK73" i="7"/>
  <c r="DL74" i="7"/>
  <c r="CO234" i="7" l="1"/>
  <c r="CP233" i="7"/>
  <c r="EQ235" i="2"/>
  <c r="EP236" i="2"/>
  <c r="CH236" i="7"/>
  <c r="CG237" i="7"/>
  <c r="EA249" i="2"/>
  <c r="DZ250" i="2"/>
  <c r="DL75" i="7"/>
  <c r="DK74" i="7"/>
  <c r="CP234" i="7" l="1"/>
  <c r="CO235" i="7"/>
  <c r="EP237" i="2"/>
  <c r="EQ236" i="2"/>
  <c r="CG238" i="7"/>
  <c r="CH237" i="7"/>
  <c r="DZ251" i="2"/>
  <c r="EA250" i="2"/>
  <c r="DK75" i="7"/>
  <c r="DL76" i="7"/>
  <c r="CP235" i="7" l="1"/>
  <c r="CO236" i="7"/>
  <c r="EQ237" i="2"/>
  <c r="EP238" i="2"/>
  <c r="CH238" i="7"/>
  <c r="CG239" i="7"/>
  <c r="EA251" i="2"/>
  <c r="DZ252" i="2"/>
  <c r="DL77" i="7"/>
  <c r="DK76" i="7"/>
  <c r="CP236" i="7" l="1"/>
  <c r="CO237" i="7"/>
  <c r="EP239" i="2"/>
  <c r="EQ238" i="2"/>
  <c r="CH239" i="7"/>
  <c r="CG240" i="7"/>
  <c r="EA252" i="2"/>
  <c r="DZ253" i="2"/>
  <c r="DL78" i="7"/>
  <c r="DK77" i="7"/>
  <c r="CP237" i="7" l="1"/>
  <c r="CO238" i="7"/>
  <c r="EQ239" i="2"/>
  <c r="EP240" i="2"/>
  <c r="CG241" i="7"/>
  <c r="CH240" i="7"/>
  <c r="DZ254" i="2"/>
  <c r="EA253" i="2"/>
  <c r="DK78" i="7"/>
  <c r="DL79" i="7"/>
  <c r="CP238" i="7" l="1"/>
  <c r="CO239" i="7"/>
  <c r="EQ240" i="2"/>
  <c r="EP241" i="2"/>
  <c r="CG242" i="7"/>
  <c r="CH241" i="7"/>
  <c r="DZ255" i="2"/>
  <c r="EA254" i="2"/>
  <c r="DL80" i="7"/>
  <c r="DK79" i="7"/>
  <c r="CP239" i="7" l="1"/>
  <c r="CO240" i="7"/>
  <c r="EQ241" i="2"/>
  <c r="EP242" i="2"/>
  <c r="CH242" i="7"/>
  <c r="CG243" i="7"/>
  <c r="EA255" i="2"/>
  <c r="DZ256" i="2"/>
  <c r="DK80" i="7"/>
  <c r="DL81" i="7"/>
  <c r="CP240" i="7" l="1"/>
  <c r="CO241" i="7"/>
  <c r="EQ242" i="2"/>
  <c r="EP243" i="2"/>
  <c r="CH243" i="7"/>
  <c r="CG244" i="7"/>
  <c r="DZ257" i="2"/>
  <c r="EA256" i="2"/>
  <c r="DL82" i="7"/>
  <c r="DK81" i="7"/>
  <c r="CO242" i="7" l="1"/>
  <c r="CP241" i="7"/>
  <c r="EQ243" i="2"/>
  <c r="EP244" i="2"/>
  <c r="CG245" i="7"/>
  <c r="CH244" i="7"/>
  <c r="EA257" i="2"/>
  <c r="DZ258" i="2"/>
  <c r="DK82" i="7"/>
  <c r="DL83" i="7"/>
  <c r="CP242" i="7" l="1"/>
  <c r="CO243" i="7"/>
  <c r="EQ244" i="2"/>
  <c r="EP245" i="2"/>
  <c r="CG246" i="7"/>
  <c r="CH245" i="7"/>
  <c r="DZ259" i="2"/>
  <c r="EA258" i="2"/>
  <c r="DL84" i="7"/>
  <c r="DK83" i="7"/>
  <c r="CP243" i="7" l="1"/>
  <c r="CO244" i="7"/>
  <c r="EQ245" i="2"/>
  <c r="EP246" i="2"/>
  <c r="CH246" i="7"/>
  <c r="CG247" i="7"/>
  <c r="EA259" i="2"/>
  <c r="DZ260" i="2"/>
  <c r="DK84" i="7"/>
  <c r="DL85" i="7"/>
  <c r="CP244" i="7" l="1"/>
  <c r="CO245" i="7"/>
  <c r="EP247" i="2"/>
  <c r="EQ246" i="2"/>
  <c r="CH247" i="7"/>
  <c r="CG248" i="7"/>
  <c r="DZ261" i="2"/>
  <c r="EA260" i="2"/>
  <c r="DL86" i="7"/>
  <c r="DK85" i="7"/>
  <c r="CP245" i="7" l="1"/>
  <c r="CO246" i="7"/>
  <c r="EQ247" i="2"/>
  <c r="EP248" i="2"/>
  <c r="CH248" i="7"/>
  <c r="CG249" i="7"/>
  <c r="EA261" i="2"/>
  <c r="DZ262" i="2"/>
  <c r="DK86" i="7"/>
  <c r="DL87" i="7"/>
  <c r="CP246" i="7" l="1"/>
  <c r="CO247" i="7"/>
  <c r="EQ248" i="2"/>
  <c r="EP249" i="2"/>
  <c r="CG250" i="7"/>
  <c r="CH249" i="7"/>
  <c r="DZ263" i="2"/>
  <c r="EA262" i="2"/>
  <c r="DL88" i="7"/>
  <c r="DK87" i="7"/>
  <c r="CP247" i="7" l="1"/>
  <c r="CO248" i="7"/>
  <c r="EQ249" i="2"/>
  <c r="EP250" i="2"/>
  <c r="CH250" i="7"/>
  <c r="CG251" i="7"/>
  <c r="EA263" i="2"/>
  <c r="DZ264" i="2"/>
  <c r="DK88" i="7"/>
  <c r="DL89" i="7"/>
  <c r="CP248" i="7" l="1"/>
  <c r="CO249" i="7"/>
  <c r="EP251" i="2"/>
  <c r="EQ250" i="2"/>
  <c r="CH251" i="7"/>
  <c r="CG252" i="7"/>
  <c r="DZ265" i="2"/>
  <c r="EA264" i="2"/>
  <c r="DL90" i="7"/>
  <c r="DK89" i="7"/>
  <c r="CO250" i="7" l="1"/>
  <c r="CP249" i="7"/>
  <c r="EQ251" i="2"/>
  <c r="EP252" i="2"/>
  <c r="CH252" i="7"/>
  <c r="CG253" i="7"/>
  <c r="EA265" i="2"/>
  <c r="DZ266" i="2"/>
  <c r="DK90" i="7"/>
  <c r="DL91" i="7"/>
  <c r="CP250" i="7" l="1"/>
  <c r="CO251" i="7"/>
  <c r="EQ252" i="2"/>
  <c r="EP253" i="2"/>
  <c r="CG254" i="7"/>
  <c r="CH253" i="7"/>
  <c r="DZ267" i="2"/>
  <c r="EA266" i="2"/>
  <c r="DL92" i="7"/>
  <c r="DK91" i="7"/>
  <c r="CP251" i="7" l="1"/>
  <c r="CO252" i="7"/>
  <c r="EQ253" i="2"/>
  <c r="EP254" i="2"/>
  <c r="CH254" i="7"/>
  <c r="CG255" i="7"/>
  <c r="EA267" i="2"/>
  <c r="DZ268" i="2"/>
  <c r="DK92" i="7"/>
  <c r="DL93" i="7"/>
  <c r="CP252" i="7" l="1"/>
  <c r="CO253" i="7"/>
  <c r="EQ254" i="2"/>
  <c r="EP255" i="2"/>
  <c r="CH255" i="7"/>
  <c r="CG256" i="7"/>
  <c r="EA268" i="2"/>
  <c r="DZ269" i="2"/>
  <c r="DL94" i="7"/>
  <c r="DK93" i="7"/>
  <c r="CO254" i="7" l="1"/>
  <c r="CP253" i="7"/>
  <c r="EQ255" i="2"/>
  <c r="EP256" i="2"/>
  <c r="EQ256" i="2" s="1"/>
  <c r="CH256" i="7"/>
  <c r="CG257" i="7"/>
  <c r="DZ270" i="2"/>
  <c r="EA270" i="2" s="1"/>
  <c r="EA269" i="2"/>
  <c r="DK94" i="7"/>
  <c r="DL95" i="7"/>
  <c r="CO255" i="7" l="1"/>
  <c r="CP254" i="7"/>
  <c r="CG258" i="7"/>
  <c r="CH257" i="7"/>
  <c r="DL96" i="7"/>
  <c r="DK95" i="7"/>
  <c r="CP255" i="7" l="1"/>
  <c r="CO256" i="7"/>
  <c r="CP256" i="7" s="1"/>
  <c r="CH258" i="7"/>
  <c r="CG259" i="7"/>
  <c r="DK96" i="7"/>
  <c r="DL97" i="7"/>
  <c r="CH259" i="7" l="1"/>
  <c r="CG260" i="7"/>
  <c r="DL98" i="7"/>
  <c r="DK97" i="7"/>
  <c r="CH260" i="7" l="1"/>
  <c r="CG261" i="7"/>
  <c r="DK98" i="7"/>
  <c r="DL99" i="7"/>
  <c r="CG262" i="7" l="1"/>
  <c r="CH261" i="7"/>
  <c r="DL100" i="7"/>
  <c r="DK99" i="7"/>
  <c r="CH262" i="7" l="1"/>
  <c r="CG263" i="7"/>
  <c r="DK100" i="7"/>
  <c r="DL101" i="7"/>
  <c r="CH263" i="7" l="1"/>
  <c r="CG264" i="7"/>
  <c r="DL102" i="7"/>
  <c r="DK101" i="7"/>
  <c r="CH264" i="7" l="1"/>
  <c r="CG265" i="7"/>
  <c r="DK102" i="7"/>
  <c r="DL103" i="7"/>
  <c r="CG266" i="7" l="1"/>
  <c r="CH265" i="7"/>
  <c r="DL104" i="7"/>
  <c r="DK103" i="7"/>
  <c r="CH266" i="7" l="1"/>
  <c r="CG267" i="7"/>
  <c r="DK104" i="7"/>
  <c r="DL105" i="7"/>
  <c r="CH267" i="7" l="1"/>
  <c r="CG268" i="7"/>
  <c r="DL106" i="7"/>
  <c r="DK105" i="7"/>
  <c r="CG269" i="7" l="1"/>
  <c r="CH268" i="7"/>
  <c r="DK106" i="7"/>
  <c r="DL107" i="7"/>
  <c r="CG270" i="7" l="1"/>
  <c r="CH270" i="7" s="1"/>
  <c r="CH269" i="7"/>
  <c r="DL108" i="7"/>
  <c r="DK107" i="7"/>
  <c r="DK108" i="7" l="1"/>
  <c r="DL109" i="7"/>
  <c r="DL110" i="7" l="1"/>
  <c r="DK109" i="7"/>
  <c r="DK110" i="7" l="1"/>
  <c r="DL111" i="7"/>
  <c r="DL112" i="7" l="1"/>
  <c r="DK111" i="7"/>
  <c r="DK112" i="7" l="1"/>
  <c r="DL113" i="7"/>
  <c r="DL114" i="7" l="1"/>
  <c r="DK113" i="7"/>
  <c r="DK114" i="7" l="1"/>
  <c r="DL115" i="7"/>
  <c r="AV34" i="1"/>
  <c r="AV39" i="1" l="1"/>
  <c r="AV38" i="1"/>
  <c r="AV37" i="1"/>
  <c r="DL116" i="7"/>
  <c r="DK115" i="7"/>
  <c r="DK116" i="7" l="1"/>
  <c r="DL117" i="7"/>
  <c r="DL118" i="7" l="1"/>
  <c r="DK117" i="7"/>
  <c r="DK118" i="7" l="1"/>
  <c r="DL119" i="7"/>
  <c r="DL120" i="7" l="1"/>
  <c r="DK119" i="7"/>
  <c r="DK120" i="7" l="1"/>
  <c r="DL121" i="7"/>
  <c r="DL122" i="7" l="1"/>
  <c r="DK121" i="7"/>
  <c r="A135" i="10"/>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DK122" i="7" l="1"/>
  <c r="DL123" i="7"/>
  <c r="DL124" i="7" l="1"/>
  <c r="DK123" i="7"/>
  <c r="DK124" i="7" l="1"/>
  <c r="DL125" i="7"/>
  <c r="DL126" i="7" l="1"/>
  <c r="DK125" i="7"/>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6" i="10" s="1"/>
  <c r="A77" i="10" s="1"/>
  <c r="A78" i="10" s="1"/>
  <c r="A79" i="10" s="1"/>
  <c r="A80" i="10" s="1"/>
  <c r="A81" i="10" s="1"/>
  <c r="A82" i="10" s="1"/>
  <c r="A83" i="10" s="1"/>
  <c r="A84" i="10" s="1"/>
  <c r="A86" i="10" s="1"/>
  <c r="A87" i="10" s="1"/>
  <c r="A88" i="10" s="1"/>
  <c r="A89" i="10" s="1"/>
  <c r="A90" i="10" s="1"/>
  <c r="A91" i="10" s="1"/>
  <c r="A93" i="10" s="1"/>
  <c r="A94" i="10" s="1"/>
  <c r="A95" i="10" s="1"/>
  <c r="A96" i="10" s="1"/>
  <c r="A97"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6" i="10" s="1"/>
  <c r="A257" i="10" s="1"/>
  <c r="A258" i="10" s="1"/>
  <c r="A259" i="10" s="1"/>
  <c r="A260" i="10" s="1"/>
  <c r="A261" i="10" s="1"/>
  <c r="A263" i="10" s="1"/>
  <c r="A264" i="10" s="1"/>
  <c r="A265" i="10" s="1"/>
  <c r="A266" i="10" s="1"/>
  <c r="A267" i="10" s="1"/>
  <c r="A268" i="10" s="1"/>
  <c r="A269" i="10" s="1"/>
  <c r="A270" i="10" s="1"/>
  <c r="A271" i="10" s="1"/>
  <c r="A272" i="10" s="1"/>
  <c r="A273" i="10" s="1"/>
  <c r="A274" i="10" s="1"/>
  <c r="A275" i="10" s="1"/>
  <c r="A276" i="10" s="1"/>
  <c r="AB116" i="1"/>
  <c r="AB234" i="1"/>
  <c r="AB49" i="1"/>
  <c r="DK126" i="7" l="1"/>
  <c r="DL127" i="7"/>
  <c r="DL128" i="7" l="1"/>
  <c r="DK127" i="7"/>
  <c r="W106" i="1"/>
  <c r="DK128" i="7" l="1"/>
  <c r="DL129" i="7"/>
  <c r="W101" i="1"/>
  <c r="W103" i="1"/>
  <c r="W104" i="1"/>
  <c r="W87" i="1"/>
  <c r="W28" i="1"/>
  <c r="W54" i="1"/>
  <c r="D262" i="10"/>
  <c r="DL130" i="7" l="1"/>
  <c r="DK129" i="7"/>
  <c r="R20" i="1"/>
  <c r="DK130" i="7" l="1"/>
  <c r="DL131" i="7"/>
  <c r="M9" i="1"/>
  <c r="DL132" i="7" l="1"/>
  <c r="DK131" i="7"/>
  <c r="M11" i="1"/>
  <c r="DK132" i="7" l="1"/>
  <c r="DL133" i="7"/>
  <c r="AM13" i="14"/>
  <c r="AM12" i="14"/>
  <c r="AM11" i="14"/>
  <c r="AM10" i="14"/>
  <c r="AM9" i="14"/>
  <c r="AM8" i="14"/>
  <c r="AM7" i="14"/>
  <c r="AR6" i="14"/>
  <c r="AQ6" i="14" s="1"/>
  <c r="AM6" i="14"/>
  <c r="AQ5" i="14"/>
  <c r="AM5" i="14"/>
  <c r="DL134" i="7" l="1"/>
  <c r="DK133" i="7"/>
  <c r="AR7" i="14"/>
  <c r="DK134" i="7" l="1"/>
  <c r="DL135" i="7"/>
  <c r="AR8" i="14"/>
  <c r="AQ7" i="14"/>
  <c r="DL136" i="7" l="1"/>
  <c r="DK135" i="7"/>
  <c r="AQ8" i="14"/>
  <c r="AR9" i="14"/>
  <c r="DK136" i="7" l="1"/>
  <c r="DL137" i="7"/>
  <c r="AR10" i="14"/>
  <c r="AQ9" i="14"/>
  <c r="DL138" i="7" l="1"/>
  <c r="DK137" i="7"/>
  <c r="AR11" i="14"/>
  <c r="AQ10" i="14"/>
  <c r="DK138" i="7" l="1"/>
  <c r="DL139" i="7"/>
  <c r="AQ11" i="14"/>
  <c r="AR12" i="14"/>
  <c r="DL140" i="7" l="1"/>
  <c r="DK139" i="7"/>
  <c r="AR13" i="14"/>
  <c r="AQ12" i="14"/>
  <c r="DK140" i="7" l="1"/>
  <c r="DL141" i="7"/>
  <c r="AR14" i="14"/>
  <c r="AQ13" i="14"/>
  <c r="DL142" i="7" l="1"/>
  <c r="DK141" i="7"/>
  <c r="AR15" i="14"/>
  <c r="AQ15" i="14" s="1"/>
  <c r="AQ14" i="14"/>
  <c r="DK142" i="7" l="1"/>
  <c r="DL143" i="7"/>
  <c r="MD20" i="2"/>
  <c r="MD19" i="2"/>
  <c r="MD18" i="2"/>
  <c r="MD17" i="2"/>
  <c r="MD16" i="2"/>
  <c r="MH15" i="2"/>
  <c r="MA2" i="2" s="1"/>
  <c r="MH14" i="2"/>
  <c r="MH12" i="2"/>
  <c r="MH11" i="2"/>
  <c r="MD10" i="2"/>
  <c r="MD36" i="2" s="1"/>
  <c r="MH9" i="2"/>
  <c r="MD9" i="2"/>
  <c r="MD27" i="2" s="1"/>
  <c r="MH8" i="2"/>
  <c r="MD8" i="2"/>
  <c r="MD40" i="2" s="1"/>
  <c r="MH7" i="2"/>
  <c r="MH6" i="2"/>
  <c r="MH5" i="2"/>
  <c r="MH4" i="2"/>
  <c r="MH3" i="2"/>
  <c r="LZ3" i="2"/>
  <c r="LZ4" i="2" s="1"/>
  <c r="MA4" i="2" s="1"/>
  <c r="MH2" i="2"/>
  <c r="MD49" i="2" s="1"/>
  <c r="MC1" i="2"/>
  <c r="MC22" i="2" s="1"/>
  <c r="MH10" i="2" l="1"/>
  <c r="DL144" i="7"/>
  <c r="DK143" i="7"/>
  <c r="MG1" i="2"/>
  <c r="MA3" i="2"/>
  <c r="LZ5" i="2"/>
  <c r="MA5" i="2" s="1"/>
  <c r="MD11" i="2"/>
  <c r="MD14" i="2" s="1"/>
  <c r="MD28" i="2" s="1"/>
  <c r="MD25" i="2" s="1"/>
  <c r="MH13" i="2"/>
  <c r="MD29" i="2"/>
  <c r="MD38" i="2"/>
  <c r="MD30" i="2"/>
  <c r="MD32" i="2"/>
  <c r="MD24" i="2"/>
  <c r="MD33" i="2"/>
  <c r="MD43" i="2"/>
  <c r="MD26" i="2"/>
  <c r="MD35" i="2"/>
  <c r="DK144" i="7" l="1"/>
  <c r="DL145" i="7"/>
  <c r="MD12" i="2"/>
  <c r="MF12" i="2" s="1"/>
  <c r="MD13" i="2"/>
  <c r="MD15" i="2"/>
  <c r="MD34" i="2" s="1"/>
  <c r="MD37" i="2" s="1"/>
  <c r="ME12" i="2"/>
  <c r="MD41" i="2" s="1"/>
  <c r="ME13" i="2"/>
  <c r="MD44" i="2" s="1"/>
  <c r="MF13" i="2"/>
  <c r="LZ6" i="2"/>
  <c r="MA6" i="2" s="1"/>
  <c r="DL146" i="7" l="1"/>
  <c r="DK145" i="7"/>
  <c r="LZ7" i="2"/>
  <c r="MA7" i="2" s="1"/>
  <c r="DK146" i="7" l="1"/>
  <c r="DL147" i="7"/>
  <c r="LZ8" i="2"/>
  <c r="MA8" i="2" s="1"/>
  <c r="DL148" i="7" l="1"/>
  <c r="DK147" i="7"/>
  <c r="LZ9" i="2"/>
  <c r="MA9" i="2" s="1"/>
  <c r="DK148" i="7" l="1"/>
  <c r="DL149" i="7"/>
  <c r="LZ10" i="2"/>
  <c r="DL150" i="7" l="1"/>
  <c r="DK149" i="7"/>
  <c r="MA10" i="2"/>
  <c r="LZ11" i="2"/>
  <c r="R16" i="4"/>
  <c r="R15" i="4"/>
  <c r="DK150" i="7" l="1"/>
  <c r="DL151" i="7"/>
  <c r="MA11" i="2"/>
  <c r="LZ12" i="2"/>
  <c r="MA12" i="2" s="1"/>
  <c r="R13" i="4"/>
  <c r="R14" i="4"/>
  <c r="R12" i="4"/>
  <c r="R11" i="4"/>
  <c r="R10" i="4"/>
  <c r="R9" i="4"/>
  <c r="R8" i="4"/>
  <c r="DL152" i="7" l="1"/>
  <c r="DK151" i="7"/>
  <c r="R7" i="4"/>
  <c r="DK152" i="7" l="1"/>
  <c r="DL153" i="7"/>
  <c r="AD30" i="10"/>
  <c r="AD31" i="10"/>
  <c r="AD32" i="10"/>
  <c r="AD33" i="10"/>
  <c r="AD34" i="10"/>
  <c r="AD35" i="10"/>
  <c r="AD29" i="10"/>
  <c r="DL154" i="7" l="1"/>
  <c r="DK153" i="7"/>
  <c r="BU2" i="2"/>
  <c r="A3" i="7"/>
  <c r="A4" i="7" s="1"/>
  <c r="G4" i="7"/>
  <c r="E3" i="7"/>
  <c r="F3" i="7" s="1"/>
  <c r="D3" i="7"/>
  <c r="KX20" i="2"/>
  <c r="KH20" i="2"/>
  <c r="KX19" i="2"/>
  <c r="KH19" i="2"/>
  <c r="KX18" i="2"/>
  <c r="KH18" i="2"/>
  <c r="KX17" i="2"/>
  <c r="KH17" i="2"/>
  <c r="KX16" i="2"/>
  <c r="KH16" i="2"/>
  <c r="LB15" i="2"/>
  <c r="KL15" i="2"/>
  <c r="LB14" i="2"/>
  <c r="KL14" i="2"/>
  <c r="LB12" i="2"/>
  <c r="KL12" i="2"/>
  <c r="KH41" i="2" s="1"/>
  <c r="LB11" i="2"/>
  <c r="KL11" i="2"/>
  <c r="KX10" i="2"/>
  <c r="KX36" i="2" s="1"/>
  <c r="KH10" i="2"/>
  <c r="KH36" i="2" s="1"/>
  <c r="LB9" i="2"/>
  <c r="KX9" i="2"/>
  <c r="KX32" i="2" s="1"/>
  <c r="KL9" i="2"/>
  <c r="KH9" i="2"/>
  <c r="KH32" i="2" s="1"/>
  <c r="LB8" i="2"/>
  <c r="KX8" i="2"/>
  <c r="KX40" i="2" s="1"/>
  <c r="KL8" i="2"/>
  <c r="KH8" i="2"/>
  <c r="KH40" i="2" s="1"/>
  <c r="LB7" i="2"/>
  <c r="KL7" i="2"/>
  <c r="LB6" i="2"/>
  <c r="KL6" i="2"/>
  <c r="LB4" i="2"/>
  <c r="KL4" i="2"/>
  <c r="LB3" i="2"/>
  <c r="KT3" i="2"/>
  <c r="KU3" i="2" s="1"/>
  <c r="KL3" i="2"/>
  <c r="KD3" i="2"/>
  <c r="KD4" i="2" s="1"/>
  <c r="KE4" i="2" s="1"/>
  <c r="LB2" i="2"/>
  <c r="KX49" i="2" s="1"/>
  <c r="KL2" i="2"/>
  <c r="KH49" i="2" s="1"/>
  <c r="KW1" i="2"/>
  <c r="KW22" i="2" s="1"/>
  <c r="KG1" i="2"/>
  <c r="KG22" i="2" s="1"/>
  <c r="R18" i="4"/>
  <c r="DK154" i="7" l="1"/>
  <c r="DL155" i="7"/>
  <c r="LB5" i="2"/>
  <c r="KU2" i="2"/>
  <c r="KL5" i="2"/>
  <c r="KE2" i="2"/>
  <c r="KT4" i="2"/>
  <c r="G5" i="7"/>
  <c r="F5" i="7" s="1"/>
  <c r="F4" i="7"/>
  <c r="KE3" i="2"/>
  <c r="LB10" i="2"/>
  <c r="A5" i="7"/>
  <c r="G6" i="7"/>
  <c r="F6" i="7" s="1"/>
  <c r="KL10" i="2"/>
  <c r="KD5" i="2"/>
  <c r="KE5" i="2" s="1"/>
  <c r="KH11" i="2"/>
  <c r="KH15" i="2" s="1"/>
  <c r="KH34" i="2" s="1"/>
  <c r="KH37" i="2" s="1"/>
  <c r="KH24" i="2"/>
  <c r="KH33" i="2"/>
  <c r="KH43" i="2"/>
  <c r="KH29" i="2"/>
  <c r="KH38" i="2"/>
  <c r="LB13" i="2"/>
  <c r="KX24" i="2"/>
  <c r="KX33" i="2"/>
  <c r="KX43" i="2"/>
  <c r="LA1" i="2"/>
  <c r="KX29" i="2"/>
  <c r="KX38" i="2"/>
  <c r="KK1" i="2"/>
  <c r="KX11" i="2"/>
  <c r="KX12" i="2" s="1"/>
  <c r="KH26" i="2"/>
  <c r="KH30" i="2"/>
  <c r="KH35" i="2"/>
  <c r="KX26" i="2"/>
  <c r="KX30" i="2"/>
  <c r="KX35" i="2"/>
  <c r="KL13" i="2"/>
  <c r="KH27" i="2"/>
  <c r="KX27" i="2"/>
  <c r="DL156" i="7" l="1"/>
  <c r="DK155" i="7"/>
  <c r="KT5" i="2"/>
  <c r="KU4" i="2"/>
  <c r="KX15" i="2"/>
  <c r="KX34" i="2" s="1"/>
  <c r="KX37" i="2" s="1"/>
  <c r="A6" i="7"/>
  <c r="G7" i="7"/>
  <c r="F7" i="7" s="1"/>
  <c r="KH12" i="2"/>
  <c r="KI12" i="2" s="1"/>
  <c r="KH13" i="2"/>
  <c r="KZ12" i="2"/>
  <c r="KY12" i="2"/>
  <c r="KX41" i="2" s="1"/>
  <c r="KD6" i="2"/>
  <c r="KE6" i="2" s="1"/>
  <c r="KX14" i="2"/>
  <c r="KX28" i="2" s="1"/>
  <c r="KX25" i="2" s="1"/>
  <c r="KX13" i="2"/>
  <c r="KH14" i="2"/>
  <c r="KH28" i="2" s="1"/>
  <c r="KH25" i="2" s="1"/>
  <c r="DK156" i="7" l="1"/>
  <c r="DL157" i="7"/>
  <c r="KU5" i="2"/>
  <c r="KT6" i="2"/>
  <c r="A7" i="7"/>
  <c r="G8" i="7"/>
  <c r="F8" i="7" s="1"/>
  <c r="KJ12" i="2"/>
  <c r="KJ13" i="2"/>
  <c r="KI13" i="2"/>
  <c r="KH44" i="2" s="1"/>
  <c r="KZ13" i="2"/>
  <c r="KY13" i="2"/>
  <c r="KX44" i="2" s="1"/>
  <c r="KD7" i="2"/>
  <c r="KE7" i="2" s="1"/>
  <c r="DL158" i="7" l="1"/>
  <c r="DK157" i="7"/>
  <c r="KU6" i="2"/>
  <c r="KT7" i="2"/>
  <c r="A8" i="7"/>
  <c r="G9" i="7"/>
  <c r="F9" i="7" s="1"/>
  <c r="KD8" i="2"/>
  <c r="KE8" i="2" s="1"/>
  <c r="DK158" i="7" l="1"/>
  <c r="DL159" i="7"/>
  <c r="KU7" i="2"/>
  <c r="KT8" i="2"/>
  <c r="A9" i="7"/>
  <c r="G10" i="7"/>
  <c r="F10" i="7" s="1"/>
  <c r="KD9" i="2"/>
  <c r="KE9" i="2" s="1"/>
  <c r="DL160" i="7" l="1"/>
  <c r="DK159" i="7"/>
  <c r="KU8" i="2"/>
  <c r="KT9" i="2"/>
  <c r="A10" i="7"/>
  <c r="G11" i="7"/>
  <c r="F11" i="7" s="1"/>
  <c r="KD10" i="2"/>
  <c r="KE10" i="2" s="1"/>
  <c r="DK160" i="7" l="1"/>
  <c r="DL161" i="7"/>
  <c r="KU9" i="2"/>
  <c r="KT10" i="2"/>
  <c r="KU10" i="2" s="1"/>
  <c r="G12" i="7"/>
  <c r="F12" i="7" s="1"/>
  <c r="DL162" i="7" l="1"/>
  <c r="DK161" i="7"/>
  <c r="G13" i="7"/>
  <c r="F13" i="7" s="1"/>
  <c r="DK162" i="7" l="1"/>
  <c r="DL163" i="7"/>
  <c r="G14" i="7"/>
  <c r="F14" i="7" s="1"/>
  <c r="DL164" i="7" l="1"/>
  <c r="DK163" i="7"/>
  <c r="G15" i="7"/>
  <c r="F15" i="7" s="1"/>
  <c r="DK164" i="7" l="1"/>
  <c r="DL165" i="7"/>
  <c r="G16" i="7"/>
  <c r="F16" i="7" s="1"/>
  <c r="DL166" i="7" l="1"/>
  <c r="DK165" i="7"/>
  <c r="G17" i="7"/>
  <c r="F17" i="7" s="1"/>
  <c r="DK166" i="7" l="1"/>
  <c r="DL167" i="7"/>
  <c r="G18" i="7"/>
  <c r="F18" i="7" s="1"/>
  <c r="DL168" i="7" l="1"/>
  <c r="DK167" i="7"/>
  <c r="G19" i="7"/>
  <c r="F19" i="7" s="1"/>
  <c r="DK168" i="7" l="1"/>
  <c r="DL169" i="7"/>
  <c r="G20" i="7"/>
  <c r="F20" i="7" s="1"/>
  <c r="DL170" i="7" l="1"/>
  <c r="DK169" i="7"/>
  <c r="G21" i="7"/>
  <c r="F21" i="7" s="1"/>
  <c r="DK170" i="7" l="1"/>
  <c r="DL171" i="7"/>
  <c r="G22" i="7"/>
  <c r="F22" i="7" s="1"/>
  <c r="DL172" i="7" l="1"/>
  <c r="DK171" i="7"/>
  <c r="G23" i="7"/>
  <c r="F23" i="7" s="1"/>
  <c r="DK172" i="7" l="1"/>
  <c r="DL173" i="7"/>
  <c r="G24" i="7"/>
  <c r="F24" i="7" s="1"/>
  <c r="DL174" i="7" l="1"/>
  <c r="DK173" i="7"/>
  <c r="G25" i="7"/>
  <c r="F25" i="7" s="1"/>
  <c r="DK174" i="7" l="1"/>
  <c r="DL175" i="7"/>
  <c r="G26" i="7"/>
  <c r="F26" i="7" s="1"/>
  <c r="DL176" i="7" l="1"/>
  <c r="DK175" i="7"/>
  <c r="G27" i="7"/>
  <c r="F27" i="7" s="1"/>
  <c r="DK176" i="7" l="1"/>
  <c r="DL177" i="7"/>
  <c r="G28" i="7"/>
  <c r="F28" i="7" s="1"/>
  <c r="DL178" i="7" l="1"/>
  <c r="DK177" i="7"/>
  <c r="G29" i="7"/>
  <c r="F29" i="7" s="1"/>
  <c r="DK178" i="7" l="1"/>
  <c r="DL179" i="7"/>
  <c r="G30" i="7"/>
  <c r="F30" i="7" s="1"/>
  <c r="DL180" i="7" l="1"/>
  <c r="DK179" i="7"/>
  <c r="G31" i="7"/>
  <c r="F31" i="7" s="1"/>
  <c r="DK180" i="7" l="1"/>
  <c r="DL181" i="7"/>
  <c r="G32" i="7"/>
  <c r="F32" i="7" s="1"/>
  <c r="DL182" i="7" l="1"/>
  <c r="DK181" i="7"/>
  <c r="G33" i="7"/>
  <c r="F33" i="7" s="1"/>
  <c r="DK182" i="7" l="1"/>
  <c r="DL183" i="7"/>
  <c r="G34" i="7"/>
  <c r="F34" i="7" s="1"/>
  <c r="DL184" i="7" l="1"/>
  <c r="DK183" i="7"/>
  <c r="G35" i="7"/>
  <c r="F35" i="7" s="1"/>
  <c r="DK184" i="7" l="1"/>
  <c r="DL185" i="7"/>
  <c r="G36" i="7"/>
  <c r="F36" i="7" s="1"/>
  <c r="DL186" i="7" l="1"/>
  <c r="DK185" i="7"/>
  <c r="G37" i="7"/>
  <c r="F37" i="7" s="1"/>
  <c r="DK186" i="7" l="1"/>
  <c r="DL187" i="7"/>
  <c r="G38" i="7"/>
  <c r="F38" i="7" s="1"/>
  <c r="DL188" i="7" l="1"/>
  <c r="DK187" i="7"/>
  <c r="G39" i="7"/>
  <c r="F39" i="7" s="1"/>
  <c r="DK188" i="7" l="1"/>
  <c r="DL189" i="7"/>
  <c r="G40" i="7"/>
  <c r="F40" i="7" s="1"/>
  <c r="DL190" i="7" l="1"/>
  <c r="DK189" i="7"/>
  <c r="G41" i="7"/>
  <c r="F41" i="7" s="1"/>
  <c r="DJ9" i="7" l="1"/>
  <c r="DL191" i="7"/>
  <c r="DK190" i="7"/>
  <c r="G42" i="7"/>
  <c r="F42" i="7" s="1"/>
  <c r="DK191" i="7" l="1"/>
  <c r="DL192" i="7"/>
  <c r="G43" i="7"/>
  <c r="F43" i="7" s="1"/>
  <c r="DL193" i="7" l="1"/>
  <c r="DK192" i="7"/>
  <c r="G44" i="7"/>
  <c r="F44" i="7" s="1"/>
  <c r="DL194" i="7" l="1"/>
  <c r="DK193" i="7"/>
  <c r="G45" i="7"/>
  <c r="F45" i="7" s="1"/>
  <c r="DL195" i="7" l="1"/>
  <c r="DK194" i="7"/>
  <c r="G46" i="7"/>
  <c r="F46" i="7" s="1"/>
  <c r="DK195" i="7" l="1"/>
  <c r="DL196" i="7"/>
  <c r="G47" i="7"/>
  <c r="F47" i="7" s="1"/>
  <c r="DL197" i="7" l="1"/>
  <c r="DK196" i="7"/>
  <c r="G48" i="7"/>
  <c r="F48" i="7" s="1"/>
  <c r="DL198" i="7" l="1"/>
  <c r="DK197" i="7"/>
  <c r="G49" i="7"/>
  <c r="F49" i="7" s="1"/>
  <c r="DL199" i="7" l="1"/>
  <c r="DK198" i="7"/>
  <c r="G50" i="7"/>
  <c r="F50" i="7" s="1"/>
  <c r="DK199" i="7" l="1"/>
  <c r="DL200" i="7"/>
  <c r="G51" i="7"/>
  <c r="F51" i="7" s="1"/>
  <c r="DL201" i="7" l="1"/>
  <c r="DK200" i="7"/>
  <c r="G52" i="7"/>
  <c r="F52" i="7" s="1"/>
  <c r="DL202" i="7" l="1"/>
  <c r="DK201" i="7"/>
  <c r="G53" i="7"/>
  <c r="F53" i="7" s="1"/>
  <c r="DL203" i="7" l="1"/>
  <c r="DK202" i="7"/>
  <c r="G54" i="7"/>
  <c r="F54" i="7" s="1"/>
  <c r="DK203" i="7" l="1"/>
  <c r="DL204" i="7"/>
  <c r="G55" i="7"/>
  <c r="F55" i="7" s="1"/>
  <c r="DL205" i="7" l="1"/>
  <c r="DK204" i="7"/>
  <c r="G56" i="7"/>
  <c r="F56" i="7" s="1"/>
  <c r="DL206" i="7" l="1"/>
  <c r="DK205" i="7"/>
  <c r="G57" i="7"/>
  <c r="F57" i="7" s="1"/>
  <c r="DL207" i="7" l="1"/>
  <c r="DK206" i="7"/>
  <c r="G58" i="7"/>
  <c r="F58" i="7" s="1"/>
  <c r="DK207" i="7" l="1"/>
  <c r="DL208" i="7"/>
  <c r="G59" i="7"/>
  <c r="F59" i="7" s="1"/>
  <c r="DL209" i="7" l="1"/>
  <c r="DK208" i="7"/>
  <c r="G60" i="7"/>
  <c r="F60" i="7" s="1"/>
  <c r="DL210" i="7" l="1"/>
  <c r="DK209" i="7"/>
  <c r="G61" i="7"/>
  <c r="F61" i="7" s="1"/>
  <c r="DL211" i="7" l="1"/>
  <c r="DK210" i="7"/>
  <c r="G62" i="7"/>
  <c r="F62" i="7" s="1"/>
  <c r="DK211" i="7" l="1"/>
  <c r="DL212" i="7"/>
  <c r="G63" i="7"/>
  <c r="F63" i="7" s="1"/>
  <c r="DL213" i="7" l="1"/>
  <c r="DK212" i="7"/>
  <c r="G64" i="7"/>
  <c r="F64" i="7" s="1"/>
  <c r="DL214" i="7" l="1"/>
  <c r="DK213" i="7"/>
  <c r="G65" i="7"/>
  <c r="F65" i="7" s="1"/>
  <c r="DL215" i="7" l="1"/>
  <c r="DK214" i="7"/>
  <c r="G66" i="7"/>
  <c r="F66" i="7" s="1"/>
  <c r="DK215" i="7" l="1"/>
  <c r="DL216" i="7"/>
  <c r="G67" i="7"/>
  <c r="F67" i="7" s="1"/>
  <c r="DL217" i="7" l="1"/>
  <c r="DK216" i="7"/>
  <c r="G68" i="7"/>
  <c r="F68" i="7" s="1"/>
  <c r="DL218" i="7" l="1"/>
  <c r="DK217" i="7"/>
  <c r="G69" i="7"/>
  <c r="F69" i="7" s="1"/>
  <c r="DL219" i="7" l="1"/>
  <c r="DK218" i="7"/>
  <c r="G70" i="7"/>
  <c r="F70" i="7" s="1"/>
  <c r="DK219" i="7" l="1"/>
  <c r="DL220" i="7"/>
  <c r="G71" i="7"/>
  <c r="F71" i="7" s="1"/>
  <c r="DL221" i="7" l="1"/>
  <c r="DK220" i="7"/>
  <c r="G72" i="7"/>
  <c r="F72" i="7" s="1"/>
  <c r="DL222" i="7" l="1"/>
  <c r="DK221" i="7"/>
  <c r="G73" i="7"/>
  <c r="F73" i="7" s="1"/>
  <c r="DL223" i="7" l="1"/>
  <c r="DK222" i="7"/>
  <c r="G74" i="7"/>
  <c r="F74" i="7" s="1"/>
  <c r="DK223" i="7" l="1"/>
  <c r="DL224" i="7"/>
  <c r="G75" i="7"/>
  <c r="F75" i="7" s="1"/>
  <c r="DL225" i="7" l="1"/>
  <c r="DK224" i="7"/>
  <c r="G76" i="7"/>
  <c r="F76" i="7" s="1"/>
  <c r="DL226" i="7" l="1"/>
  <c r="DK225" i="7"/>
  <c r="G77" i="7"/>
  <c r="F77" i="7" s="1"/>
  <c r="DL227" i="7" l="1"/>
  <c r="DK226" i="7"/>
  <c r="G78" i="7"/>
  <c r="F78" i="7" s="1"/>
  <c r="DK227" i="7" l="1"/>
  <c r="DL228" i="7"/>
  <c r="G79" i="7"/>
  <c r="F79" i="7" s="1"/>
  <c r="DL229" i="7" l="1"/>
  <c r="DK228" i="7"/>
  <c r="G80" i="7"/>
  <c r="F80" i="7" s="1"/>
  <c r="DL230" i="7" l="1"/>
  <c r="DK229" i="7"/>
  <c r="G81" i="7"/>
  <c r="F81" i="7" s="1"/>
  <c r="DL231" i="7" l="1"/>
  <c r="DK230" i="7"/>
  <c r="G82" i="7"/>
  <c r="F82" i="7" s="1"/>
  <c r="DK231" i="7" l="1"/>
  <c r="DL232" i="7"/>
  <c r="G83" i="7"/>
  <c r="F83" i="7" s="1"/>
  <c r="DL233" i="7" l="1"/>
  <c r="DK232" i="7"/>
  <c r="G84" i="7"/>
  <c r="F84" i="7" s="1"/>
  <c r="DL234" i="7" l="1"/>
  <c r="DK233" i="7"/>
  <c r="G85" i="7"/>
  <c r="F85" i="7" s="1"/>
  <c r="DL235" i="7" l="1"/>
  <c r="DK234" i="7"/>
  <c r="G86" i="7"/>
  <c r="F86" i="7" s="1"/>
  <c r="DK235" i="7" l="1"/>
  <c r="DL236" i="7"/>
  <c r="G87" i="7"/>
  <c r="F87" i="7" s="1"/>
  <c r="DL237" i="7" l="1"/>
  <c r="DK236" i="7"/>
  <c r="G88" i="7"/>
  <c r="F88" i="7" s="1"/>
  <c r="DL238" i="7" l="1"/>
  <c r="DK237" i="7"/>
  <c r="G89" i="7"/>
  <c r="F89" i="7" s="1"/>
  <c r="DL239" i="7" l="1"/>
  <c r="DK238" i="7"/>
  <c r="G90" i="7"/>
  <c r="F90" i="7" s="1"/>
  <c r="DK239" i="7" l="1"/>
  <c r="DL240" i="7"/>
  <c r="G91" i="7"/>
  <c r="F91" i="7" s="1"/>
  <c r="DL241" i="7" l="1"/>
  <c r="DK240" i="7"/>
  <c r="G92" i="7"/>
  <c r="F92" i="7" s="1"/>
  <c r="DL242" i="7" l="1"/>
  <c r="DK241" i="7"/>
  <c r="G93" i="7"/>
  <c r="F93" i="7" s="1"/>
  <c r="DL243" i="7" l="1"/>
  <c r="DK242" i="7"/>
  <c r="G94" i="7"/>
  <c r="F94" i="7" s="1"/>
  <c r="DK243" i="7" l="1"/>
  <c r="DL244" i="7"/>
  <c r="G95" i="7"/>
  <c r="F95" i="7" s="1"/>
  <c r="DL245" i="7" l="1"/>
  <c r="DK244" i="7"/>
  <c r="G96" i="7"/>
  <c r="F96" i="7" s="1"/>
  <c r="DL246" i="7" l="1"/>
  <c r="DK245" i="7"/>
  <c r="G97" i="7"/>
  <c r="F97" i="7" s="1"/>
  <c r="DL247" i="7" l="1"/>
  <c r="DK246" i="7"/>
  <c r="G98" i="7"/>
  <c r="F98" i="7" s="1"/>
  <c r="DK247" i="7" l="1"/>
  <c r="DL248" i="7"/>
  <c r="G99" i="7"/>
  <c r="F99" i="7" s="1"/>
  <c r="DL249" i="7" l="1"/>
  <c r="DK248" i="7"/>
  <c r="G100" i="7"/>
  <c r="F100" i="7" s="1"/>
  <c r="DL250" i="7" l="1"/>
  <c r="DK249" i="7"/>
  <c r="G101" i="7"/>
  <c r="F101" i="7" s="1"/>
  <c r="DL251" i="7" l="1"/>
  <c r="DK250" i="7"/>
  <c r="G102" i="7"/>
  <c r="F102" i="7" s="1"/>
  <c r="DK251" i="7" l="1"/>
  <c r="DL252" i="7"/>
  <c r="G103" i="7"/>
  <c r="F103" i="7" s="1"/>
  <c r="DL253" i="7" l="1"/>
  <c r="DK252" i="7"/>
  <c r="G104" i="7"/>
  <c r="F104" i="7" s="1"/>
  <c r="DL254" i="7" l="1"/>
  <c r="DK253" i="7"/>
  <c r="G105" i="7"/>
  <c r="F105" i="7" s="1"/>
  <c r="DL255" i="7" l="1"/>
  <c r="DK254" i="7"/>
  <c r="G106" i="7"/>
  <c r="F106" i="7" s="1"/>
  <c r="DK255" i="7" l="1"/>
  <c r="DL256" i="7"/>
  <c r="G107" i="7"/>
  <c r="F107" i="7" s="1"/>
  <c r="CN26" i="8"/>
  <c r="CO26" i="8" s="1"/>
  <c r="CN27" i="8"/>
  <c r="CO27" i="8" s="1"/>
  <c r="CN28" i="8"/>
  <c r="CO28" i="8" s="1"/>
  <c r="CN29" i="8"/>
  <c r="CO29" i="8" s="1"/>
  <c r="CN30" i="8"/>
  <c r="CO30" i="8" s="1"/>
  <c r="CN31" i="8"/>
  <c r="CO31" i="8" s="1"/>
  <c r="CN32" i="8"/>
  <c r="CO32" i="8" s="1"/>
  <c r="CN33" i="8"/>
  <c r="CO33" i="8" s="1"/>
  <c r="CN34" i="8"/>
  <c r="CO34" i="8" s="1"/>
  <c r="CN35" i="8"/>
  <c r="CO35" i="8" s="1"/>
  <c r="CN36" i="8"/>
  <c r="CO36" i="8" s="1"/>
  <c r="CN37" i="8"/>
  <c r="CO37" i="8" s="1"/>
  <c r="CN38" i="8"/>
  <c r="CO38" i="8" s="1"/>
  <c r="CN25" i="8"/>
  <c r="CO25" i="8" s="1"/>
  <c r="CN24" i="8"/>
  <c r="CO24" i="8" s="1"/>
  <c r="CN23" i="8"/>
  <c r="CO23" i="8" s="1"/>
  <c r="CW36" i="8"/>
  <c r="CX36" i="8" s="1"/>
  <c r="CW37" i="8"/>
  <c r="CX37" i="8" s="1"/>
  <c r="CW38" i="8"/>
  <c r="CX38" i="8" s="1"/>
  <c r="CW39" i="8"/>
  <c r="CX39" i="8" s="1"/>
  <c r="CW40" i="8"/>
  <c r="CX40" i="8" s="1"/>
  <c r="CW41" i="8"/>
  <c r="CX41" i="8" s="1"/>
  <c r="CW42" i="8"/>
  <c r="CX42" i="8" s="1"/>
  <c r="CW32" i="8"/>
  <c r="CX32" i="8" s="1"/>
  <c r="CW28" i="8"/>
  <c r="CX28" i="8" s="1"/>
  <c r="CW24" i="8"/>
  <c r="CX24" i="8" s="1"/>
  <c r="CW35" i="8"/>
  <c r="CX35" i="8" s="1"/>
  <c r="BQ24" i="8"/>
  <c r="BR24" i="8" s="1"/>
  <c r="BQ25" i="8"/>
  <c r="BR25" i="8" s="1"/>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R20" i="8"/>
  <c r="BQ20" i="8"/>
  <c r="BQ23" i="8" s="1"/>
  <c r="BR23" i="8" s="1"/>
  <c r="CD20" i="8"/>
  <c r="CC28" i="8" s="1"/>
  <c r="CD28" i="8" s="1"/>
  <c r="CC20" i="8"/>
  <c r="BE22" i="8"/>
  <c r="BF22" i="8" s="1"/>
  <c r="BE23" i="8"/>
  <c r="BF23" i="8" s="1"/>
  <c r="BE24" i="8"/>
  <c r="BF24" i="8" s="1"/>
  <c r="BE25" i="8"/>
  <c r="BF25" i="8" s="1"/>
  <c r="BE26" i="8"/>
  <c r="BF26" i="8" s="1"/>
  <c r="BE27" i="8"/>
  <c r="BF27" i="8" s="1"/>
  <c r="BE28" i="8"/>
  <c r="BF28" i="8" s="1"/>
  <c r="BE29" i="8"/>
  <c r="BF29" i="8" s="1"/>
  <c r="BE30" i="8"/>
  <c r="BF30" i="8" s="1"/>
  <c r="BE31" i="8"/>
  <c r="BF31" i="8" s="1"/>
  <c r="BE32" i="8"/>
  <c r="BF32" i="8" s="1"/>
  <c r="BE33" i="8"/>
  <c r="BF33" i="8" s="1"/>
  <c r="BE34" i="8"/>
  <c r="BF34" i="8" s="1"/>
  <c r="BE35" i="8"/>
  <c r="BF35" i="8" s="1"/>
  <c r="BE36" i="8"/>
  <c r="BF36" i="8" s="1"/>
  <c r="BE37" i="8"/>
  <c r="BF37" i="8" s="1"/>
  <c r="BE38" i="8"/>
  <c r="BF38" i="8" s="1"/>
  <c r="BE39" i="8"/>
  <c r="BF39" i="8" s="1"/>
  <c r="BE40" i="8"/>
  <c r="BF40" i="8" s="1"/>
  <c r="BE41" i="8"/>
  <c r="BF41" i="8" s="1"/>
  <c r="BE21" i="8"/>
  <c r="BF21" i="8" s="1"/>
  <c r="DL257" i="7" l="1"/>
  <c r="DK256" i="7"/>
  <c r="CC34" i="8"/>
  <c r="CD34" i="8" s="1"/>
  <c r="CC27" i="8"/>
  <c r="CD27" i="8" s="1"/>
  <c r="CC35" i="8"/>
  <c r="CD35" i="8" s="1"/>
  <c r="CC26" i="8"/>
  <c r="CD26" i="8" s="1"/>
  <c r="G108" i="7"/>
  <c r="F108" i="7" s="1"/>
  <c r="CC33" i="8"/>
  <c r="CD33" i="8" s="1"/>
  <c r="CC25" i="8"/>
  <c r="CD25" i="8" s="1"/>
  <c r="CC32" i="8"/>
  <c r="CD32" i="8" s="1"/>
  <c r="CC24" i="8"/>
  <c r="CD24" i="8" s="1"/>
  <c r="CC31" i="8"/>
  <c r="CD31" i="8" s="1"/>
  <c r="CC30" i="8"/>
  <c r="CD30" i="8" s="1"/>
  <c r="CC29" i="8"/>
  <c r="CD29" i="8" s="1"/>
  <c r="CC23" i="8"/>
  <c r="CD23" i="8" s="1"/>
  <c r="CW25" i="8"/>
  <c r="CX25" i="8" s="1"/>
  <c r="CW29" i="8"/>
  <c r="CX29" i="8" s="1"/>
  <c r="CW33" i="8"/>
  <c r="CX33" i="8" s="1"/>
  <c r="CW26" i="8"/>
  <c r="CX26" i="8" s="1"/>
  <c r="CW30" i="8"/>
  <c r="CX30" i="8" s="1"/>
  <c r="CW34" i="8"/>
  <c r="CX34" i="8" s="1"/>
  <c r="CW23" i="8"/>
  <c r="CX23" i="8" s="1"/>
  <c r="CW27" i="8"/>
  <c r="CX27" i="8" s="1"/>
  <c r="CW31" i="8"/>
  <c r="CX31" i="8" s="1"/>
  <c r="BR28" i="8"/>
  <c r="BR27" i="8"/>
  <c r="BR30" i="8" s="1"/>
  <c r="BR33" i="8" s="1"/>
  <c r="BR36" i="8" s="1"/>
  <c r="BR39" i="8" s="1"/>
  <c r="BR42" i="8" s="1"/>
  <c r="BR45" i="8" s="1"/>
  <c r="BR48" i="8" s="1"/>
  <c r="BR51" i="8" s="1"/>
  <c r="BR54" i="8" s="1"/>
  <c r="BR57" i="8" s="1"/>
  <c r="BR60" i="8" s="1"/>
  <c r="BR63" i="8" s="1"/>
  <c r="BR66" i="8" s="1"/>
  <c r="BR69" i="8" s="1"/>
  <c r="BR26" i="8"/>
  <c r="BR31" i="8"/>
  <c r="BR34" i="8" s="1"/>
  <c r="BR37" i="8" s="1"/>
  <c r="BR40" i="8" s="1"/>
  <c r="BR43" i="8" s="1"/>
  <c r="BR46" i="8" s="1"/>
  <c r="BR49" i="8" s="1"/>
  <c r="BR52" i="8" s="1"/>
  <c r="BR55" i="8" s="1"/>
  <c r="BR58" i="8" s="1"/>
  <c r="BR61" i="8" s="1"/>
  <c r="BR64" i="8" s="1"/>
  <c r="BR67" i="8" s="1"/>
  <c r="BR29" i="8"/>
  <c r="BR32" i="8" s="1"/>
  <c r="BR35" i="8" s="1"/>
  <c r="BR38" i="8" s="1"/>
  <c r="BR41" i="8" s="1"/>
  <c r="BR44" i="8" s="1"/>
  <c r="BR47" i="8" s="1"/>
  <c r="BR50" i="8" s="1"/>
  <c r="BR53" i="8" s="1"/>
  <c r="BR56" i="8" s="1"/>
  <c r="BR59" i="8" s="1"/>
  <c r="BR62" i="8" s="1"/>
  <c r="BR65" i="8" s="1"/>
  <c r="BR68" i="8" s="1"/>
  <c r="CS49" i="8"/>
  <c r="CS22" i="8"/>
  <c r="CT20" i="8"/>
  <c r="CT19" i="8"/>
  <c r="CT49" i="8" s="1"/>
  <c r="CT18" i="8"/>
  <c r="CT17" i="8"/>
  <c r="CT16" i="8"/>
  <c r="CT10" i="8"/>
  <c r="CT43" i="8" s="1"/>
  <c r="CT9" i="8"/>
  <c r="CT8" i="8"/>
  <c r="CT40" i="8" s="1"/>
  <c r="CJ49" i="8"/>
  <c r="BY49" i="8"/>
  <c r="BM49" i="8"/>
  <c r="BN4" i="8"/>
  <c r="BZ4" i="8" s="1"/>
  <c r="CK4" i="8" s="1"/>
  <c r="CT4" i="8" s="1"/>
  <c r="BN5" i="8"/>
  <c r="BZ5" i="8" s="1"/>
  <c r="CK5" i="8" s="1"/>
  <c r="CT5" i="8" s="1"/>
  <c r="CS46" i="8" s="1"/>
  <c r="BN6" i="8"/>
  <c r="BZ6" i="8" s="1"/>
  <c r="BN7" i="8"/>
  <c r="BZ7" i="8" s="1"/>
  <c r="BN3" i="8"/>
  <c r="CJ22" i="8"/>
  <c r="BZ18" i="8"/>
  <c r="BZ17" i="8"/>
  <c r="BY22" i="8"/>
  <c r="BM22" i="8"/>
  <c r="BN20" i="8"/>
  <c r="BN19" i="8"/>
  <c r="BN49" i="8" s="1"/>
  <c r="BN18" i="8"/>
  <c r="BN17" i="8"/>
  <c r="BN16" i="8"/>
  <c r="BN10" i="8"/>
  <c r="BN36" i="8" s="1"/>
  <c r="BN9" i="8"/>
  <c r="BN32" i="8" s="1"/>
  <c r="BN8" i="8"/>
  <c r="BA47" i="8"/>
  <c r="BA46" i="8"/>
  <c r="BA44" i="8"/>
  <c r="BA49" i="8" s="1"/>
  <c r="BA43" i="8"/>
  <c r="BA41" i="8"/>
  <c r="BA40" i="8"/>
  <c r="BA38" i="8"/>
  <c r="BA37" i="8"/>
  <c r="BA36" i="8"/>
  <c r="BA35" i="8"/>
  <c r="BA34" i="8"/>
  <c r="BA33" i="8"/>
  <c r="BA32" i="8"/>
  <c r="BA30" i="8"/>
  <c r="BA29" i="8"/>
  <c r="BA28" i="8"/>
  <c r="BA27" i="8"/>
  <c r="BA26" i="8"/>
  <c r="BA25" i="8"/>
  <c r="BA24" i="8"/>
  <c r="BA22" i="8"/>
  <c r="AW12" i="8"/>
  <c r="AV12" i="8"/>
  <c r="AU12" i="8"/>
  <c r="AT12" i="8"/>
  <c r="AS12" i="8"/>
  <c r="AR12" i="8"/>
  <c r="AQ12" i="8"/>
  <c r="AP12" i="8"/>
  <c r="DL258" i="7" l="1"/>
  <c r="DK257" i="7"/>
  <c r="G109" i="7"/>
  <c r="F109" i="7" s="1"/>
  <c r="CT24" i="8"/>
  <c r="CT11" i="8"/>
  <c r="CT14" i="8" s="1"/>
  <c r="CT28" i="8" s="1"/>
  <c r="CT25" i="8" s="1"/>
  <c r="CT29" i="8"/>
  <c r="CT38" i="8"/>
  <c r="CT33" i="8"/>
  <c r="CT26" i="8"/>
  <c r="CT30" i="8"/>
  <c r="CT35" i="8"/>
  <c r="CS47" i="8"/>
  <c r="CT27" i="8"/>
  <c r="CT32" i="8"/>
  <c r="CT36" i="8"/>
  <c r="BZ3" i="8"/>
  <c r="CK7" i="8"/>
  <c r="CT7" i="8" s="1"/>
  <c r="CK6" i="8"/>
  <c r="CT6" i="8" s="1"/>
  <c r="BY46" i="8"/>
  <c r="BY47" i="8"/>
  <c r="CK16" i="8"/>
  <c r="CK17" i="8"/>
  <c r="CK18" i="8"/>
  <c r="CK19" i="8"/>
  <c r="CK49" i="8" s="1"/>
  <c r="CK20" i="8"/>
  <c r="CK8" i="8"/>
  <c r="CK9" i="8"/>
  <c r="CK32" i="8" s="1"/>
  <c r="CK10" i="8"/>
  <c r="CK36" i="8" s="1"/>
  <c r="BZ20" i="8"/>
  <c r="BZ8" i="8"/>
  <c r="BZ40" i="8" s="1"/>
  <c r="BZ19" i="8"/>
  <c r="BZ49" i="8" s="1"/>
  <c r="BZ10" i="8"/>
  <c r="BZ43" i="8" s="1"/>
  <c r="BZ16" i="8"/>
  <c r="BZ9" i="8"/>
  <c r="BZ26" i="8" s="1"/>
  <c r="BN24" i="8"/>
  <c r="BN33" i="8"/>
  <c r="BN43" i="8"/>
  <c r="BN29" i="8"/>
  <c r="BN38" i="8"/>
  <c r="BN26" i="8"/>
  <c r="BN30" i="8"/>
  <c r="BN35" i="8"/>
  <c r="BN40" i="8"/>
  <c r="BN11" i="8"/>
  <c r="BN13" i="8" s="1"/>
  <c r="BN27" i="8"/>
  <c r="BB9" i="8"/>
  <c r="BB38" i="8" s="1"/>
  <c r="BB10" i="8"/>
  <c r="BB36" i="8" s="1"/>
  <c r="DL259" i="7" l="1"/>
  <c r="DK258" i="7"/>
  <c r="G110" i="7"/>
  <c r="F110" i="7" s="1"/>
  <c r="BO13" i="8"/>
  <c r="BN44" i="8" s="1"/>
  <c r="CT15" i="8"/>
  <c r="CT34" i="8" s="1"/>
  <c r="CT37" i="8" s="1"/>
  <c r="CT13" i="8"/>
  <c r="CT12" i="8"/>
  <c r="CU12" i="8" s="1"/>
  <c r="CT41" i="8" s="1"/>
  <c r="CK3" i="8"/>
  <c r="CT3" i="8" s="1"/>
  <c r="CJ47" i="8"/>
  <c r="CJ46" i="8"/>
  <c r="CK24" i="8"/>
  <c r="CK11" i="8"/>
  <c r="CK13" i="8" s="1"/>
  <c r="CL13" i="8" s="1"/>
  <c r="CK44" i="8" s="1"/>
  <c r="CK30" i="8"/>
  <c r="CK43" i="8"/>
  <c r="CK35" i="8"/>
  <c r="CK29" i="8"/>
  <c r="CK33" i="8"/>
  <c r="CK40" i="8"/>
  <c r="CK26" i="8"/>
  <c r="CK27" i="8"/>
  <c r="CK38" i="8"/>
  <c r="BZ32" i="8"/>
  <c r="BZ29" i="8"/>
  <c r="BZ35" i="8"/>
  <c r="BZ27" i="8"/>
  <c r="BZ33" i="8"/>
  <c r="BZ36" i="8"/>
  <c r="BZ24" i="8"/>
  <c r="BZ38" i="8"/>
  <c r="BZ30" i="8"/>
  <c r="BZ11" i="8"/>
  <c r="BZ15" i="8" s="1"/>
  <c r="BZ34" i="8" s="1"/>
  <c r="BZ37" i="8" s="1"/>
  <c r="BN15" i="8"/>
  <c r="BN34" i="8" s="1"/>
  <c r="BN37" i="8" s="1"/>
  <c r="BN12" i="8"/>
  <c r="BN14" i="8"/>
  <c r="BN28" i="8" s="1"/>
  <c r="BN25" i="8" s="1"/>
  <c r="BB19" i="8"/>
  <c r="BB49" i="8" s="1"/>
  <c r="BB18" i="8"/>
  <c r="BB20" i="8"/>
  <c r="BB17" i="8"/>
  <c r="BB16" i="8"/>
  <c r="BB8" i="8"/>
  <c r="BB30" i="8" s="1"/>
  <c r="BB26" i="8"/>
  <c r="BB33" i="8"/>
  <c r="BB32" i="8"/>
  <c r="BB27" i="8"/>
  <c r="BB35" i="8"/>
  <c r="BB43" i="8"/>
  <c r="DK259" i="7" l="1"/>
  <c r="DL260" i="7"/>
  <c r="G111" i="7"/>
  <c r="F111" i="7" s="1"/>
  <c r="CU13" i="8"/>
  <c r="CT44" i="8" s="1"/>
  <c r="BO12" i="8"/>
  <c r="BN41" i="8" s="1"/>
  <c r="CK14" i="8"/>
  <c r="CK28" i="8" s="1"/>
  <c r="CK25" i="8" s="1"/>
  <c r="CK15" i="8"/>
  <c r="CK34" i="8" s="1"/>
  <c r="CK37" i="8" s="1"/>
  <c r="CK12" i="8"/>
  <c r="CL12" i="8" s="1"/>
  <c r="CK41" i="8" s="1"/>
  <c r="BZ13" i="8"/>
  <c r="CA13" i="8" s="1"/>
  <c r="BZ44" i="8" s="1"/>
  <c r="BZ12" i="8"/>
  <c r="CA12" i="8" s="1"/>
  <c r="BZ41" i="8" s="1"/>
  <c r="BZ14" i="8"/>
  <c r="BZ28" i="8" s="1"/>
  <c r="BZ25" i="8" s="1"/>
  <c r="BB40" i="8"/>
  <c r="BB29" i="8"/>
  <c r="BB24" i="8"/>
  <c r="BB11" i="8"/>
  <c r="BB14" i="8" s="1"/>
  <c r="BB28" i="8" s="1"/>
  <c r="BB25" i="8" s="1"/>
  <c r="DL261" i="7" l="1"/>
  <c r="DK260" i="7"/>
  <c r="G112" i="7"/>
  <c r="F112" i="7" s="1"/>
  <c r="BB15" i="8"/>
  <c r="BB34" i="8" s="1"/>
  <c r="BB37" i="8" s="1"/>
  <c r="BB12" i="8"/>
  <c r="BC12" i="8" s="1"/>
  <c r="BB41" i="8" s="1"/>
  <c r="BB13" i="8"/>
  <c r="DL262" i="7" l="1"/>
  <c r="DK261" i="7"/>
  <c r="G113" i="7"/>
  <c r="F113" i="7" s="1"/>
  <c r="BC13" i="8"/>
  <c r="BB44" i="8" s="1"/>
  <c r="DL263" i="7" l="1"/>
  <c r="DK262" i="7"/>
  <c r="G114" i="7"/>
  <c r="F114" i="7" s="1"/>
  <c r="H13" i="8"/>
  <c r="J13" i="8" s="1"/>
  <c r="H21" i="8"/>
  <c r="K21" i="8" s="1"/>
  <c r="H18" i="8"/>
  <c r="K18" i="8" s="1"/>
  <c r="H20" i="8"/>
  <c r="I20" i="8" s="1"/>
  <c r="H19" i="8"/>
  <c r="J19" i="8" s="1"/>
  <c r="H3" i="8"/>
  <c r="K3" i="8" s="1"/>
  <c r="H15" i="8"/>
  <c r="K15" i="8" s="1"/>
  <c r="H4" i="8"/>
  <c r="K4" i="8" s="1"/>
  <c r="H6" i="8"/>
  <c r="J6" i="8" s="1"/>
  <c r="H17" i="8"/>
  <c r="I17" i="8" s="1"/>
  <c r="H5" i="8"/>
  <c r="K5" i="8" s="1"/>
  <c r="H10" i="8"/>
  <c r="I10" i="8" s="1"/>
  <c r="H22" i="8"/>
  <c r="J22" i="8" s="1"/>
  <c r="H8" i="8"/>
  <c r="K8" i="8" s="1"/>
  <c r="H9" i="8"/>
  <c r="K9" i="8" s="1"/>
  <c r="H14" i="8"/>
  <c r="K14" i="8" s="1"/>
  <c r="H7" i="8"/>
  <c r="J7" i="8" s="1"/>
  <c r="H11" i="8"/>
  <c r="K11" i="8" s="1"/>
  <c r="H16" i="8"/>
  <c r="K16" i="8" s="1"/>
  <c r="H12" i="8"/>
  <c r="I12" i="8" s="1"/>
  <c r="DK263" i="7" l="1"/>
  <c r="DL264" i="7"/>
  <c r="G115" i="7"/>
  <c r="F115" i="7" s="1"/>
  <c r="I15" i="8"/>
  <c r="J15" i="8"/>
  <c r="I9" i="8"/>
  <c r="J12" i="8"/>
  <c r="J10" i="8"/>
  <c r="J20" i="8"/>
  <c r="K12" i="8"/>
  <c r="L12" i="8" s="1"/>
  <c r="K10" i="8"/>
  <c r="K20" i="8"/>
  <c r="J9" i="8"/>
  <c r="I4" i="8"/>
  <c r="I14" i="8"/>
  <c r="K7" i="8"/>
  <c r="I8" i="8"/>
  <c r="K6" i="8"/>
  <c r="I3" i="8"/>
  <c r="K13" i="8"/>
  <c r="I21" i="8"/>
  <c r="J11" i="8"/>
  <c r="I22" i="8"/>
  <c r="J17" i="8"/>
  <c r="I19" i="8"/>
  <c r="J21" i="8"/>
  <c r="I16" i="8"/>
  <c r="J14" i="8"/>
  <c r="K22" i="8"/>
  <c r="I5" i="8"/>
  <c r="J4" i="8"/>
  <c r="L4" i="8" s="1"/>
  <c r="K19" i="8"/>
  <c r="I18" i="8"/>
  <c r="K17" i="8"/>
  <c r="J16" i="8"/>
  <c r="J5" i="8"/>
  <c r="J18" i="8"/>
  <c r="I11" i="8"/>
  <c r="L11" i="8" s="1"/>
  <c r="I7" i="8"/>
  <c r="J8" i="8"/>
  <c r="I6" i="8"/>
  <c r="J3" i="8"/>
  <c r="I13" i="8"/>
  <c r="DL265" i="7" l="1"/>
  <c r="DK264" i="7"/>
  <c r="G116" i="7"/>
  <c r="F116" i="7" s="1"/>
  <c r="L20" i="8"/>
  <c r="L3" i="8"/>
  <c r="L22" i="8"/>
  <c r="L8" i="8"/>
  <c r="L9" i="8"/>
  <c r="L17" i="8"/>
  <c r="L15" i="8"/>
  <c r="L10" i="8"/>
  <c r="L14" i="8"/>
  <c r="L13" i="8"/>
  <c r="L7" i="8"/>
  <c r="L6" i="8"/>
  <c r="L5" i="8"/>
  <c r="L18" i="8"/>
  <c r="L19" i="8"/>
  <c r="L21" i="8"/>
  <c r="L16" i="8"/>
  <c r="DL266" i="7" l="1"/>
  <c r="DK265" i="7"/>
  <c r="G117" i="7"/>
  <c r="F117" i="7" s="1"/>
  <c r="AC3" i="7"/>
  <c r="AC4" i="7" s="1"/>
  <c r="AD2" i="7"/>
  <c r="O3" i="7"/>
  <c r="O4" i="7" s="1"/>
  <c r="CO3" i="7"/>
  <c r="CP3" i="7" s="1"/>
  <c r="CP2" i="7"/>
  <c r="CG3" i="7"/>
  <c r="CG4" i="7" s="1"/>
  <c r="CH2" i="7"/>
  <c r="DL267" i="7" l="1"/>
  <c r="DK266" i="7"/>
  <c r="G118" i="7"/>
  <c r="F118" i="7" s="1"/>
  <c r="AD3" i="7"/>
  <c r="AC5" i="7"/>
  <c r="AD4" i="7"/>
  <c r="O5" i="7"/>
  <c r="CO4" i="7"/>
  <c r="CG5" i="7"/>
  <c r="CH4" i="7"/>
  <c r="CH3" i="7"/>
  <c r="BQ3" i="7"/>
  <c r="BQ4" i="7" s="1"/>
  <c r="DB15" i="2"/>
  <c r="DK267" i="7" l="1"/>
  <c r="DL268" i="7"/>
  <c r="G119" i="7"/>
  <c r="F119" i="7" s="1"/>
  <c r="AC6" i="7"/>
  <c r="AD5" i="7"/>
  <c r="O6" i="7"/>
  <c r="CP4" i="7"/>
  <c r="CO5" i="7"/>
  <c r="CH5" i="7"/>
  <c r="CG6" i="7"/>
  <c r="BQ5" i="7"/>
  <c r="DL269" i="7" l="1"/>
  <c r="DK268" i="7"/>
  <c r="G120" i="7"/>
  <c r="F120" i="7" s="1"/>
  <c r="AD6" i="7"/>
  <c r="AC7" i="7"/>
  <c r="O7" i="7"/>
  <c r="CP5" i="7"/>
  <c r="CO6" i="7"/>
  <c r="CH6" i="7"/>
  <c r="CG7" i="7"/>
  <c r="BQ6" i="7"/>
  <c r="DL270" i="7" l="1"/>
  <c r="DK269" i="7"/>
  <c r="G121" i="7"/>
  <c r="F121" i="7" s="1"/>
  <c r="AD7" i="7"/>
  <c r="AC8" i="7"/>
  <c r="O8" i="7"/>
  <c r="CO7" i="7"/>
  <c r="CP6" i="7"/>
  <c r="CG8" i="7"/>
  <c r="CH7" i="7"/>
  <c r="BQ7" i="7"/>
  <c r="DL271" i="7" l="1"/>
  <c r="DK270" i="7"/>
  <c r="G122" i="7"/>
  <c r="F122" i="7" s="1"/>
  <c r="AC9" i="7"/>
  <c r="AD8" i="7"/>
  <c r="O9" i="7"/>
  <c r="CO8" i="7"/>
  <c r="CP7" i="7"/>
  <c r="CG9" i="7"/>
  <c r="CH8" i="7"/>
  <c r="BQ8" i="7"/>
  <c r="DK271" i="7" l="1"/>
  <c r="DL272" i="7"/>
  <c r="G123" i="7"/>
  <c r="F123" i="7" s="1"/>
  <c r="AC10" i="7"/>
  <c r="AD9" i="7"/>
  <c r="O10" i="7"/>
  <c r="CO9" i="7"/>
  <c r="CP8" i="7"/>
  <c r="CH9" i="7"/>
  <c r="CG10" i="7"/>
  <c r="BQ9" i="7"/>
  <c r="DL273" i="7" l="1"/>
  <c r="DK272" i="7"/>
  <c r="G124" i="7"/>
  <c r="F124" i="7" s="1"/>
  <c r="AD10" i="7"/>
  <c r="AC11" i="7"/>
  <c r="O11" i="7"/>
  <c r="CP9" i="7"/>
  <c r="CO10" i="7"/>
  <c r="CH10" i="7"/>
  <c r="CG11" i="7"/>
  <c r="BQ10" i="7"/>
  <c r="DL274" i="7" l="1"/>
  <c r="DK273" i="7"/>
  <c r="G125" i="7"/>
  <c r="F125" i="7" s="1"/>
  <c r="AD11" i="7"/>
  <c r="AC12" i="7"/>
  <c r="O12" i="7"/>
  <c r="CO11" i="7"/>
  <c r="CP10" i="7"/>
  <c r="CG12" i="7"/>
  <c r="CH11" i="7"/>
  <c r="BQ11" i="7"/>
  <c r="DL275" i="7" l="1"/>
  <c r="DK274" i="7"/>
  <c r="G126" i="7"/>
  <c r="F126" i="7" s="1"/>
  <c r="AC13" i="7"/>
  <c r="AD12" i="7"/>
  <c r="O13" i="7"/>
  <c r="CP11" i="7"/>
  <c r="CO12" i="7"/>
  <c r="CG13" i="7"/>
  <c r="CH12" i="7"/>
  <c r="BQ12" i="7"/>
  <c r="DK275" i="7" l="1"/>
  <c r="DL276" i="7"/>
  <c r="G127" i="7"/>
  <c r="F127" i="7" s="1"/>
  <c r="AC14" i="7"/>
  <c r="AD13" i="7"/>
  <c r="O14" i="7"/>
  <c r="CP12" i="7"/>
  <c r="CO13" i="7"/>
  <c r="CH13" i="7"/>
  <c r="CG14" i="7"/>
  <c r="BQ13" i="7"/>
  <c r="DL277" i="7" l="1"/>
  <c r="DK276" i="7"/>
  <c r="G128" i="7"/>
  <c r="F128" i="7" s="1"/>
  <c r="AD14" i="7"/>
  <c r="AC15" i="7"/>
  <c r="O15" i="7"/>
  <c r="CP13" i="7"/>
  <c r="CO14" i="7"/>
  <c r="CH14" i="7"/>
  <c r="CG15" i="7"/>
  <c r="BQ14" i="7"/>
  <c r="DL278" i="7" l="1"/>
  <c r="DK277" i="7"/>
  <c r="G129" i="7"/>
  <c r="F129" i="7" s="1"/>
  <c r="AC16" i="7"/>
  <c r="AD15" i="7"/>
  <c r="O16" i="7"/>
  <c r="CO15" i="7"/>
  <c r="CP14" i="7"/>
  <c r="CH15" i="7"/>
  <c r="CG16" i="7"/>
  <c r="BQ15" i="7"/>
  <c r="DL279" i="7" l="1"/>
  <c r="DK278" i="7"/>
  <c r="G130" i="7"/>
  <c r="F130" i="7" s="1"/>
  <c r="AC17" i="7"/>
  <c r="AD16" i="7"/>
  <c r="O17" i="7"/>
  <c r="CP15" i="7"/>
  <c r="CO16" i="7"/>
  <c r="CG17" i="7"/>
  <c r="CH16" i="7"/>
  <c r="BQ16" i="7"/>
  <c r="DK279" i="7" l="1"/>
  <c r="DL280" i="7"/>
  <c r="G131" i="7"/>
  <c r="F131" i="7" s="1"/>
  <c r="AC18" i="7"/>
  <c r="AD17" i="7"/>
  <c r="O18" i="7"/>
  <c r="CO17" i="7"/>
  <c r="CP16" i="7"/>
  <c r="CH17" i="7"/>
  <c r="CG18" i="7"/>
  <c r="BQ17" i="7"/>
  <c r="DL281" i="7" l="1"/>
  <c r="DK280" i="7"/>
  <c r="G132" i="7"/>
  <c r="F132" i="7" s="1"/>
  <c r="AD18" i="7"/>
  <c r="AC19" i="7"/>
  <c r="O19" i="7"/>
  <c r="CP17" i="7"/>
  <c r="CO18" i="7"/>
  <c r="CG19" i="7"/>
  <c r="CH18" i="7"/>
  <c r="BQ18" i="7"/>
  <c r="DL282" i="7" l="1"/>
  <c r="DK281" i="7"/>
  <c r="G133" i="7"/>
  <c r="F133" i="7" s="1"/>
  <c r="AD19" i="7"/>
  <c r="AC20" i="7"/>
  <c r="O20" i="7"/>
  <c r="CO19" i="7"/>
  <c r="CP18" i="7"/>
  <c r="CG20" i="7"/>
  <c r="CH19" i="7"/>
  <c r="BQ19" i="7"/>
  <c r="DL283" i="7" l="1"/>
  <c r="DK282" i="7"/>
  <c r="G134" i="7"/>
  <c r="F134" i="7" s="1"/>
  <c r="AC21" i="7"/>
  <c r="AD20" i="7"/>
  <c r="O21" i="7"/>
  <c r="CO20" i="7"/>
  <c r="CP19" i="7"/>
  <c r="CG21" i="7"/>
  <c r="CH20" i="7"/>
  <c r="BQ20" i="7"/>
  <c r="DK283" i="7" l="1"/>
  <c r="DL284" i="7"/>
  <c r="G135" i="7"/>
  <c r="F135" i="7" s="1"/>
  <c r="AC22" i="7"/>
  <c r="AD21" i="7"/>
  <c r="O22" i="7"/>
  <c r="CO21" i="7"/>
  <c r="CP20" i="7"/>
  <c r="CH21" i="7"/>
  <c r="CG22" i="7"/>
  <c r="BQ21" i="7"/>
  <c r="DL285" i="7" l="1"/>
  <c r="DK284" i="7"/>
  <c r="G136" i="7"/>
  <c r="F136" i="7" s="1"/>
  <c r="AD22" i="7"/>
  <c r="AC23" i="7"/>
  <c r="O23" i="7"/>
  <c r="CP21" i="7"/>
  <c r="CO22" i="7"/>
  <c r="CH22" i="7"/>
  <c r="CG23" i="7"/>
  <c r="BQ22" i="7"/>
  <c r="DL286" i="7" l="1"/>
  <c r="DK285" i="7"/>
  <c r="G137" i="7"/>
  <c r="F137" i="7" s="1"/>
  <c r="AD23" i="7"/>
  <c r="AC24" i="7"/>
  <c r="O24" i="7"/>
  <c r="CO23" i="7"/>
  <c r="CP22" i="7"/>
  <c r="CG24" i="7"/>
  <c r="CH23" i="7"/>
  <c r="BQ23" i="7"/>
  <c r="DL287" i="7" l="1"/>
  <c r="DK286" i="7"/>
  <c r="G138" i="7"/>
  <c r="F138" i="7" s="1"/>
  <c r="AC25" i="7"/>
  <c r="AD24" i="7"/>
  <c r="O25" i="7"/>
  <c r="CO24" i="7"/>
  <c r="CP23" i="7"/>
  <c r="CG25" i="7"/>
  <c r="CH24" i="7"/>
  <c r="BQ24" i="7"/>
  <c r="DK287" i="7" l="1"/>
  <c r="DL288" i="7"/>
  <c r="G139" i="7"/>
  <c r="F139" i="7" s="1"/>
  <c r="AC26" i="7"/>
  <c r="AD25" i="7"/>
  <c r="O26" i="7"/>
  <c r="CP24" i="7"/>
  <c r="CO25" i="7"/>
  <c r="CH25" i="7"/>
  <c r="CG26" i="7"/>
  <c r="BQ25" i="7"/>
  <c r="DL289" i="7" l="1"/>
  <c r="DK288" i="7"/>
  <c r="G140" i="7"/>
  <c r="F140" i="7" s="1"/>
  <c r="AD26" i="7"/>
  <c r="AC27" i="7"/>
  <c r="O27" i="7"/>
  <c r="CP25" i="7"/>
  <c r="CO26" i="7"/>
  <c r="CH26" i="7"/>
  <c r="CG27" i="7"/>
  <c r="BQ26" i="7"/>
  <c r="DL290" i="7" l="1"/>
  <c r="DK289" i="7"/>
  <c r="G141" i="7"/>
  <c r="F141" i="7" s="1"/>
  <c r="AD27" i="7"/>
  <c r="AC28" i="7"/>
  <c r="O28" i="7"/>
  <c r="CO27" i="7"/>
  <c r="CP26" i="7"/>
  <c r="CH27" i="7"/>
  <c r="CG28" i="7"/>
  <c r="BQ27" i="7"/>
  <c r="DL291" i="7" l="1"/>
  <c r="DK290" i="7"/>
  <c r="G142" i="7"/>
  <c r="F142" i="7" s="1"/>
  <c r="AC29" i="7"/>
  <c r="AD28" i="7"/>
  <c r="O29" i="7"/>
  <c r="CO28" i="7"/>
  <c r="CP27" i="7"/>
  <c r="CG29" i="7"/>
  <c r="CH28" i="7"/>
  <c r="BQ28" i="7"/>
  <c r="DK291" i="7" l="1"/>
  <c r="DL292" i="7"/>
  <c r="G143" i="7"/>
  <c r="F143" i="7" s="1"/>
  <c r="AC30" i="7"/>
  <c r="AD29" i="7"/>
  <c r="O30" i="7"/>
  <c r="CO29" i="7"/>
  <c r="CP28" i="7"/>
  <c r="CH29" i="7"/>
  <c r="CG30" i="7"/>
  <c r="BQ29" i="7"/>
  <c r="DL293" i="7" l="1"/>
  <c r="DK292" i="7"/>
  <c r="G144" i="7"/>
  <c r="F144" i="7" s="1"/>
  <c r="AD30" i="7"/>
  <c r="AC31" i="7"/>
  <c r="O31" i="7"/>
  <c r="CP29" i="7"/>
  <c r="CO30" i="7"/>
  <c r="CH30" i="7"/>
  <c r="CG31" i="7"/>
  <c r="BQ30" i="7"/>
  <c r="DL294" i="7" l="1"/>
  <c r="DK293" i="7"/>
  <c r="G145" i="7"/>
  <c r="F145" i="7" s="1"/>
  <c r="AC32" i="7"/>
  <c r="AD31" i="7"/>
  <c r="O32" i="7"/>
  <c r="CO31" i="7"/>
  <c r="CP30" i="7"/>
  <c r="CH31" i="7"/>
  <c r="CG32" i="7"/>
  <c r="BQ31" i="7"/>
  <c r="DL295" i="7" l="1"/>
  <c r="DK294" i="7"/>
  <c r="G146" i="7"/>
  <c r="F146" i="7" s="1"/>
  <c r="AC33" i="7"/>
  <c r="AD32" i="7"/>
  <c r="O33" i="7"/>
  <c r="CO32" i="7"/>
  <c r="CP31" i="7"/>
  <c r="CG33" i="7"/>
  <c r="CH32" i="7"/>
  <c r="BQ32" i="7"/>
  <c r="DK295" i="7" l="1"/>
  <c r="DL296" i="7"/>
  <c r="G147" i="7"/>
  <c r="F147" i="7" s="1"/>
  <c r="AC34" i="7"/>
  <c r="AD33" i="7"/>
  <c r="O34" i="7"/>
  <c r="CP32" i="7"/>
  <c r="CO33" i="7"/>
  <c r="CH33" i="7"/>
  <c r="CG34" i="7"/>
  <c r="BQ33" i="7"/>
  <c r="DL297" i="7" l="1"/>
  <c r="DK296" i="7"/>
  <c r="G148" i="7"/>
  <c r="F148" i="7" s="1"/>
  <c r="AD34" i="7"/>
  <c r="AC35" i="7"/>
  <c r="O35" i="7"/>
  <c r="CP33" i="7"/>
  <c r="CO34" i="7"/>
  <c r="CH34" i="7"/>
  <c r="CG35" i="7"/>
  <c r="BQ34" i="7"/>
  <c r="DL298" i="7" l="1"/>
  <c r="DK297" i="7"/>
  <c r="G149" i="7"/>
  <c r="F149" i="7" s="1"/>
  <c r="AD35" i="7"/>
  <c r="AC36" i="7"/>
  <c r="O36" i="7"/>
  <c r="CO35" i="7"/>
  <c r="CP34" i="7"/>
  <c r="CH35" i="7"/>
  <c r="CG36" i="7"/>
  <c r="BQ35" i="7"/>
  <c r="DL299" i="7" l="1"/>
  <c r="DK298" i="7"/>
  <c r="G150" i="7"/>
  <c r="F150" i="7" s="1"/>
  <c r="AC37" i="7"/>
  <c r="AD36" i="7"/>
  <c r="O37" i="7"/>
  <c r="CO36" i="7"/>
  <c r="CP35" i="7"/>
  <c r="CG37" i="7"/>
  <c r="CH36" i="7"/>
  <c r="BQ36" i="7"/>
  <c r="DK299" i="7" l="1"/>
  <c r="DL300" i="7"/>
  <c r="G151" i="7"/>
  <c r="F151" i="7" s="1"/>
  <c r="AC38" i="7"/>
  <c r="AD37" i="7"/>
  <c r="O38" i="7"/>
  <c r="CO37" i="7"/>
  <c r="CP36" i="7"/>
  <c r="CH37" i="7"/>
  <c r="CG38" i="7"/>
  <c r="BQ37" i="7"/>
  <c r="DL301" i="7" l="1"/>
  <c r="DK300" i="7"/>
  <c r="G152" i="7"/>
  <c r="F152" i="7" s="1"/>
  <c r="AD38" i="7"/>
  <c r="AC39" i="7"/>
  <c r="O39" i="7"/>
  <c r="CP37" i="7"/>
  <c r="CO38" i="7"/>
  <c r="CH38" i="7"/>
  <c r="CG39" i="7"/>
  <c r="BQ38" i="7"/>
  <c r="DL302" i="7" l="1"/>
  <c r="DK301" i="7"/>
  <c r="G153" i="7"/>
  <c r="F153" i="7" s="1"/>
  <c r="AD39" i="7"/>
  <c r="AC40" i="7"/>
  <c r="O40" i="7"/>
  <c r="CO39" i="7"/>
  <c r="CP38" i="7"/>
  <c r="CG40" i="7"/>
  <c r="CH39" i="7"/>
  <c r="BQ39" i="7"/>
  <c r="DL303" i="7" l="1"/>
  <c r="DK303" i="7" s="1"/>
  <c r="DK302" i="7"/>
  <c r="G154" i="7"/>
  <c r="F154" i="7" s="1"/>
  <c r="AC41" i="7"/>
  <c r="AD40" i="7"/>
  <c r="O41" i="7"/>
  <c r="CO40" i="7"/>
  <c r="CP39" i="7"/>
  <c r="CG41" i="7"/>
  <c r="CH40" i="7"/>
  <c r="BQ40" i="7"/>
  <c r="G155" i="7" l="1"/>
  <c r="F155" i="7" s="1"/>
  <c r="AC42" i="7"/>
  <c r="AD41" i="7"/>
  <c r="O42" i="7"/>
  <c r="CP40" i="7"/>
  <c r="CO41" i="7"/>
  <c r="CH41" i="7"/>
  <c r="CG42" i="7"/>
  <c r="BQ41" i="7"/>
  <c r="G156" i="7" l="1"/>
  <c r="F156" i="7" s="1"/>
  <c r="AD42" i="7"/>
  <c r="AC43" i="7"/>
  <c r="O43" i="7"/>
  <c r="CP41" i="7"/>
  <c r="CO42" i="7"/>
  <c r="CH42" i="7"/>
  <c r="CG43" i="7"/>
  <c r="BQ42" i="7"/>
  <c r="G157" i="7" l="1"/>
  <c r="F157" i="7" s="1"/>
  <c r="AD43" i="7"/>
  <c r="AC44" i="7"/>
  <c r="O44" i="7"/>
  <c r="CO43" i="7"/>
  <c r="CP42" i="7"/>
  <c r="CG44" i="7"/>
  <c r="CH43" i="7"/>
  <c r="BQ43" i="7"/>
  <c r="G158" i="7" l="1"/>
  <c r="F158" i="7" s="1"/>
  <c r="AC45" i="7"/>
  <c r="AD44" i="7"/>
  <c r="O45" i="7"/>
  <c r="CO44" i="7"/>
  <c r="CP43" i="7"/>
  <c r="CG45" i="7"/>
  <c r="CH44" i="7"/>
  <c r="BQ44" i="7"/>
  <c r="G159" i="7" l="1"/>
  <c r="F159" i="7" s="1"/>
  <c r="AC46" i="7"/>
  <c r="AD45" i="7"/>
  <c r="O46" i="7"/>
  <c r="CO45" i="7"/>
  <c r="CP44" i="7"/>
  <c r="CH45" i="7"/>
  <c r="CG46" i="7"/>
  <c r="BQ45" i="7"/>
  <c r="G160" i="7" l="1"/>
  <c r="F160" i="7" s="1"/>
  <c r="AD46" i="7"/>
  <c r="AC47" i="7"/>
  <c r="O47" i="7"/>
  <c r="CP45" i="7"/>
  <c r="CO46" i="7"/>
  <c r="CH46" i="7"/>
  <c r="CG47" i="7"/>
  <c r="BQ46" i="7"/>
  <c r="G161" i="7" l="1"/>
  <c r="F161" i="7" s="1"/>
  <c r="AD47" i="7"/>
  <c r="AC48" i="7"/>
  <c r="O48" i="7"/>
  <c r="CO47" i="7"/>
  <c r="CP46" i="7"/>
  <c r="CH47" i="7"/>
  <c r="CG48" i="7"/>
  <c r="BQ47" i="7"/>
  <c r="G162" i="7" l="1"/>
  <c r="F162" i="7" s="1"/>
  <c r="AC49" i="7"/>
  <c r="AD48" i="7"/>
  <c r="O49" i="7"/>
  <c r="CO48" i="7"/>
  <c r="CP47" i="7"/>
  <c r="CG49" i="7"/>
  <c r="CH48" i="7"/>
  <c r="BQ48" i="7"/>
  <c r="G163" i="7" l="1"/>
  <c r="F163" i="7" s="1"/>
  <c r="AC50" i="7"/>
  <c r="AD49" i="7"/>
  <c r="O50" i="7"/>
  <c r="CP48" i="7"/>
  <c r="CO49" i="7"/>
  <c r="CH49" i="7"/>
  <c r="CG50" i="7"/>
  <c r="BQ49" i="7"/>
  <c r="G164" i="7" l="1"/>
  <c r="F164" i="7" s="1"/>
  <c r="AD50" i="7"/>
  <c r="AC51" i="7"/>
  <c r="O51" i="7"/>
  <c r="CP49" i="7"/>
  <c r="CO50" i="7"/>
  <c r="CH50" i="7"/>
  <c r="CG51" i="7"/>
  <c r="BQ50" i="7"/>
  <c r="G165" i="7" l="1"/>
  <c r="F165" i="7" s="1"/>
  <c r="AD51" i="7"/>
  <c r="AC52" i="7"/>
  <c r="O52" i="7"/>
  <c r="CO51" i="7"/>
  <c r="CP50" i="7"/>
  <c r="CG52" i="7"/>
  <c r="CH51" i="7"/>
  <c r="BQ51" i="7"/>
  <c r="G166" i="7" l="1"/>
  <c r="F166" i="7" s="1"/>
  <c r="AC53" i="7"/>
  <c r="AD52" i="7"/>
  <c r="O53" i="7"/>
  <c r="CO52" i="7"/>
  <c r="CP51" i="7"/>
  <c r="CG53" i="7"/>
  <c r="CH52" i="7"/>
  <c r="BQ52" i="7"/>
  <c r="G167" i="7" l="1"/>
  <c r="F167" i="7" s="1"/>
  <c r="AC54" i="7"/>
  <c r="AD53" i="7"/>
  <c r="O54" i="7"/>
  <c r="CO53" i="7"/>
  <c r="CP52" i="7"/>
  <c r="CH53" i="7"/>
  <c r="CG54" i="7"/>
  <c r="BQ53" i="7"/>
  <c r="G168" i="7" l="1"/>
  <c r="F168" i="7" s="1"/>
  <c r="AD54" i="7"/>
  <c r="AC55" i="7"/>
  <c r="O55" i="7"/>
  <c r="CP53" i="7"/>
  <c r="CO54" i="7"/>
  <c r="CH54" i="7"/>
  <c r="CG55" i="7"/>
  <c r="BQ54" i="7"/>
  <c r="G169" i="7" l="1"/>
  <c r="F169" i="7" s="1"/>
  <c r="AC56" i="7"/>
  <c r="AD55" i="7"/>
  <c r="O56" i="7"/>
  <c r="CO55" i="7"/>
  <c r="CP54" i="7"/>
  <c r="CH55" i="7"/>
  <c r="CG56" i="7"/>
  <c r="BQ55" i="7"/>
  <c r="G170" i="7" l="1"/>
  <c r="F170" i="7" s="1"/>
  <c r="AC57" i="7"/>
  <c r="AD56" i="7"/>
  <c r="O57" i="7"/>
  <c r="CO56" i="7"/>
  <c r="CP55" i="7"/>
  <c r="CG57" i="7"/>
  <c r="CH56" i="7"/>
  <c r="BQ56" i="7"/>
  <c r="G171" i="7" l="1"/>
  <c r="F171" i="7" s="1"/>
  <c r="AC58" i="7"/>
  <c r="AD57" i="7"/>
  <c r="O58" i="7"/>
  <c r="CP56" i="7"/>
  <c r="CO57" i="7"/>
  <c r="CH57" i="7"/>
  <c r="CG58" i="7"/>
  <c r="BQ57" i="7"/>
  <c r="G172" i="7" l="1"/>
  <c r="F172" i="7" s="1"/>
  <c r="AD58" i="7"/>
  <c r="AC59" i="7"/>
  <c r="O59" i="7"/>
  <c r="CP57" i="7"/>
  <c r="CO58" i="7"/>
  <c r="CH58" i="7"/>
  <c r="CG59" i="7"/>
  <c r="BQ58" i="7"/>
  <c r="G173" i="7" l="1"/>
  <c r="F173" i="7" s="1"/>
  <c r="AD59" i="7"/>
  <c r="AC60" i="7"/>
  <c r="O60" i="7"/>
  <c r="CO59" i="7"/>
  <c r="CP58" i="7"/>
  <c r="CG60" i="7"/>
  <c r="CH59" i="7"/>
  <c r="BQ59" i="7"/>
  <c r="G174" i="7" l="1"/>
  <c r="F174" i="7" s="1"/>
  <c r="AC61" i="7"/>
  <c r="AD60" i="7"/>
  <c r="O61" i="7"/>
  <c r="CO60" i="7"/>
  <c r="CP59" i="7"/>
  <c r="CG61" i="7"/>
  <c r="CH60" i="7"/>
  <c r="BQ60" i="7"/>
  <c r="G175" i="7" l="1"/>
  <c r="F175" i="7" s="1"/>
  <c r="AC62" i="7"/>
  <c r="AD61" i="7"/>
  <c r="O62" i="7"/>
  <c r="CO61" i="7"/>
  <c r="CP60" i="7"/>
  <c r="CH61" i="7"/>
  <c r="CG62" i="7"/>
  <c r="BQ61" i="7"/>
  <c r="G176" i="7" l="1"/>
  <c r="F176" i="7" s="1"/>
  <c r="AD62" i="7"/>
  <c r="AC63" i="7"/>
  <c r="O63" i="7"/>
  <c r="CP61" i="7"/>
  <c r="CO62" i="7"/>
  <c r="CH62" i="7"/>
  <c r="CG63" i="7"/>
  <c r="BQ62" i="7"/>
  <c r="G177" i="7" l="1"/>
  <c r="F177" i="7" s="1"/>
  <c r="AC64" i="7"/>
  <c r="AD63" i="7"/>
  <c r="O64" i="7"/>
  <c r="CO63" i="7"/>
  <c r="CP62" i="7"/>
  <c r="CG64" i="7"/>
  <c r="CH63" i="7"/>
  <c r="BQ63" i="7"/>
  <c r="G178" i="7" l="1"/>
  <c r="F178" i="7" s="1"/>
  <c r="AC65" i="7"/>
  <c r="AD64" i="7"/>
  <c r="O65" i="7"/>
  <c r="CO64" i="7"/>
  <c r="CP63" i="7"/>
  <c r="CG65" i="7"/>
  <c r="CH64" i="7"/>
  <c r="BQ64" i="7"/>
  <c r="G179" i="7" l="1"/>
  <c r="F179" i="7" s="1"/>
  <c r="AC66" i="7"/>
  <c r="AD66" i="7" s="1"/>
  <c r="AD65" i="7"/>
  <c r="O66" i="7"/>
  <c r="CP64" i="7"/>
  <c r="CO65" i="7"/>
  <c r="CH65" i="7"/>
  <c r="CG66" i="7"/>
  <c r="BQ65" i="7"/>
  <c r="G180" i="7" l="1"/>
  <c r="F180" i="7" s="1"/>
  <c r="CP65" i="7"/>
  <c r="CO66" i="7"/>
  <c r="CH66" i="7"/>
  <c r="CG67" i="7"/>
  <c r="BQ66" i="7"/>
  <c r="G181" i="7" l="1"/>
  <c r="F181" i="7" s="1"/>
  <c r="CO67" i="7"/>
  <c r="CP66" i="7"/>
  <c r="CH67" i="7"/>
  <c r="CG68" i="7"/>
  <c r="BQ67" i="7"/>
  <c r="G182" i="7" l="1"/>
  <c r="F182" i="7" s="1"/>
  <c r="CO68" i="7"/>
  <c r="CP67" i="7"/>
  <c r="CG69" i="7"/>
  <c r="CH68" i="7"/>
  <c r="BQ68" i="7"/>
  <c r="G183" i="7" l="1"/>
  <c r="F183" i="7" s="1"/>
  <c r="CO69" i="7"/>
  <c r="CP68" i="7"/>
  <c r="CH69" i="7"/>
  <c r="CG70" i="7"/>
  <c r="BQ69" i="7"/>
  <c r="G184" i="7" l="1"/>
  <c r="F184" i="7" s="1"/>
  <c r="CP69" i="7"/>
  <c r="CO70" i="7"/>
  <c r="CH70" i="7"/>
  <c r="CG71" i="7"/>
  <c r="BQ70" i="7"/>
  <c r="G185" i="7" l="1"/>
  <c r="F185" i="7" s="1"/>
  <c r="CO71" i="7"/>
  <c r="CP70" i="7"/>
  <c r="CG72" i="7"/>
  <c r="CH71" i="7"/>
  <c r="BQ71" i="7"/>
  <c r="G186" i="7" l="1"/>
  <c r="F186" i="7" s="1"/>
  <c r="CO72" i="7"/>
  <c r="CP71" i="7"/>
  <c r="CG73" i="7"/>
  <c r="CH72" i="7"/>
  <c r="BQ72" i="7"/>
  <c r="G187" i="7" l="1"/>
  <c r="F187" i="7" s="1"/>
  <c r="CO73" i="7"/>
  <c r="CP72" i="7"/>
  <c r="CH73" i="7"/>
  <c r="CG74" i="7"/>
  <c r="BQ73" i="7"/>
  <c r="G188" i="7" l="1"/>
  <c r="F188" i="7" s="1"/>
  <c r="CP73" i="7"/>
  <c r="CO74" i="7"/>
  <c r="CH74" i="7"/>
  <c r="CG75" i="7"/>
  <c r="BQ74" i="7"/>
  <c r="G189" i="7" l="1"/>
  <c r="F189" i="7" s="1"/>
  <c r="CO75" i="7"/>
  <c r="CP74" i="7"/>
  <c r="CG76" i="7"/>
  <c r="CH75" i="7"/>
  <c r="BQ75" i="7"/>
  <c r="G190" i="7" l="1"/>
  <c r="F190" i="7" s="1"/>
  <c r="CO76" i="7"/>
  <c r="CP75" i="7"/>
  <c r="CG77" i="7"/>
  <c r="CH76" i="7"/>
  <c r="BQ76" i="7"/>
  <c r="G191" i="7" l="1"/>
  <c r="F191" i="7" s="1"/>
  <c r="CP76" i="7"/>
  <c r="CO77" i="7"/>
  <c r="CH77" i="7"/>
  <c r="CG78" i="7"/>
  <c r="BQ77" i="7"/>
  <c r="G192" i="7" l="1"/>
  <c r="F192" i="7" s="1"/>
  <c r="CP77" i="7"/>
  <c r="CO78" i="7"/>
  <c r="CH78" i="7"/>
  <c r="CG79" i="7"/>
  <c r="BQ78" i="7"/>
  <c r="G193" i="7" l="1"/>
  <c r="F193" i="7" s="1"/>
  <c r="CO79" i="7"/>
  <c r="CP78" i="7"/>
  <c r="CG80" i="7"/>
  <c r="CH79" i="7"/>
  <c r="BQ79" i="7"/>
  <c r="G194" i="7" l="1"/>
  <c r="F194" i="7" s="1"/>
  <c r="CO80" i="7"/>
  <c r="CP79" i="7"/>
  <c r="CG81" i="7"/>
  <c r="CH80" i="7"/>
  <c r="BQ80" i="7"/>
  <c r="G195" i="7" l="1"/>
  <c r="F195" i="7" s="1"/>
  <c r="CO81" i="7"/>
  <c r="CP80" i="7"/>
  <c r="CH81" i="7"/>
  <c r="CG82" i="7"/>
  <c r="BQ81" i="7"/>
  <c r="G196" i="7" l="1"/>
  <c r="F196" i="7" s="1"/>
  <c r="CP81" i="7"/>
  <c r="CO82" i="7"/>
  <c r="CH82" i="7"/>
  <c r="CG83" i="7"/>
  <c r="BQ82" i="7"/>
  <c r="G197" i="7" l="1"/>
  <c r="F197" i="7" s="1"/>
  <c r="CO83" i="7"/>
  <c r="CP82" i="7"/>
  <c r="CH83" i="7"/>
  <c r="CG84" i="7"/>
  <c r="BQ83" i="7"/>
  <c r="G198" i="7" l="1"/>
  <c r="F198" i="7" s="1"/>
  <c r="CO84" i="7"/>
  <c r="CP83" i="7"/>
  <c r="CG85" i="7"/>
  <c r="CH84" i="7"/>
  <c r="BQ84" i="7"/>
  <c r="G199" i="7" l="1"/>
  <c r="F199" i="7" s="1"/>
  <c r="CP84" i="7"/>
  <c r="CO85" i="7"/>
  <c r="CH85" i="7"/>
  <c r="CG86" i="7"/>
  <c r="BQ85" i="7"/>
  <c r="G200" i="7" l="1"/>
  <c r="F200" i="7" s="1"/>
  <c r="CP85" i="7"/>
  <c r="CO86" i="7"/>
  <c r="CH86" i="7"/>
  <c r="CG87" i="7"/>
  <c r="BQ86" i="7"/>
  <c r="G201" i="7" l="1"/>
  <c r="F201" i="7" s="1"/>
  <c r="CO87" i="7"/>
  <c r="CP86" i="7"/>
  <c r="CH87" i="7"/>
  <c r="CG88" i="7"/>
  <c r="BQ87" i="7"/>
  <c r="G202" i="7" l="1"/>
  <c r="F202" i="7" s="1"/>
  <c r="CO88" i="7"/>
  <c r="CP87" i="7"/>
  <c r="CG89" i="7"/>
  <c r="CH88" i="7"/>
  <c r="BQ88" i="7"/>
  <c r="G203" i="7" l="1"/>
  <c r="F203" i="7" s="1"/>
  <c r="CO89" i="7"/>
  <c r="CP88" i="7"/>
  <c r="CH89" i="7"/>
  <c r="CG90" i="7"/>
  <c r="BQ89" i="7"/>
  <c r="G204" i="7" l="1"/>
  <c r="F204" i="7" s="1"/>
  <c r="CP89" i="7"/>
  <c r="CO90" i="7"/>
  <c r="CH90" i="7"/>
  <c r="CG91" i="7"/>
  <c r="BQ90" i="7"/>
  <c r="G205" i="7" l="1"/>
  <c r="F205" i="7" s="1"/>
  <c r="CO91" i="7"/>
  <c r="CP90" i="7"/>
  <c r="CH91" i="7"/>
  <c r="CG92" i="7"/>
  <c r="BQ91" i="7"/>
  <c r="G206" i="7" l="1"/>
  <c r="F206" i="7" s="1"/>
  <c r="CO92" i="7"/>
  <c r="CP91" i="7"/>
  <c r="CG93" i="7"/>
  <c r="CH92" i="7"/>
  <c r="BQ92" i="7"/>
  <c r="G207" i="7" l="1"/>
  <c r="F207" i="7" s="1"/>
  <c r="CP92" i="7"/>
  <c r="CO93" i="7"/>
  <c r="CH93" i="7"/>
  <c r="CG94" i="7"/>
  <c r="BQ93" i="7"/>
  <c r="G208" i="7" l="1"/>
  <c r="F208" i="7" s="1"/>
  <c r="CP93" i="7"/>
  <c r="CO94" i="7"/>
  <c r="CH94" i="7"/>
  <c r="CG95" i="7"/>
  <c r="BQ94" i="7"/>
  <c r="G209" i="7" l="1"/>
  <c r="F209" i="7" s="1"/>
  <c r="CO95" i="7"/>
  <c r="CP94" i="7"/>
  <c r="CG96" i="7"/>
  <c r="CH95" i="7"/>
  <c r="BQ95" i="7"/>
  <c r="G210" i="7" l="1"/>
  <c r="F210" i="7" s="1"/>
  <c r="CO96" i="7"/>
  <c r="CP95" i="7"/>
  <c r="CG97" i="7"/>
  <c r="CH96" i="7"/>
  <c r="BQ96" i="7"/>
  <c r="G211" i="7" l="1"/>
  <c r="F211" i="7" s="1"/>
  <c r="CO97" i="7"/>
  <c r="CP96" i="7"/>
  <c r="CH97" i="7"/>
  <c r="CG98" i="7"/>
  <c r="BQ97" i="7"/>
  <c r="G212" i="7" l="1"/>
  <c r="F212" i="7" s="1"/>
  <c r="CP97" i="7"/>
  <c r="CO98" i="7"/>
  <c r="CH98" i="7"/>
  <c r="CG99" i="7"/>
  <c r="BQ98" i="7"/>
  <c r="G213" i="7" l="1"/>
  <c r="F213" i="7" s="1"/>
  <c r="CO99" i="7"/>
  <c r="CP98" i="7"/>
  <c r="CH99" i="7"/>
  <c r="CG100" i="7"/>
  <c r="BQ99" i="7"/>
  <c r="G214" i="7" l="1"/>
  <c r="F214" i="7" s="1"/>
  <c r="CO100" i="7"/>
  <c r="CP99" i="7"/>
  <c r="CG101" i="7"/>
  <c r="CH100" i="7"/>
  <c r="BQ100" i="7"/>
  <c r="G215" i="7" l="1"/>
  <c r="F215" i="7" s="1"/>
  <c r="CO101" i="7"/>
  <c r="CP100" i="7"/>
  <c r="CH101" i="7"/>
  <c r="CG102" i="7"/>
  <c r="BQ101" i="7"/>
  <c r="G216" i="7" l="1"/>
  <c r="F216" i="7" s="1"/>
  <c r="CP101" i="7"/>
  <c r="CO102" i="7"/>
  <c r="CH102" i="7"/>
  <c r="CG103" i="7"/>
  <c r="BQ102" i="7"/>
  <c r="G217" i="7" l="1"/>
  <c r="F217" i="7" s="1"/>
  <c r="CO103" i="7"/>
  <c r="CP102" i="7"/>
  <c r="CH103" i="7"/>
  <c r="CG104" i="7"/>
  <c r="BQ103" i="7"/>
  <c r="G218" i="7" l="1"/>
  <c r="F218" i="7" s="1"/>
  <c r="CO104" i="7"/>
  <c r="CP103" i="7"/>
  <c r="CG105" i="7"/>
  <c r="CH104" i="7"/>
  <c r="BQ104" i="7"/>
  <c r="G219" i="7" l="1"/>
  <c r="F219" i="7" s="1"/>
  <c r="CO105" i="7"/>
  <c r="CP104" i="7"/>
  <c r="CH105" i="7"/>
  <c r="CG106" i="7"/>
  <c r="BQ105" i="7"/>
  <c r="G220" i="7" l="1"/>
  <c r="F220" i="7" s="1"/>
  <c r="CP105" i="7"/>
  <c r="CO106" i="7"/>
  <c r="CH106" i="7"/>
  <c r="CG107" i="7"/>
  <c r="BQ106" i="7"/>
  <c r="G221" i="7" l="1"/>
  <c r="F221" i="7" s="1"/>
  <c r="CO107" i="7"/>
  <c r="CP106" i="7"/>
  <c r="CG108" i="7"/>
  <c r="CH107" i="7"/>
  <c r="BQ107" i="7"/>
  <c r="G222" i="7" l="1"/>
  <c r="F222" i="7" s="1"/>
  <c r="CO108" i="7"/>
  <c r="CP107" i="7"/>
  <c r="CG109" i="7"/>
  <c r="CH108" i="7"/>
  <c r="BQ108" i="7"/>
  <c r="G223" i="7" l="1"/>
  <c r="F223" i="7" s="1"/>
  <c r="CP108" i="7"/>
  <c r="CO109" i="7"/>
  <c r="CH109" i="7"/>
  <c r="CG110" i="7"/>
  <c r="BQ109" i="7"/>
  <c r="G224" i="7" l="1"/>
  <c r="F224" i="7" s="1"/>
  <c r="CP109" i="7"/>
  <c r="CO110" i="7"/>
  <c r="CH110" i="7"/>
  <c r="CG111" i="7"/>
  <c r="BQ110" i="7"/>
  <c r="G225" i="7" l="1"/>
  <c r="F225" i="7" s="1"/>
  <c r="CO111" i="7"/>
  <c r="CP110" i="7"/>
  <c r="CH111" i="7"/>
  <c r="CG112" i="7"/>
  <c r="BQ111" i="7"/>
  <c r="G226" i="7" l="1"/>
  <c r="F226" i="7" s="1"/>
  <c r="CO112" i="7"/>
  <c r="CP111" i="7"/>
  <c r="CG113" i="7"/>
  <c r="CH112" i="7"/>
  <c r="BQ112" i="7"/>
  <c r="G227" i="7" l="1"/>
  <c r="F227" i="7" s="1"/>
  <c r="CO113" i="7"/>
  <c r="CP113" i="7" s="1"/>
  <c r="CP112" i="7"/>
  <c r="CH113" i="7"/>
  <c r="CG114" i="7"/>
  <c r="BQ113" i="7"/>
  <c r="G228" i="7" l="1"/>
  <c r="F228" i="7" s="1"/>
  <c r="CH114" i="7"/>
  <c r="CG115" i="7"/>
  <c r="BQ114" i="7"/>
  <c r="G229" i="7" l="1"/>
  <c r="F229" i="7" s="1"/>
  <c r="CH115" i="7"/>
  <c r="CG116" i="7"/>
  <c r="BQ115" i="7"/>
  <c r="G230" i="7" l="1"/>
  <c r="F230" i="7" s="1"/>
  <c r="CG117" i="7"/>
  <c r="CH117" i="7" s="1"/>
  <c r="CH116" i="7"/>
  <c r="BQ116" i="7"/>
  <c r="G231" i="7" l="1"/>
  <c r="F231" i="7" s="1"/>
  <c r="BQ117" i="7"/>
  <c r="G232" i="7" l="1"/>
  <c r="F232" i="7" s="1"/>
  <c r="BQ118" i="7"/>
  <c r="G233" i="7" l="1"/>
  <c r="F233" i="7" s="1"/>
  <c r="BQ119" i="7"/>
  <c r="G234" i="7" l="1"/>
  <c r="F234" i="7" s="1"/>
  <c r="BQ120" i="7"/>
  <c r="G235" i="7" l="1"/>
  <c r="F235" i="7" s="1"/>
  <c r="BQ121" i="7"/>
  <c r="G236" i="7" l="1"/>
  <c r="F236" i="7" s="1"/>
  <c r="BQ122" i="7"/>
  <c r="G237" i="7" l="1"/>
  <c r="F237" i="7" s="1"/>
  <c r="BQ123" i="7"/>
  <c r="G238" i="7" l="1"/>
  <c r="F238" i="7" s="1"/>
  <c r="BQ124" i="7"/>
  <c r="G239" i="7" l="1"/>
  <c r="F239" i="7" s="1"/>
  <c r="BQ125" i="7"/>
  <c r="G240" i="7" l="1"/>
  <c r="F240" i="7" s="1"/>
  <c r="BQ126" i="7"/>
  <c r="G241" i="7" l="1"/>
  <c r="F241" i="7" s="1"/>
  <c r="BQ127" i="7"/>
  <c r="G242" i="7" l="1"/>
  <c r="F242" i="7" s="1"/>
  <c r="BQ128" i="7"/>
  <c r="G243" i="7" l="1"/>
  <c r="F243" i="7" s="1"/>
  <c r="BQ129" i="7"/>
  <c r="G244" i="7" l="1"/>
  <c r="F244" i="7" s="1"/>
  <c r="BQ130" i="7"/>
  <c r="G245" i="7" l="1"/>
  <c r="F245" i="7" s="1"/>
  <c r="BQ131" i="7"/>
  <c r="G246" i="7" l="1"/>
  <c r="F246" i="7" s="1"/>
  <c r="BQ132" i="7"/>
  <c r="G247" i="7" l="1"/>
  <c r="F247" i="7" s="1"/>
  <c r="BQ133" i="7"/>
  <c r="G248" i="7" l="1"/>
  <c r="F248" i="7" s="1"/>
  <c r="BQ134" i="7"/>
  <c r="G249" i="7" l="1"/>
  <c r="F249" i="7" s="1"/>
  <c r="BQ135" i="7"/>
  <c r="G250" i="7" l="1"/>
  <c r="F250" i="7" s="1"/>
  <c r="BQ136" i="7"/>
  <c r="G251" i="7" l="1"/>
  <c r="F251" i="7" s="1"/>
  <c r="BQ137" i="7"/>
  <c r="G252" i="7" l="1"/>
  <c r="F252" i="7" s="1"/>
  <c r="BQ138" i="7"/>
  <c r="G253" i="7" l="1"/>
  <c r="F253" i="7" s="1"/>
  <c r="BQ139" i="7"/>
  <c r="G254" i="7" l="1"/>
  <c r="F254" i="7" s="1"/>
  <c r="BQ140" i="7"/>
  <c r="G255" i="7" l="1"/>
  <c r="F255" i="7" s="1"/>
  <c r="BQ141" i="7"/>
  <c r="G256" i="7" l="1"/>
  <c r="F256" i="7" s="1"/>
  <c r="BQ142" i="7"/>
  <c r="G257" i="7" l="1"/>
  <c r="F257" i="7" s="1"/>
  <c r="BQ143" i="7"/>
  <c r="G258" i="7" l="1"/>
  <c r="F258" i="7" s="1"/>
  <c r="BQ144" i="7"/>
  <c r="G259" i="7" l="1"/>
  <c r="F259" i="7" s="1"/>
  <c r="BQ145" i="7"/>
  <c r="G260" i="7" l="1"/>
  <c r="F260" i="7" s="1"/>
  <c r="BQ146" i="7"/>
  <c r="G261" i="7" l="1"/>
  <c r="F261" i="7" s="1"/>
  <c r="BQ147" i="7"/>
  <c r="G262" i="7" l="1"/>
  <c r="F262" i="7" s="1"/>
  <c r="BQ148" i="7"/>
  <c r="G263" i="7" l="1"/>
  <c r="F263" i="7" s="1"/>
  <c r="BQ149" i="7"/>
  <c r="G264" i="7" l="1"/>
  <c r="F264" i="7" s="1"/>
  <c r="BQ150" i="7"/>
  <c r="G265" i="7" l="1"/>
  <c r="F265" i="7" s="1"/>
  <c r="BQ151" i="7"/>
  <c r="G266" i="7" l="1"/>
  <c r="F266" i="7" s="1"/>
  <c r="BQ152" i="7"/>
  <c r="G267" i="7" l="1"/>
  <c r="F267" i="7" s="1"/>
  <c r="BQ153" i="7"/>
  <c r="G268" i="7" l="1"/>
  <c r="F268" i="7" s="1"/>
  <c r="BQ154" i="7"/>
  <c r="G269" i="7" l="1"/>
  <c r="F269" i="7" s="1"/>
  <c r="BQ155" i="7"/>
  <c r="G270" i="7" l="1"/>
  <c r="F270" i="7" s="1"/>
  <c r="BQ156" i="7"/>
  <c r="G271" i="7" l="1"/>
  <c r="F271" i="7" s="1"/>
  <c r="BQ157" i="7"/>
  <c r="G272" i="7" l="1"/>
  <c r="F272" i="7" s="1"/>
  <c r="BQ158" i="7"/>
  <c r="G273" i="7" l="1"/>
  <c r="F273" i="7" s="1"/>
  <c r="BQ159" i="7"/>
  <c r="G274" i="7" l="1"/>
  <c r="F274" i="7" s="1"/>
  <c r="BQ160" i="7"/>
  <c r="G275" i="7" l="1"/>
  <c r="F275" i="7" s="1"/>
  <c r="BQ161" i="7"/>
  <c r="G276" i="7" l="1"/>
  <c r="F276" i="7" s="1"/>
  <c r="BQ162" i="7"/>
  <c r="G277" i="7" l="1"/>
  <c r="F277" i="7" s="1"/>
  <c r="BQ163" i="7"/>
  <c r="G278" i="7" l="1"/>
  <c r="F278" i="7" s="1"/>
  <c r="BQ164" i="7"/>
  <c r="G279" i="7" l="1"/>
  <c r="F279" i="7" s="1"/>
  <c r="BQ165" i="7"/>
  <c r="G280" i="7" l="1"/>
  <c r="F280" i="7" s="1"/>
  <c r="BQ166" i="7"/>
  <c r="G281" i="7" l="1"/>
  <c r="F281" i="7" s="1"/>
  <c r="BQ167" i="7"/>
  <c r="G282" i="7" l="1"/>
  <c r="F282" i="7" s="1"/>
  <c r="BQ168" i="7"/>
  <c r="G283" i="7" l="1"/>
  <c r="F283" i="7" s="1"/>
  <c r="BQ169" i="7"/>
  <c r="G284" i="7" l="1"/>
  <c r="F284" i="7" s="1"/>
  <c r="BQ170" i="7"/>
  <c r="G285" i="7" l="1"/>
  <c r="F285" i="7" s="1"/>
  <c r="BQ171" i="7"/>
  <c r="G286" i="7" l="1"/>
  <c r="F286" i="7" s="1"/>
  <c r="BQ172" i="7"/>
  <c r="G287" i="7" l="1"/>
  <c r="F287" i="7" s="1"/>
  <c r="BQ173" i="7"/>
  <c r="G288" i="7" l="1"/>
  <c r="F288" i="7" s="1"/>
  <c r="BQ174" i="7"/>
  <c r="G289" i="7" l="1"/>
  <c r="F289" i="7" s="1"/>
  <c r="BQ175" i="7"/>
  <c r="G290" i="7" l="1"/>
  <c r="F290" i="7" s="1"/>
  <c r="BQ176" i="7"/>
  <c r="G291" i="7" l="1"/>
  <c r="F291" i="7" s="1"/>
  <c r="BQ177" i="7"/>
  <c r="G292" i="7" l="1"/>
  <c r="F292" i="7" s="1"/>
  <c r="BQ178" i="7"/>
  <c r="G293" i="7" l="1"/>
  <c r="F293" i="7" s="1"/>
  <c r="BQ179" i="7"/>
  <c r="G294" i="7" l="1"/>
  <c r="F294" i="7" s="1"/>
  <c r="BQ180" i="7"/>
  <c r="G295" i="7" l="1"/>
  <c r="F295" i="7" s="1"/>
  <c r="BQ181" i="7"/>
  <c r="G296" i="7" l="1"/>
  <c r="F296" i="7" s="1"/>
  <c r="BQ182" i="7"/>
  <c r="G297" i="7" l="1"/>
  <c r="F297" i="7" s="1"/>
  <c r="BQ183" i="7"/>
  <c r="G298" i="7" l="1"/>
  <c r="F298" i="7" s="1"/>
  <c r="BQ184" i="7"/>
  <c r="G299" i="7" l="1"/>
  <c r="F299" i="7" s="1"/>
  <c r="BQ185" i="7"/>
  <c r="G300" i="7" l="1"/>
  <c r="F300" i="7" s="1"/>
  <c r="BQ186" i="7"/>
  <c r="G301" i="7" l="1"/>
  <c r="F301" i="7" s="1"/>
  <c r="BQ187" i="7"/>
  <c r="G302" i="7" l="1"/>
  <c r="F302" i="7" s="1"/>
  <c r="BQ188" i="7"/>
  <c r="G303" i="7" l="1"/>
  <c r="F303" i="7" s="1"/>
  <c r="BQ189" i="7"/>
  <c r="G304" i="7" l="1"/>
  <c r="F304" i="7" s="1"/>
  <c r="BQ190" i="7"/>
  <c r="G305" i="7" l="1"/>
  <c r="F305" i="7" s="1"/>
  <c r="BQ191" i="7"/>
  <c r="G306" i="7" l="1"/>
  <c r="F306" i="7" s="1"/>
  <c r="BQ192" i="7"/>
  <c r="G307" i="7" l="1"/>
  <c r="F307" i="7" s="1"/>
  <c r="BQ193" i="7"/>
  <c r="G308" i="7" l="1"/>
  <c r="F308" i="7" s="1"/>
  <c r="BQ194" i="7"/>
  <c r="G309" i="7" l="1"/>
  <c r="F309" i="7" s="1"/>
  <c r="BQ195" i="7"/>
  <c r="G310" i="7" l="1"/>
  <c r="F310" i="7" s="1"/>
  <c r="BQ196" i="7"/>
  <c r="G311" i="7" l="1"/>
  <c r="F311" i="7" s="1"/>
  <c r="BQ197" i="7"/>
  <c r="G312" i="7" l="1"/>
  <c r="F312" i="7" s="1"/>
  <c r="BQ198" i="7"/>
  <c r="G313" i="7" l="1"/>
  <c r="F313" i="7" s="1"/>
  <c r="BQ199" i="7"/>
  <c r="G314" i="7" l="1"/>
  <c r="F314" i="7" s="1"/>
  <c r="BQ200" i="7"/>
  <c r="G315" i="7" l="1"/>
  <c r="F315" i="7" s="1"/>
  <c r="BQ201" i="7"/>
  <c r="G316" i="7" l="1"/>
  <c r="F316" i="7" s="1"/>
  <c r="BQ202" i="7"/>
  <c r="G317" i="7" l="1"/>
  <c r="F317" i="7" s="1"/>
  <c r="BQ203" i="7"/>
  <c r="G318" i="7" l="1"/>
  <c r="F318" i="7" s="1"/>
  <c r="BQ204" i="7"/>
  <c r="G319" i="7" l="1"/>
  <c r="F319" i="7" s="1"/>
  <c r="BQ205" i="7"/>
  <c r="G320" i="7" l="1"/>
  <c r="F320" i="7" s="1"/>
  <c r="BQ206" i="7"/>
  <c r="G321" i="7" l="1"/>
  <c r="F321" i="7" s="1"/>
  <c r="BQ207" i="7"/>
  <c r="G322" i="7" l="1"/>
  <c r="F322" i="7" s="1"/>
  <c r="BQ208" i="7"/>
  <c r="G323" i="7" l="1"/>
  <c r="F323" i="7" s="1"/>
  <c r="BQ209" i="7"/>
  <c r="G324" i="7" l="1"/>
  <c r="F324" i="7" s="1"/>
  <c r="BQ210" i="7"/>
  <c r="G325" i="7" l="1"/>
  <c r="F325" i="7" s="1"/>
  <c r="BQ211" i="7"/>
  <c r="G326" i="7" l="1"/>
  <c r="F326" i="7" s="1"/>
  <c r="BQ212" i="7"/>
  <c r="G327" i="7" l="1"/>
  <c r="F327" i="7" s="1"/>
  <c r="BQ213" i="7"/>
  <c r="G328" i="7" l="1"/>
  <c r="F328" i="7" s="1"/>
  <c r="BQ214" i="7"/>
  <c r="G329" i="7" l="1"/>
  <c r="F329" i="7" s="1"/>
  <c r="BQ215" i="7"/>
  <c r="G330" i="7" l="1"/>
  <c r="F330" i="7" s="1"/>
  <c r="BQ216" i="7"/>
  <c r="G331" i="7" l="1"/>
  <c r="F331" i="7" s="1"/>
  <c r="BQ217" i="7"/>
  <c r="G332" i="7" l="1"/>
  <c r="F332" i="7" s="1"/>
  <c r="BQ218" i="7"/>
  <c r="G333" i="7" l="1"/>
  <c r="F333" i="7" s="1"/>
  <c r="BQ219" i="7"/>
  <c r="G334" i="7" l="1"/>
  <c r="F334" i="7" s="1"/>
  <c r="BQ220" i="7"/>
  <c r="G335" i="7" l="1"/>
  <c r="F335" i="7" s="1"/>
  <c r="BQ221" i="7"/>
  <c r="G336" i="7" l="1"/>
  <c r="F336" i="7" s="1"/>
  <c r="BQ222" i="7"/>
  <c r="G337" i="7" l="1"/>
  <c r="F337" i="7" s="1"/>
  <c r="BQ223" i="7"/>
  <c r="G338" i="7" l="1"/>
  <c r="F338" i="7" s="1"/>
  <c r="BQ224" i="7"/>
  <c r="G339" i="7" l="1"/>
  <c r="F339" i="7" s="1"/>
  <c r="BQ225" i="7"/>
  <c r="G340" i="7" l="1"/>
  <c r="F340" i="7" s="1"/>
  <c r="BQ226" i="7"/>
  <c r="G341" i="7" l="1"/>
  <c r="F341" i="7" s="1"/>
  <c r="BQ227" i="7"/>
  <c r="G342" i="7" l="1"/>
  <c r="F342" i="7" s="1"/>
  <c r="BQ228" i="7"/>
  <c r="G343" i="7" l="1"/>
  <c r="F343" i="7" s="1"/>
  <c r="BQ229" i="7"/>
  <c r="G344" i="7" l="1"/>
  <c r="F344" i="7" s="1"/>
  <c r="BQ230" i="7"/>
  <c r="G345" i="7" l="1"/>
  <c r="F345" i="7" s="1"/>
  <c r="BQ231" i="7"/>
  <c r="G346" i="7" l="1"/>
  <c r="F346" i="7" s="1"/>
  <c r="BQ232" i="7"/>
  <c r="G347" i="7" l="1"/>
  <c r="F347" i="7" s="1"/>
  <c r="BQ233" i="7"/>
  <c r="G348" i="7" l="1"/>
  <c r="F348" i="7" s="1"/>
  <c r="BQ234" i="7"/>
  <c r="G349" i="7" l="1"/>
  <c r="F349" i="7" s="1"/>
  <c r="BQ235" i="7"/>
  <c r="G350" i="7" l="1"/>
  <c r="F350" i="7" s="1"/>
  <c r="BQ236" i="7"/>
  <c r="G351" i="7" l="1"/>
  <c r="F351" i="7" s="1"/>
  <c r="BQ237" i="7"/>
  <c r="G352" i="7" l="1"/>
  <c r="F352" i="7" s="1"/>
  <c r="BQ238" i="7"/>
  <c r="G353" i="7" l="1"/>
  <c r="F353" i="7" s="1"/>
  <c r="BQ239" i="7"/>
  <c r="G354" i="7" l="1"/>
  <c r="F354" i="7" s="1"/>
  <c r="BQ240" i="7"/>
  <c r="G355" i="7" l="1"/>
  <c r="F355" i="7" s="1"/>
  <c r="G356" i="7" l="1"/>
  <c r="F356" i="7" s="1"/>
  <c r="G357" i="7" l="1"/>
  <c r="F357" i="7" s="1"/>
  <c r="G358" i="7" l="1"/>
  <c r="F358" i="7" s="1"/>
  <c r="G359" i="7" l="1"/>
  <c r="F359" i="7" s="1"/>
  <c r="G360" i="7" l="1"/>
  <c r="F360" i="7" s="1"/>
  <c r="G361" i="7" l="1"/>
  <c r="F361" i="7" s="1"/>
  <c r="G362" i="7" l="1"/>
  <c r="F362" i="7" s="1"/>
  <c r="G363" i="7" l="1"/>
  <c r="F363" i="7" s="1"/>
  <c r="G364" i="7" l="1"/>
  <c r="F364" i="7" s="1"/>
  <c r="CW3" i="7"/>
  <c r="CW4" i="7" s="1"/>
  <c r="G365" i="7" l="1"/>
  <c r="F365" i="7" s="1"/>
  <c r="CW5" i="7"/>
  <c r="G366" i="7" l="1"/>
  <c r="F366" i="7" s="1"/>
  <c r="CW6" i="7"/>
  <c r="G367" i="7" l="1"/>
  <c r="F367" i="7" s="1"/>
  <c r="CW7" i="7"/>
  <c r="G368" i="7" l="1"/>
  <c r="F368" i="7" s="1"/>
  <c r="CW8" i="7"/>
  <c r="G369" i="7" l="1"/>
  <c r="F369" i="7" s="1"/>
  <c r="CW9" i="7"/>
  <c r="G370" i="7" l="1"/>
  <c r="F370" i="7" s="1"/>
  <c r="CW10" i="7"/>
  <c r="G371" i="7" l="1"/>
  <c r="F371" i="7" s="1"/>
  <c r="CW11" i="7"/>
  <c r="G372" i="7" l="1"/>
  <c r="F372" i="7" s="1"/>
  <c r="CW12" i="7"/>
  <c r="G373" i="7" l="1"/>
  <c r="F373" i="7" s="1"/>
  <c r="CW13" i="7"/>
  <c r="G374" i="7" l="1"/>
  <c r="F374" i="7" s="1"/>
  <c r="CW14" i="7"/>
  <c r="G375" i="7" l="1"/>
  <c r="F375" i="7" s="1"/>
  <c r="CW15" i="7"/>
  <c r="G376" i="7" l="1"/>
  <c r="F376" i="7" s="1"/>
  <c r="CW16" i="7"/>
  <c r="G377" i="7" l="1"/>
  <c r="F377" i="7" s="1"/>
  <c r="CW17" i="7"/>
  <c r="G378" i="7" l="1"/>
  <c r="F378" i="7" s="1"/>
  <c r="CW18" i="7"/>
  <c r="G379" i="7" l="1"/>
  <c r="F379" i="7" s="1"/>
  <c r="CW19" i="7"/>
  <c r="G380" i="7" l="1"/>
  <c r="F380" i="7" s="1"/>
  <c r="CW20" i="7"/>
  <c r="G381" i="7" l="1"/>
  <c r="F381" i="7" s="1"/>
  <c r="CW21" i="7"/>
  <c r="G382" i="7" l="1"/>
  <c r="F382" i="7" s="1"/>
  <c r="CW22" i="7"/>
  <c r="G383" i="7" l="1"/>
  <c r="F383" i="7" s="1"/>
  <c r="CW23" i="7"/>
  <c r="G384" i="7" l="1"/>
  <c r="F384" i="7" s="1"/>
  <c r="CW24" i="7"/>
  <c r="G385" i="7" l="1"/>
  <c r="F385" i="7" s="1"/>
  <c r="CW25" i="7"/>
  <c r="G386" i="7" l="1"/>
  <c r="F386" i="7" s="1"/>
  <c r="CW26" i="7"/>
  <c r="G387" i="7" l="1"/>
  <c r="F387" i="7" s="1"/>
  <c r="CW27" i="7"/>
  <c r="G388" i="7" l="1"/>
  <c r="F388" i="7" s="1"/>
  <c r="CW28" i="7"/>
  <c r="G389" i="7" l="1"/>
  <c r="F389" i="7" s="1"/>
  <c r="CW29" i="7"/>
  <c r="G390" i="7" l="1"/>
  <c r="F390" i="7" s="1"/>
  <c r="CW30" i="7"/>
  <c r="G391" i="7" l="1"/>
  <c r="F391" i="7" s="1"/>
  <c r="CW31" i="7"/>
  <c r="G392" i="7" l="1"/>
  <c r="F392" i="7" s="1"/>
  <c r="CW32" i="7"/>
  <c r="G393" i="7" l="1"/>
  <c r="F393" i="7" s="1"/>
  <c r="CW33" i="7"/>
  <c r="G394" i="7" l="1"/>
  <c r="F394" i="7" s="1"/>
  <c r="CW34" i="7"/>
  <c r="G395" i="7" l="1"/>
  <c r="F395" i="7" s="1"/>
  <c r="CW35" i="7"/>
  <c r="G396" i="7" l="1"/>
  <c r="F396" i="7" s="1"/>
  <c r="CW36" i="7"/>
  <c r="G397" i="7" l="1"/>
  <c r="F397" i="7" s="1"/>
  <c r="CW37" i="7"/>
  <c r="G398" i="7" l="1"/>
  <c r="F398" i="7" s="1"/>
  <c r="CW38" i="7"/>
  <c r="G399" i="7" l="1"/>
  <c r="F399" i="7" s="1"/>
  <c r="CW39" i="7"/>
  <c r="G400" i="7" l="1"/>
  <c r="F400" i="7" s="1"/>
  <c r="CW40" i="7"/>
  <c r="G401" i="7" l="1"/>
  <c r="F401" i="7" s="1"/>
  <c r="CW41" i="7"/>
  <c r="G402" i="7" l="1"/>
  <c r="F402" i="7" s="1"/>
  <c r="CW42" i="7"/>
  <c r="G403" i="7" l="1"/>
  <c r="F403" i="7" s="1"/>
  <c r="CW43" i="7"/>
  <c r="G404" i="7" l="1"/>
  <c r="F404" i="7" s="1"/>
  <c r="CW44" i="7"/>
  <c r="G405" i="7" l="1"/>
  <c r="F405" i="7" s="1"/>
  <c r="CW45" i="7"/>
  <c r="G406" i="7" l="1"/>
  <c r="F406" i="7" s="1"/>
  <c r="CW46" i="7"/>
  <c r="G407" i="7" l="1"/>
  <c r="F407" i="7" s="1"/>
  <c r="CW47" i="7"/>
  <c r="G408" i="7" l="1"/>
  <c r="F408" i="7" s="1"/>
  <c r="CW48" i="7"/>
  <c r="G409" i="7" l="1"/>
  <c r="F409" i="7" s="1"/>
  <c r="CW49" i="7"/>
  <c r="G410" i="7" l="1"/>
  <c r="F410" i="7" s="1"/>
  <c r="CW50" i="7"/>
  <c r="G411" i="7" l="1"/>
  <c r="F411" i="7" s="1"/>
  <c r="CW51" i="7"/>
  <c r="G412" i="7" l="1"/>
  <c r="F412" i="7" s="1"/>
  <c r="CW52" i="7"/>
  <c r="G413" i="7" l="1"/>
  <c r="F413" i="7" s="1"/>
  <c r="CW53" i="7"/>
  <c r="G414" i="7" l="1"/>
  <c r="F414" i="7" s="1"/>
  <c r="CW54" i="7"/>
  <c r="G415" i="7" l="1"/>
  <c r="F415" i="7" s="1"/>
  <c r="CW55" i="7"/>
  <c r="G416" i="7" l="1"/>
  <c r="F416" i="7" s="1"/>
  <c r="CW56" i="7"/>
  <c r="G417" i="7" l="1"/>
  <c r="F417" i="7" s="1"/>
  <c r="CW57" i="7"/>
  <c r="G418" i="7" l="1"/>
  <c r="F418" i="7" s="1"/>
  <c r="CW58" i="7"/>
  <c r="G419" i="7" l="1"/>
  <c r="F419" i="7" s="1"/>
  <c r="CW59" i="7"/>
  <c r="G420" i="7" l="1"/>
  <c r="F420" i="7" s="1"/>
  <c r="CW60" i="7"/>
  <c r="G421" i="7" l="1"/>
  <c r="F421" i="7" s="1"/>
  <c r="CW61" i="7"/>
  <c r="G422" i="7" l="1"/>
  <c r="F422" i="7" s="1"/>
  <c r="CW62" i="7"/>
  <c r="G423" i="7" l="1"/>
  <c r="F423" i="7" s="1"/>
  <c r="CW63" i="7"/>
  <c r="G424" i="7" l="1"/>
  <c r="F424" i="7" s="1"/>
  <c r="CW64" i="7"/>
  <c r="G425" i="7" l="1"/>
  <c r="F425" i="7" s="1"/>
  <c r="CW65" i="7"/>
  <c r="G426" i="7" l="1"/>
  <c r="F426" i="7" s="1"/>
  <c r="CW66" i="7"/>
  <c r="G427" i="7" l="1"/>
  <c r="F427" i="7" s="1"/>
  <c r="CW67" i="7"/>
  <c r="G428" i="7" l="1"/>
  <c r="F428" i="7" s="1"/>
  <c r="CW68" i="7"/>
  <c r="G429" i="7" l="1"/>
  <c r="F429" i="7" s="1"/>
  <c r="CW69" i="7"/>
  <c r="G430" i="7" l="1"/>
  <c r="F430" i="7" s="1"/>
  <c r="CW70" i="7"/>
  <c r="G431" i="7" l="1"/>
  <c r="F431" i="7" s="1"/>
  <c r="CW71" i="7"/>
  <c r="G432" i="7" l="1"/>
  <c r="F432" i="7" s="1"/>
  <c r="CW72" i="7"/>
  <c r="G433" i="7" l="1"/>
  <c r="F433" i="7" s="1"/>
  <c r="CW73" i="7"/>
  <c r="G434" i="7" l="1"/>
  <c r="F434" i="7" s="1"/>
  <c r="CW74" i="7"/>
  <c r="G435" i="7" l="1"/>
  <c r="F435" i="7" s="1"/>
  <c r="CW75" i="7"/>
  <c r="G436" i="7" l="1"/>
  <c r="F436" i="7" s="1"/>
  <c r="CW76" i="7"/>
  <c r="G437" i="7" l="1"/>
  <c r="F437" i="7" s="1"/>
  <c r="CW77" i="7"/>
  <c r="G438" i="7" l="1"/>
  <c r="F438" i="7" s="1"/>
  <c r="CW78" i="7"/>
  <c r="G439" i="7" l="1"/>
  <c r="F439" i="7" s="1"/>
  <c r="CW79" i="7"/>
  <c r="G440" i="7" l="1"/>
  <c r="F440" i="7" s="1"/>
  <c r="CW80" i="7"/>
  <c r="G441" i="7" l="1"/>
  <c r="F441" i="7" s="1"/>
  <c r="CW81" i="7"/>
  <c r="G442" i="7" l="1"/>
  <c r="F442" i="7" s="1"/>
  <c r="CW82" i="7"/>
  <c r="G443" i="7" l="1"/>
  <c r="F443" i="7" s="1"/>
  <c r="CW83" i="7"/>
  <c r="G444" i="7" l="1"/>
  <c r="F444" i="7" s="1"/>
  <c r="CW84" i="7"/>
  <c r="G445" i="7" l="1"/>
  <c r="F445" i="7" s="1"/>
  <c r="CW85" i="7"/>
  <c r="G446" i="7" l="1"/>
  <c r="F446" i="7" s="1"/>
  <c r="CW86" i="7"/>
  <c r="G447" i="7" l="1"/>
  <c r="F447" i="7" s="1"/>
  <c r="CW87" i="7"/>
  <c r="G448" i="7" l="1"/>
  <c r="F448" i="7" s="1"/>
  <c r="CW88" i="7"/>
  <c r="G449" i="7" l="1"/>
  <c r="F449" i="7" s="1"/>
  <c r="CW89" i="7"/>
  <c r="G450" i="7" l="1"/>
  <c r="F450" i="7" s="1"/>
  <c r="CW90" i="7"/>
  <c r="G451" i="7" l="1"/>
  <c r="F451" i="7" s="1"/>
  <c r="CW91" i="7"/>
  <c r="G452" i="7" l="1"/>
  <c r="F452" i="7" s="1"/>
  <c r="CW92" i="7"/>
  <c r="G453" i="7" l="1"/>
  <c r="F453" i="7" s="1"/>
  <c r="CW93" i="7"/>
  <c r="G454" i="7" l="1"/>
  <c r="F454" i="7" s="1"/>
  <c r="CW94" i="7"/>
  <c r="G455" i="7" l="1"/>
  <c r="F455" i="7" s="1"/>
  <c r="CW95" i="7"/>
  <c r="G456" i="7" l="1"/>
  <c r="F456" i="7" s="1"/>
  <c r="CW96" i="7"/>
  <c r="G457" i="7" l="1"/>
  <c r="F457" i="7" s="1"/>
  <c r="CW97" i="7"/>
  <c r="G458" i="7" l="1"/>
  <c r="F458" i="7" s="1"/>
  <c r="CW98" i="7"/>
  <c r="G459" i="7" l="1"/>
  <c r="F459" i="7" s="1"/>
  <c r="CW99" i="7"/>
  <c r="G460" i="7" l="1"/>
  <c r="F460" i="7" s="1"/>
  <c r="CW100" i="7"/>
  <c r="G461" i="7" l="1"/>
  <c r="F461" i="7" s="1"/>
  <c r="CW101" i="7"/>
  <c r="G462" i="7" l="1"/>
  <c r="F462" i="7" s="1"/>
  <c r="CW102" i="7"/>
  <c r="G463" i="7" l="1"/>
  <c r="F463" i="7" s="1"/>
  <c r="CW103" i="7"/>
  <c r="G464" i="7" l="1"/>
  <c r="F464" i="7" s="1"/>
  <c r="CW104" i="7"/>
  <c r="G465" i="7" l="1"/>
  <c r="F465" i="7" s="1"/>
  <c r="CW105" i="7"/>
  <c r="G466" i="7" l="1"/>
  <c r="F466" i="7" s="1"/>
  <c r="CW106" i="7"/>
  <c r="G467" i="7" l="1"/>
  <c r="F467" i="7" s="1"/>
  <c r="CW107" i="7"/>
  <c r="G468" i="7" l="1"/>
  <c r="F468" i="7" s="1"/>
  <c r="CW108" i="7"/>
  <c r="G469" i="7" l="1"/>
  <c r="F469" i="7" s="1"/>
  <c r="CW109" i="7"/>
  <c r="G470" i="7" l="1"/>
  <c r="F470" i="7" s="1"/>
  <c r="CW110" i="7"/>
  <c r="G471" i="7" l="1"/>
  <c r="F471" i="7" s="1"/>
  <c r="CW111" i="7"/>
  <c r="G472" i="7" l="1"/>
  <c r="F472" i="7" s="1"/>
  <c r="CW112" i="7"/>
  <c r="G473" i="7" l="1"/>
  <c r="F473" i="7" s="1"/>
  <c r="CW113" i="7"/>
  <c r="G474" i="7" l="1"/>
  <c r="F474" i="7" s="1"/>
  <c r="CW114" i="7"/>
  <c r="G475" i="7" l="1"/>
  <c r="F475" i="7" s="1"/>
  <c r="CW115" i="7"/>
  <c r="G476" i="7" l="1"/>
  <c r="F476" i="7" s="1"/>
  <c r="CW116" i="7"/>
  <c r="G477" i="7" l="1"/>
  <c r="F477" i="7" s="1"/>
  <c r="CW117" i="7"/>
  <c r="G478" i="7" l="1"/>
  <c r="F478" i="7" s="1"/>
  <c r="CW118" i="7"/>
  <c r="G479" i="7" l="1"/>
  <c r="F479" i="7" s="1"/>
  <c r="CW119" i="7"/>
  <c r="G480" i="7" l="1"/>
  <c r="F480" i="7" s="1"/>
  <c r="CW120" i="7"/>
  <c r="G481" i="7" l="1"/>
  <c r="F481" i="7" s="1"/>
  <c r="CW121" i="7"/>
  <c r="G482" i="7" l="1"/>
  <c r="F482" i="7" s="1"/>
  <c r="CW122" i="7"/>
  <c r="G483" i="7" l="1"/>
  <c r="F483" i="7" s="1"/>
  <c r="CW123" i="7"/>
  <c r="G484" i="7" l="1"/>
  <c r="F484" i="7" s="1"/>
  <c r="CW124" i="7"/>
  <c r="G485" i="7" l="1"/>
  <c r="F485" i="7" s="1"/>
  <c r="CW125" i="7"/>
  <c r="G486" i="7" l="1"/>
  <c r="F486" i="7" s="1"/>
  <c r="CW126" i="7"/>
  <c r="G487" i="7" l="1"/>
  <c r="F487" i="7" s="1"/>
  <c r="CW127" i="7"/>
  <c r="G488" i="7" l="1"/>
  <c r="F488" i="7" s="1"/>
  <c r="CW128" i="7"/>
  <c r="G489" i="7" l="1"/>
  <c r="F489" i="7" s="1"/>
  <c r="CW129" i="7"/>
  <c r="G490" i="7" l="1"/>
  <c r="F490" i="7" s="1"/>
  <c r="CW130" i="7"/>
  <c r="G491" i="7" l="1"/>
  <c r="F491" i="7" s="1"/>
  <c r="CW131" i="7"/>
  <c r="G492" i="7" l="1"/>
  <c r="F492" i="7" s="1"/>
  <c r="CW132" i="7"/>
  <c r="G493" i="7" l="1"/>
  <c r="F493" i="7" s="1"/>
  <c r="CW133" i="7"/>
  <c r="G494" i="7" l="1"/>
  <c r="F494" i="7" s="1"/>
  <c r="CW134" i="7"/>
  <c r="G495" i="7" l="1"/>
  <c r="F495" i="7" s="1"/>
  <c r="CW135" i="7"/>
  <c r="G496" i="7" l="1"/>
  <c r="F496" i="7" s="1"/>
  <c r="CW136" i="7"/>
  <c r="G497" i="7" l="1"/>
  <c r="F497" i="7" s="1"/>
  <c r="CW137" i="7"/>
  <c r="G498" i="7" l="1"/>
  <c r="F498" i="7" s="1"/>
  <c r="CW138" i="7"/>
  <c r="G499" i="7" l="1"/>
  <c r="F499" i="7" s="1"/>
  <c r="CW139" i="7"/>
  <c r="G500" i="7" l="1"/>
  <c r="F500" i="7" s="1"/>
  <c r="CW140" i="7"/>
  <c r="G501" i="7" l="1"/>
  <c r="F501" i="7" s="1"/>
  <c r="CW141" i="7"/>
  <c r="G502" i="7" l="1"/>
  <c r="F502" i="7" s="1"/>
  <c r="CW142" i="7"/>
  <c r="G503" i="7" l="1"/>
  <c r="F503" i="7" s="1"/>
  <c r="CW143" i="7"/>
  <c r="G504" i="7" l="1"/>
  <c r="F504" i="7" s="1"/>
  <c r="CW144" i="7"/>
  <c r="G505" i="7" l="1"/>
  <c r="F505" i="7" s="1"/>
  <c r="CW145" i="7"/>
  <c r="G506" i="7" l="1"/>
  <c r="F506" i="7" s="1"/>
  <c r="CW146" i="7"/>
  <c r="G507" i="7" l="1"/>
  <c r="F507" i="7" s="1"/>
  <c r="CW147" i="7"/>
  <c r="G508" i="7" l="1"/>
  <c r="F508" i="7" s="1"/>
  <c r="CW148" i="7"/>
  <c r="G509" i="7" l="1"/>
  <c r="F509" i="7" s="1"/>
  <c r="CW149" i="7"/>
  <c r="G510" i="7" l="1"/>
  <c r="F510" i="7" s="1"/>
  <c r="CW150" i="7"/>
  <c r="G511" i="7" l="1"/>
  <c r="F511" i="7" s="1"/>
  <c r="CW151" i="7"/>
  <c r="G512" i="7" l="1"/>
  <c r="F512" i="7" s="1"/>
  <c r="CW152" i="7"/>
  <c r="G513" i="7" l="1"/>
  <c r="F513" i="7" s="1"/>
  <c r="CW153" i="7"/>
  <c r="G514" i="7" l="1"/>
  <c r="F514" i="7" s="1"/>
  <c r="CW154" i="7"/>
  <c r="G515" i="7" l="1"/>
  <c r="F515" i="7" s="1"/>
  <c r="CW155" i="7"/>
  <c r="G516" i="7" l="1"/>
  <c r="F516" i="7" s="1"/>
  <c r="CW156" i="7"/>
  <c r="G517" i="7" l="1"/>
  <c r="F517" i="7" s="1"/>
  <c r="CW157" i="7"/>
  <c r="G518" i="7" l="1"/>
  <c r="F518" i="7" s="1"/>
  <c r="CW158" i="7"/>
  <c r="G519" i="7" l="1"/>
  <c r="F519" i="7" s="1"/>
  <c r="CW159" i="7"/>
  <c r="G520" i="7" l="1"/>
  <c r="F520" i="7" s="1"/>
  <c r="CW160" i="7"/>
  <c r="G521" i="7" l="1"/>
  <c r="F521" i="7" s="1"/>
  <c r="CW161" i="7"/>
  <c r="G522" i="7" l="1"/>
  <c r="F522" i="7" s="1"/>
  <c r="CW162" i="7"/>
  <c r="G523" i="7" l="1"/>
  <c r="F523" i="7" s="1"/>
  <c r="CW163" i="7"/>
  <c r="G524" i="7" l="1"/>
  <c r="F524" i="7" s="1"/>
  <c r="CW164" i="7"/>
  <c r="G525" i="7" l="1"/>
  <c r="F525" i="7" s="1"/>
  <c r="CW165" i="7"/>
  <c r="G526" i="7" l="1"/>
  <c r="F526" i="7" s="1"/>
  <c r="CW166" i="7"/>
  <c r="G527" i="7" l="1"/>
  <c r="F527" i="7" s="1"/>
  <c r="CW167" i="7"/>
  <c r="G528" i="7" l="1"/>
  <c r="F528" i="7" s="1"/>
  <c r="CW168" i="7"/>
  <c r="G529" i="7" l="1"/>
  <c r="F529" i="7" s="1"/>
  <c r="CW169" i="7"/>
  <c r="G530" i="7" l="1"/>
  <c r="F530" i="7" s="1"/>
  <c r="CW170" i="7"/>
  <c r="G531" i="7" l="1"/>
  <c r="F531" i="7" s="1"/>
  <c r="CW171" i="7"/>
  <c r="G532" i="7" l="1"/>
  <c r="F532" i="7" s="1"/>
  <c r="CW172" i="7"/>
  <c r="G533" i="7" l="1"/>
  <c r="F533" i="7" s="1"/>
  <c r="CW173" i="7"/>
  <c r="G534" i="7" l="1"/>
  <c r="F534" i="7" s="1"/>
  <c r="CW174" i="7"/>
  <c r="G535" i="7" l="1"/>
  <c r="F535" i="7" s="1"/>
  <c r="CW175" i="7"/>
  <c r="G536" i="7" l="1"/>
  <c r="F536" i="7" s="1"/>
  <c r="G537" i="7" l="1"/>
  <c r="F537" i="7" s="1"/>
  <c r="G538" i="7" l="1"/>
  <c r="F538" i="7" s="1"/>
  <c r="G539" i="7" l="1"/>
  <c r="F539" i="7" s="1"/>
  <c r="G540" i="7" l="1"/>
  <c r="F540" i="7" s="1"/>
  <c r="G541" i="7" l="1"/>
  <c r="F541" i="7" s="1"/>
  <c r="G542" i="7" l="1"/>
  <c r="F542" i="7" s="1"/>
  <c r="G543" i="7" l="1"/>
  <c r="F543" i="7" s="1"/>
  <c r="G544" i="7" l="1"/>
  <c r="F544" i="7" s="1"/>
  <c r="G545" i="7" l="1"/>
  <c r="F545" i="7" s="1"/>
  <c r="G546" i="7" l="1"/>
  <c r="F546" i="7" s="1"/>
  <c r="G547" i="7" l="1"/>
  <c r="F547" i="7" s="1"/>
  <c r="G548" i="7" l="1"/>
  <c r="F548" i="7" s="1"/>
  <c r="G549" i="7" l="1"/>
  <c r="F549" i="7" s="1"/>
  <c r="G550" i="7" l="1"/>
  <c r="F550" i="7" s="1"/>
  <c r="FR3" i="7"/>
  <c r="FR4" i="7" s="1"/>
  <c r="FV6" i="7"/>
  <c r="FU6" i="7"/>
  <c r="FX4" i="7"/>
  <c r="FX5" i="7" s="1"/>
  <c r="FV3" i="7"/>
  <c r="FU3" i="7"/>
  <c r="MU20" i="2"/>
  <c r="MU19" i="2"/>
  <c r="MU18" i="2"/>
  <c r="MU17" i="2"/>
  <c r="MU16" i="2"/>
  <c r="MY15" i="2"/>
  <c r="MY5" i="2" s="1"/>
  <c r="MY14" i="2"/>
  <c r="MY12" i="2"/>
  <c r="MY11" i="2"/>
  <c r="MU10" i="2"/>
  <c r="MU36" i="2" s="1"/>
  <c r="MY9" i="2"/>
  <c r="MU9" i="2"/>
  <c r="MU33" i="2" s="1"/>
  <c r="MY8" i="2"/>
  <c r="MU8" i="2"/>
  <c r="MU30" i="2" s="1"/>
  <c r="MY7" i="2"/>
  <c r="MY6" i="2"/>
  <c r="MY4" i="2"/>
  <c r="MY3" i="2"/>
  <c r="MQ3" i="2"/>
  <c r="MQ4" i="2" s="1"/>
  <c r="MQ5" i="2" s="1"/>
  <c r="MY2" i="2"/>
  <c r="MU49" i="2" s="1"/>
  <c r="MT1" i="2"/>
  <c r="MT22" i="2" s="1"/>
  <c r="G551" i="7" l="1"/>
  <c r="F551" i="7" s="1"/>
  <c r="FW4" i="7"/>
  <c r="FR5" i="7"/>
  <c r="FW3" i="7"/>
  <c r="FW5" i="7"/>
  <c r="FX6" i="7"/>
  <c r="MR5" i="2"/>
  <c r="MY10" i="2"/>
  <c r="MR2" i="2"/>
  <c r="MR4" i="2"/>
  <c r="MR3" i="2"/>
  <c r="MU11" i="2"/>
  <c r="MU15" i="2" s="1"/>
  <c r="MU34" i="2" s="1"/>
  <c r="MU37" i="2" s="1"/>
  <c r="MQ6" i="2"/>
  <c r="MR6" i="2" s="1"/>
  <c r="MX1" i="2"/>
  <c r="MU26" i="2"/>
  <c r="MU29" i="2"/>
  <c r="MU32" i="2"/>
  <c r="MU38" i="2"/>
  <c r="MU24" i="2"/>
  <c r="MU40" i="2"/>
  <c r="MU27" i="2"/>
  <c r="MU35" i="2"/>
  <c r="MY13" i="2"/>
  <c r="MU43" i="2"/>
  <c r="G552" i="7" l="1"/>
  <c r="F552" i="7" s="1"/>
  <c r="MU12" i="2"/>
  <c r="MW12" i="2" s="1"/>
  <c r="MU14" i="2"/>
  <c r="MU28" i="2" s="1"/>
  <c r="MU25" i="2" s="1"/>
  <c r="FR6" i="7"/>
  <c r="FX7" i="7"/>
  <c r="FW6" i="7"/>
  <c r="MU13" i="2"/>
  <c r="MV13" i="2" s="1"/>
  <c r="MU44" i="2" s="1"/>
  <c r="MV12" i="2"/>
  <c r="MU41" i="2" s="1"/>
  <c r="MQ7" i="2"/>
  <c r="MR7" i="2" s="1"/>
  <c r="FJ3" i="7"/>
  <c r="FJ4" i="7" s="1"/>
  <c r="FN6" i="7"/>
  <c r="FM6" i="7"/>
  <c r="FP4" i="7"/>
  <c r="FP5" i="7" s="1"/>
  <c r="FN3" i="7"/>
  <c r="FM3" i="7"/>
  <c r="LN20" i="2"/>
  <c r="LN19" i="2"/>
  <c r="LN18" i="2"/>
  <c r="LN17" i="2"/>
  <c r="LN16" i="2"/>
  <c r="LR15" i="2"/>
  <c r="LR5" i="2" s="1"/>
  <c r="LR14" i="2"/>
  <c r="LR12" i="2"/>
  <c r="LR11" i="2"/>
  <c r="LN10" i="2"/>
  <c r="LN36" i="2" s="1"/>
  <c r="LR9" i="2"/>
  <c r="LN9" i="2"/>
  <c r="LN27" i="2" s="1"/>
  <c r="LR8" i="2"/>
  <c r="LN8" i="2"/>
  <c r="LN40" i="2" s="1"/>
  <c r="LR7" i="2"/>
  <c r="LR6" i="2"/>
  <c r="LR4" i="2"/>
  <c r="LR3" i="2"/>
  <c r="LR2" i="2"/>
  <c r="LN49" i="2" s="1"/>
  <c r="LM1" i="2"/>
  <c r="LM22" i="2" s="1"/>
  <c r="LJ3" i="2"/>
  <c r="LJ4" i="2" s="1"/>
  <c r="FB3" i="7"/>
  <c r="FB4" i="7" s="1"/>
  <c r="FB5" i="7" s="1"/>
  <c r="FF6" i="7"/>
  <c r="FE6" i="7"/>
  <c r="FH4" i="7"/>
  <c r="FH5" i="7" s="1"/>
  <c r="FH6" i="7" s="1"/>
  <c r="FF3" i="7"/>
  <c r="FE3" i="7"/>
  <c r="ET3" i="7"/>
  <c r="ET4" i="7" s="1"/>
  <c r="EX6" i="7"/>
  <c r="EW6" i="7"/>
  <c r="EZ4" i="7"/>
  <c r="EX3" i="7"/>
  <c r="EY3" i="7" s="1"/>
  <c r="EW3" i="7"/>
  <c r="EP6" i="7"/>
  <c r="EO6" i="7"/>
  <c r="ER4" i="7"/>
  <c r="EP3" i="7"/>
  <c r="EO3" i="7"/>
  <c r="EH6" i="7"/>
  <c r="EG6" i="7"/>
  <c r="EJ4" i="7"/>
  <c r="EJ5" i="7" s="1"/>
  <c r="EH3" i="7"/>
  <c r="EG3" i="7"/>
  <c r="DV3" i="7"/>
  <c r="DV4" i="7" s="1"/>
  <c r="DZ6" i="7"/>
  <c r="DY6" i="7"/>
  <c r="EB4" i="7"/>
  <c r="EB5" i="7" s="1"/>
  <c r="EB6" i="7" s="1"/>
  <c r="DZ3" i="7"/>
  <c r="DY3" i="7"/>
  <c r="HB3" i="2"/>
  <c r="HB4" i="2" s="1"/>
  <c r="DN3" i="7"/>
  <c r="DN4" i="7" s="1"/>
  <c r="DR6" i="7"/>
  <c r="DQ6" i="7"/>
  <c r="DT4" i="7"/>
  <c r="DT5" i="7" s="1"/>
  <c r="DR3" i="7"/>
  <c r="DQ3" i="7"/>
  <c r="DA6" i="7"/>
  <c r="CZ6" i="7"/>
  <c r="DC4" i="7"/>
  <c r="DC5" i="7" s="1"/>
  <c r="DA3" i="7"/>
  <c r="CZ3" i="7"/>
  <c r="AS3" i="7"/>
  <c r="CS6" i="7"/>
  <c r="CR6" i="7"/>
  <c r="CU4" i="7"/>
  <c r="CU5" i="7" s="1"/>
  <c r="CU6" i="7" s="1"/>
  <c r="CU7" i="7" s="1"/>
  <c r="CS3" i="7"/>
  <c r="CR3" i="7"/>
  <c r="CK6" i="7"/>
  <c r="CJ6" i="7"/>
  <c r="CM4" i="7"/>
  <c r="CM5" i="7" s="1"/>
  <c r="CK3" i="7"/>
  <c r="CJ3" i="7"/>
  <c r="BY3" i="7"/>
  <c r="CC6" i="7"/>
  <c r="CB6" i="7"/>
  <c r="CE4" i="7"/>
  <c r="CE5" i="7" s="1"/>
  <c r="CE6" i="7" s="1"/>
  <c r="CC3" i="7"/>
  <c r="CB3" i="7"/>
  <c r="BW4" i="7"/>
  <c r="BW5" i="7" s="1"/>
  <c r="BU6" i="7"/>
  <c r="BT6" i="7"/>
  <c r="BI3" i="7"/>
  <c r="BM6" i="7"/>
  <c r="BL6" i="7"/>
  <c r="BO4" i="7"/>
  <c r="BO5" i="7" s="1"/>
  <c r="BO6" i="7" s="1"/>
  <c r="BM3" i="7"/>
  <c r="BL3" i="7"/>
  <c r="BA3" i="7"/>
  <c r="BE6" i="7"/>
  <c r="BD6" i="7"/>
  <c r="BG4" i="7"/>
  <c r="BG5" i="7" s="1"/>
  <c r="BG6" i="7" s="1"/>
  <c r="BE3" i="7"/>
  <c r="BD3" i="7"/>
  <c r="AW6" i="7"/>
  <c r="AV6" i="7"/>
  <c r="AY4" i="7"/>
  <c r="AY5" i="7" s="1"/>
  <c r="AY6" i="7" s="1"/>
  <c r="AW3" i="7"/>
  <c r="AV3" i="7"/>
  <c r="AK3" i="7"/>
  <c r="AK4" i="7" s="1"/>
  <c r="AK5" i="7" s="1"/>
  <c r="AK6" i="7" s="1"/>
  <c r="AO6" i="7"/>
  <c r="AN6" i="7"/>
  <c r="AQ4" i="7"/>
  <c r="AQ5" i="7" s="1"/>
  <c r="AQ6" i="7" s="1"/>
  <c r="AO3" i="7"/>
  <c r="AN3" i="7"/>
  <c r="AG6" i="7"/>
  <c r="AF6" i="7"/>
  <c r="AI4" i="7"/>
  <c r="AG3" i="7"/>
  <c r="AF3" i="7"/>
  <c r="AH3" i="7" s="1"/>
  <c r="S3" i="7"/>
  <c r="R3" i="7"/>
  <c r="T3" i="7" s="1"/>
  <c r="U4" i="7"/>
  <c r="DB4" i="7" l="1"/>
  <c r="DB12" i="7"/>
  <c r="DB20" i="7"/>
  <c r="DB28" i="7"/>
  <c r="DB36" i="7"/>
  <c r="DB44" i="7"/>
  <c r="DB52" i="7"/>
  <c r="DB60" i="7"/>
  <c r="DB68" i="7"/>
  <c r="DB76" i="7"/>
  <c r="DB84" i="7"/>
  <c r="DB92" i="7"/>
  <c r="DB100" i="7"/>
  <c r="DB108" i="7"/>
  <c r="DB116" i="7"/>
  <c r="DB124" i="7"/>
  <c r="DB132" i="7"/>
  <c r="DB140" i="7"/>
  <c r="DB148" i="7"/>
  <c r="DB156" i="7"/>
  <c r="DB164" i="7"/>
  <c r="DB172" i="7"/>
  <c r="DB180" i="7"/>
  <c r="DB188" i="7"/>
  <c r="DB196" i="7"/>
  <c r="DB204" i="7"/>
  <c r="DB212" i="7"/>
  <c r="DB220" i="7"/>
  <c r="DB228" i="7"/>
  <c r="DB236" i="7"/>
  <c r="DB244" i="7"/>
  <c r="DB252" i="7"/>
  <c r="DB5" i="7"/>
  <c r="DB13" i="7"/>
  <c r="DB21" i="7"/>
  <c r="DB29" i="7"/>
  <c r="DB37" i="7"/>
  <c r="DB45" i="7"/>
  <c r="DB53" i="7"/>
  <c r="DB61" i="7"/>
  <c r="DB69" i="7"/>
  <c r="DB77" i="7"/>
  <c r="DB85" i="7"/>
  <c r="DB93" i="7"/>
  <c r="DB101" i="7"/>
  <c r="DB109" i="7"/>
  <c r="DB117" i="7"/>
  <c r="DB125" i="7"/>
  <c r="DB133" i="7"/>
  <c r="DB141" i="7"/>
  <c r="DB149" i="7"/>
  <c r="DB157" i="7"/>
  <c r="DB165" i="7"/>
  <c r="DB173" i="7"/>
  <c r="DB181" i="7"/>
  <c r="DB189" i="7"/>
  <c r="DB197" i="7"/>
  <c r="DB205" i="7"/>
  <c r="DB213" i="7"/>
  <c r="DB221" i="7"/>
  <c r="DB229" i="7"/>
  <c r="DB237" i="7"/>
  <c r="DB245" i="7"/>
  <c r="DB253" i="7"/>
  <c r="DB6" i="7"/>
  <c r="DB14" i="7"/>
  <c r="DB22" i="7"/>
  <c r="DB30" i="7"/>
  <c r="DB38" i="7"/>
  <c r="DB46" i="7"/>
  <c r="DB54" i="7"/>
  <c r="DB62" i="7"/>
  <c r="DB70" i="7"/>
  <c r="DB78" i="7"/>
  <c r="DB86" i="7"/>
  <c r="DB94" i="7"/>
  <c r="DB102" i="7"/>
  <c r="DB110" i="7"/>
  <c r="DB118" i="7"/>
  <c r="DB126" i="7"/>
  <c r="DB134" i="7"/>
  <c r="DB142" i="7"/>
  <c r="DB150" i="7"/>
  <c r="DB158" i="7"/>
  <c r="DB166" i="7"/>
  <c r="DB174" i="7"/>
  <c r="DB182" i="7"/>
  <c r="DB190" i="7"/>
  <c r="DB198" i="7"/>
  <c r="DB206" i="7"/>
  <c r="DB214" i="7"/>
  <c r="DB222" i="7"/>
  <c r="DB230" i="7"/>
  <c r="DB238" i="7"/>
  <c r="DB246" i="7"/>
  <c r="DB254" i="7"/>
  <c r="DB7" i="7"/>
  <c r="DB15" i="7"/>
  <c r="DB23" i="7"/>
  <c r="DB31" i="7"/>
  <c r="DB39" i="7"/>
  <c r="DB47" i="7"/>
  <c r="DB55" i="7"/>
  <c r="DB63" i="7"/>
  <c r="DB71" i="7"/>
  <c r="DB79" i="7"/>
  <c r="DB87" i="7"/>
  <c r="DB95" i="7"/>
  <c r="DB103" i="7"/>
  <c r="DB111" i="7"/>
  <c r="DB119" i="7"/>
  <c r="DB127" i="7"/>
  <c r="DB135" i="7"/>
  <c r="DB143" i="7"/>
  <c r="DB151" i="7"/>
  <c r="DB159" i="7"/>
  <c r="DB167" i="7"/>
  <c r="DB175" i="7"/>
  <c r="DB183" i="7"/>
  <c r="DB191" i="7"/>
  <c r="DB199" i="7"/>
  <c r="DB207" i="7"/>
  <c r="DB215" i="7"/>
  <c r="DB223" i="7"/>
  <c r="DB231" i="7"/>
  <c r="DB239" i="7"/>
  <c r="DB247" i="7"/>
  <c r="DB255" i="7"/>
  <c r="DB8" i="7"/>
  <c r="DB16" i="7"/>
  <c r="DB24" i="7"/>
  <c r="DB32" i="7"/>
  <c r="DB40" i="7"/>
  <c r="DB48" i="7"/>
  <c r="DB56" i="7"/>
  <c r="DB64" i="7"/>
  <c r="DB72" i="7"/>
  <c r="DB80" i="7"/>
  <c r="DB88" i="7"/>
  <c r="DB96" i="7"/>
  <c r="DB104" i="7"/>
  <c r="DB112" i="7"/>
  <c r="DB120" i="7"/>
  <c r="DB128" i="7"/>
  <c r="DB136" i="7"/>
  <c r="DB144" i="7"/>
  <c r="DB152" i="7"/>
  <c r="DB160" i="7"/>
  <c r="DB168" i="7"/>
  <c r="DB176" i="7"/>
  <c r="DB184" i="7"/>
  <c r="DB192" i="7"/>
  <c r="DB200" i="7"/>
  <c r="DB208" i="7"/>
  <c r="DB216" i="7"/>
  <c r="DB224" i="7"/>
  <c r="DB232" i="7"/>
  <c r="DB240" i="7"/>
  <c r="DB248" i="7"/>
  <c r="DB256" i="7"/>
  <c r="DB9" i="7"/>
  <c r="DB17" i="7"/>
  <c r="DB25" i="7"/>
  <c r="DB33" i="7"/>
  <c r="DB41" i="7"/>
  <c r="DB49" i="7"/>
  <c r="DB57" i="7"/>
  <c r="DB65" i="7"/>
  <c r="DB73" i="7"/>
  <c r="DB81" i="7"/>
  <c r="DB89" i="7"/>
  <c r="DB97" i="7"/>
  <c r="DB105" i="7"/>
  <c r="DB113" i="7"/>
  <c r="DB121" i="7"/>
  <c r="DB129" i="7"/>
  <c r="DB137" i="7"/>
  <c r="DB145" i="7"/>
  <c r="DB153" i="7"/>
  <c r="DB161" i="7"/>
  <c r="DB169" i="7"/>
  <c r="DB177" i="7"/>
  <c r="DB185" i="7"/>
  <c r="DB193" i="7"/>
  <c r="DB201" i="7"/>
  <c r="DB209" i="7"/>
  <c r="DB217" i="7"/>
  <c r="DB225" i="7"/>
  <c r="DB233" i="7"/>
  <c r="DB241" i="7"/>
  <c r="DB249" i="7"/>
  <c r="DB257" i="7"/>
  <c r="DB10" i="7"/>
  <c r="DB18" i="7"/>
  <c r="DB26" i="7"/>
  <c r="DB34" i="7"/>
  <c r="DB42" i="7"/>
  <c r="DB50" i="7"/>
  <c r="DB58" i="7"/>
  <c r="DB66" i="7"/>
  <c r="DB74" i="7"/>
  <c r="DB82" i="7"/>
  <c r="DB90" i="7"/>
  <c r="DB98" i="7"/>
  <c r="DB106" i="7"/>
  <c r="DB114" i="7"/>
  <c r="DB122" i="7"/>
  <c r="DB130" i="7"/>
  <c r="DB138" i="7"/>
  <c r="DB146" i="7"/>
  <c r="DB154" i="7"/>
  <c r="DB162" i="7"/>
  <c r="DB170" i="7"/>
  <c r="DB178" i="7"/>
  <c r="DB186" i="7"/>
  <c r="DB194" i="7"/>
  <c r="DB202" i="7"/>
  <c r="DB210" i="7"/>
  <c r="DB218" i="7"/>
  <c r="DB226" i="7"/>
  <c r="DB234" i="7"/>
  <c r="DB242" i="7"/>
  <c r="DB250" i="7"/>
  <c r="DB258" i="7"/>
  <c r="DB11" i="7"/>
  <c r="DB19" i="7"/>
  <c r="DB27" i="7"/>
  <c r="DB35" i="7"/>
  <c r="DB43" i="7"/>
  <c r="DB51" i="7"/>
  <c r="DB59" i="7"/>
  <c r="DB67" i="7"/>
  <c r="DB75" i="7"/>
  <c r="DB83" i="7"/>
  <c r="DB91" i="7"/>
  <c r="DB99" i="7"/>
  <c r="DB107" i="7"/>
  <c r="DB115" i="7"/>
  <c r="DB123" i="7"/>
  <c r="DB131" i="7"/>
  <c r="DB139" i="7"/>
  <c r="DB147" i="7"/>
  <c r="DB155" i="7"/>
  <c r="DB163" i="7"/>
  <c r="DB171" i="7"/>
  <c r="DB179" i="7"/>
  <c r="DB187" i="7"/>
  <c r="DB195" i="7"/>
  <c r="DB203" i="7"/>
  <c r="DB211" i="7"/>
  <c r="DB219" i="7"/>
  <c r="DB227" i="7"/>
  <c r="DB235" i="7"/>
  <c r="DB243" i="7"/>
  <c r="DB251" i="7"/>
  <c r="CD3" i="7"/>
  <c r="EQ3" i="7"/>
  <c r="EI3" i="7"/>
  <c r="BV3" i="7"/>
  <c r="G553" i="7"/>
  <c r="F553" i="7" s="1"/>
  <c r="FO4" i="7"/>
  <c r="CT4" i="7"/>
  <c r="CL4" i="7"/>
  <c r="AS4" i="7"/>
  <c r="BI4" i="7"/>
  <c r="BN5" i="7"/>
  <c r="AH4" i="7"/>
  <c r="BA4" i="7"/>
  <c r="BA5" i="7" s="1"/>
  <c r="BV4" i="7"/>
  <c r="BY4" i="7"/>
  <c r="DS3" i="7"/>
  <c r="FB6" i="7"/>
  <c r="FO3" i="7"/>
  <c r="LK4" i="2"/>
  <c r="LR10" i="2"/>
  <c r="LN32" i="2"/>
  <c r="LK2" i="2"/>
  <c r="LK3" i="2"/>
  <c r="FR7" i="7"/>
  <c r="FW7" i="7"/>
  <c r="FX8" i="7"/>
  <c r="MW13" i="2"/>
  <c r="MQ8" i="2"/>
  <c r="MR8" i="2" s="1"/>
  <c r="FO5" i="7"/>
  <c r="FJ5" i="7"/>
  <c r="FP6" i="7"/>
  <c r="LJ5" i="2"/>
  <c r="LN30" i="2"/>
  <c r="LQ1" i="2"/>
  <c r="LN11" i="2"/>
  <c r="LN13" i="2" s="1"/>
  <c r="LP13" i="2" s="1"/>
  <c r="LR13" i="2"/>
  <c r="LN29" i="2"/>
  <c r="LN38" i="2"/>
  <c r="LN24" i="2"/>
  <c r="LN33" i="2"/>
  <c r="LN43" i="2"/>
  <c r="LN26" i="2"/>
  <c r="LN35" i="2"/>
  <c r="FB7" i="7"/>
  <c r="FG4" i="7"/>
  <c r="FG3" i="7"/>
  <c r="FH7" i="7"/>
  <c r="FG6" i="7"/>
  <c r="FG5" i="7"/>
  <c r="ET5" i="7"/>
  <c r="EY4" i="7"/>
  <c r="EZ5" i="7"/>
  <c r="EQ4" i="7"/>
  <c r="ER5" i="7"/>
  <c r="EI4" i="7"/>
  <c r="EI5" i="7"/>
  <c r="EJ6" i="7"/>
  <c r="DV5" i="7"/>
  <c r="EA3" i="7"/>
  <c r="EA4" i="7"/>
  <c r="EA5" i="7"/>
  <c r="EA6" i="7"/>
  <c r="EB7" i="7"/>
  <c r="HB5" i="2"/>
  <c r="DN5" i="7"/>
  <c r="DS4" i="7"/>
  <c r="DS5" i="7"/>
  <c r="DT6" i="7"/>
  <c r="DB3" i="7"/>
  <c r="DC6" i="7"/>
  <c r="AS5" i="7"/>
  <c r="CT5" i="7"/>
  <c r="CT3" i="7"/>
  <c r="CT6" i="7"/>
  <c r="CT7" i="7"/>
  <c r="CU8" i="7"/>
  <c r="CL3" i="7"/>
  <c r="CL5" i="7"/>
  <c r="CM6" i="7"/>
  <c r="CD4" i="7"/>
  <c r="CD5" i="7"/>
  <c r="CD6" i="7"/>
  <c r="CE7" i="7"/>
  <c r="BW6" i="7"/>
  <c r="BV5" i="7"/>
  <c r="BI5" i="7"/>
  <c r="BO7" i="7"/>
  <c r="BN6" i="7"/>
  <c r="BN4" i="7"/>
  <c r="BN3" i="7"/>
  <c r="BF3" i="7"/>
  <c r="BF5" i="7"/>
  <c r="BF6" i="7"/>
  <c r="BG7" i="7"/>
  <c r="BF4" i="7"/>
  <c r="AX5" i="7"/>
  <c r="AY7" i="7"/>
  <c r="AX6" i="7"/>
  <c r="AX3" i="7"/>
  <c r="AX4" i="7"/>
  <c r="AP4" i="7"/>
  <c r="AK7" i="7"/>
  <c r="AP3" i="7"/>
  <c r="AP6" i="7"/>
  <c r="AQ7" i="7"/>
  <c r="AP5" i="7"/>
  <c r="AI5" i="7"/>
  <c r="AH5" i="7" s="1"/>
  <c r="T4" i="7"/>
  <c r="U5" i="7"/>
  <c r="T5" i="7" s="1"/>
  <c r="G554" i="7" l="1"/>
  <c r="F554" i="7" s="1"/>
  <c r="BY5" i="7"/>
  <c r="FR8" i="7"/>
  <c r="FX9" i="7"/>
  <c r="FW8" i="7"/>
  <c r="MQ9" i="2"/>
  <c r="MR9" i="2" s="1"/>
  <c r="FJ6" i="7"/>
  <c r="FO6" i="7"/>
  <c r="FP7" i="7"/>
  <c r="LK5" i="2"/>
  <c r="LJ6" i="2"/>
  <c r="LN12" i="2"/>
  <c r="LN14" i="2"/>
  <c r="LN28" i="2" s="1"/>
  <c r="LN25" i="2" s="1"/>
  <c r="LN15" i="2"/>
  <c r="LN34" i="2" s="1"/>
  <c r="LN37" i="2" s="1"/>
  <c r="LO13" i="2"/>
  <c r="LN44" i="2" s="1"/>
  <c r="FB8" i="7"/>
  <c r="FH8" i="7"/>
  <c r="FG7" i="7"/>
  <c r="ET6" i="7"/>
  <c r="EZ6" i="7"/>
  <c r="EY5" i="7"/>
  <c r="ER6" i="7"/>
  <c r="EQ5" i="7"/>
  <c r="EI6" i="7"/>
  <c r="EJ7" i="7"/>
  <c r="DV6" i="7"/>
  <c r="EB8" i="7"/>
  <c r="EA7" i="7"/>
  <c r="HB6" i="2"/>
  <c r="DN6" i="7"/>
  <c r="DS6" i="7"/>
  <c r="DT7" i="7"/>
  <c r="DC7" i="7"/>
  <c r="AS6" i="7"/>
  <c r="CU9" i="7"/>
  <c r="CT8" i="7"/>
  <c r="CM7" i="7"/>
  <c r="CL6" i="7"/>
  <c r="BY6" i="7"/>
  <c r="CE8" i="7"/>
  <c r="CD7" i="7"/>
  <c r="BW7" i="7"/>
  <c r="BV6" i="7"/>
  <c r="BI6" i="7"/>
  <c r="BN7" i="7"/>
  <c r="BO8" i="7"/>
  <c r="BA6" i="7"/>
  <c r="BG8" i="7"/>
  <c r="BF7" i="7"/>
  <c r="AX7" i="7"/>
  <c r="AY8" i="7"/>
  <c r="AK8" i="7"/>
  <c r="AQ8" i="7"/>
  <c r="AP7" i="7"/>
  <c r="AI6" i="7"/>
  <c r="AH6" i="7" s="1"/>
  <c r="U6" i="7"/>
  <c r="T6" i="7" s="1"/>
  <c r="G555" i="7" l="1"/>
  <c r="F555" i="7" s="1"/>
  <c r="FR9" i="7"/>
  <c r="FW9" i="7"/>
  <c r="FX10" i="7"/>
  <c r="MQ10" i="2"/>
  <c r="MR10" i="2" s="1"/>
  <c r="FJ7" i="7"/>
  <c r="FP8" i="7"/>
  <c r="FO7" i="7"/>
  <c r="LK6" i="2"/>
  <c r="LJ7" i="2"/>
  <c r="LO12" i="2"/>
  <c r="LN41" i="2" s="1"/>
  <c r="LP12" i="2"/>
  <c r="FB9" i="7"/>
  <c r="FG8" i="7"/>
  <c r="FH9" i="7"/>
  <c r="ET7" i="7"/>
  <c r="EY6" i="7"/>
  <c r="EZ7" i="7"/>
  <c r="EQ6" i="7"/>
  <c r="ER7" i="7"/>
  <c r="EJ8" i="7"/>
  <c r="EI7" i="7"/>
  <c r="DV7" i="7"/>
  <c r="EA8" i="7"/>
  <c r="EB9" i="7"/>
  <c r="HB7" i="2"/>
  <c r="DN7" i="7"/>
  <c r="DS7" i="7"/>
  <c r="DT8" i="7"/>
  <c r="DC8" i="7"/>
  <c r="AS7" i="7"/>
  <c r="CT9" i="7"/>
  <c r="CU10" i="7"/>
  <c r="CL7" i="7"/>
  <c r="CM8" i="7"/>
  <c r="BY7" i="7"/>
  <c r="CD8" i="7"/>
  <c r="CE9" i="7"/>
  <c r="BV7" i="7"/>
  <c r="BW8" i="7"/>
  <c r="BI7" i="7"/>
  <c r="BN8" i="7"/>
  <c r="BO9" i="7"/>
  <c r="BA7" i="7"/>
  <c r="BF8" i="7"/>
  <c r="BG9" i="7"/>
  <c r="AY9" i="7"/>
  <c r="AX8" i="7"/>
  <c r="AK9" i="7"/>
  <c r="AP8" i="7"/>
  <c r="AQ9" i="7"/>
  <c r="AI7" i="7"/>
  <c r="AH7" i="7" s="1"/>
  <c r="U7" i="7"/>
  <c r="T7" i="7" s="1"/>
  <c r="G556" i="7" l="1"/>
  <c r="F556" i="7" s="1"/>
  <c r="FR10" i="7"/>
  <c r="FW10" i="7"/>
  <c r="FX11" i="7"/>
  <c r="MQ11" i="2"/>
  <c r="MR11" i="2" s="1"/>
  <c r="FJ8" i="7"/>
  <c r="FO8" i="7"/>
  <c r="FP9" i="7"/>
  <c r="LJ8" i="2"/>
  <c r="LK7" i="2"/>
  <c r="FB10" i="7"/>
  <c r="FH10" i="7"/>
  <c r="FG9" i="7"/>
  <c r="ET8" i="7"/>
  <c r="EY7" i="7"/>
  <c r="EZ8" i="7"/>
  <c r="EQ7" i="7"/>
  <c r="ER8" i="7"/>
  <c r="EI8" i="7"/>
  <c r="EJ9" i="7"/>
  <c r="DV8" i="7"/>
  <c r="EA9" i="7"/>
  <c r="EB10" i="7"/>
  <c r="HB8" i="2"/>
  <c r="DN8" i="7"/>
  <c r="DS8" i="7"/>
  <c r="DT9" i="7"/>
  <c r="DC9" i="7"/>
  <c r="AS8" i="7"/>
  <c r="CU11" i="7"/>
  <c r="CT10" i="7"/>
  <c r="CM9" i="7"/>
  <c r="CL8" i="7"/>
  <c r="BY8" i="7"/>
  <c r="CD9" i="7"/>
  <c r="CE10" i="7"/>
  <c r="BW9" i="7"/>
  <c r="BV8" i="7"/>
  <c r="BI8" i="7"/>
  <c r="BO10" i="7"/>
  <c r="BN9" i="7"/>
  <c r="BA8" i="7"/>
  <c r="BG10" i="7"/>
  <c r="BF9" i="7"/>
  <c r="AX9" i="7"/>
  <c r="AY10" i="7"/>
  <c r="AK10" i="7"/>
  <c r="AQ10" i="7"/>
  <c r="AP9" i="7"/>
  <c r="AI8" i="7"/>
  <c r="AH8" i="7" s="1"/>
  <c r="U8" i="7"/>
  <c r="T8" i="7" s="1"/>
  <c r="G557" i="7" l="1"/>
  <c r="F557" i="7" s="1"/>
  <c r="FR11" i="7"/>
  <c r="FW11" i="7"/>
  <c r="FX12" i="7"/>
  <c r="MQ12" i="2"/>
  <c r="MR12" i="2" s="1"/>
  <c r="FJ9" i="7"/>
  <c r="FP10" i="7"/>
  <c r="FO9" i="7"/>
  <c r="LK8" i="2"/>
  <c r="LJ9" i="2"/>
  <c r="FB11" i="7"/>
  <c r="FH11" i="7"/>
  <c r="FG10" i="7"/>
  <c r="ET9" i="7"/>
  <c r="EZ9" i="7"/>
  <c r="EY8" i="7"/>
  <c r="EQ8" i="7"/>
  <c r="ER9" i="7"/>
  <c r="EJ10" i="7"/>
  <c r="EI9" i="7"/>
  <c r="DV9" i="7"/>
  <c r="EA10" i="7"/>
  <c r="EB11" i="7"/>
  <c r="HB9" i="2"/>
  <c r="DN9" i="7"/>
  <c r="DS9" i="7"/>
  <c r="DT10" i="7"/>
  <c r="DC10" i="7"/>
  <c r="AS9" i="7"/>
  <c r="CT11" i="7"/>
  <c r="CU12" i="7"/>
  <c r="CL9" i="7"/>
  <c r="CM10" i="7"/>
  <c r="BY9" i="7"/>
  <c r="CD10" i="7"/>
  <c r="CE11" i="7"/>
  <c r="BW10" i="7"/>
  <c r="BV9" i="7"/>
  <c r="BI9" i="7"/>
  <c r="BN10" i="7"/>
  <c r="BO11" i="7"/>
  <c r="BA9" i="7"/>
  <c r="BF10" i="7"/>
  <c r="BG11" i="7"/>
  <c r="AY11" i="7"/>
  <c r="AX10" i="7"/>
  <c r="AK11" i="7"/>
  <c r="AP10" i="7"/>
  <c r="AQ11" i="7"/>
  <c r="AI9" i="7"/>
  <c r="AH9" i="7" s="1"/>
  <c r="U9" i="7"/>
  <c r="T9" i="7" s="1"/>
  <c r="G558" i="7" l="1"/>
  <c r="F558" i="7" s="1"/>
  <c r="FR12" i="7"/>
  <c r="FX13" i="7"/>
  <c r="FW12" i="7"/>
  <c r="MQ13" i="2"/>
  <c r="MR13" i="2" s="1"/>
  <c r="FJ10" i="7"/>
  <c r="FO10" i="7"/>
  <c r="FP11" i="7"/>
  <c r="LK9" i="2"/>
  <c r="LJ10" i="2"/>
  <c r="FF9" i="7"/>
  <c r="FG11" i="7"/>
  <c r="FH12" i="7"/>
  <c r="ET10" i="7"/>
  <c r="EY9" i="7"/>
  <c r="EZ10" i="7"/>
  <c r="EQ9" i="7"/>
  <c r="ER10" i="7"/>
  <c r="EI10" i="7"/>
  <c r="EJ11" i="7"/>
  <c r="DV10" i="7"/>
  <c r="EA11" i="7"/>
  <c r="EB12" i="7"/>
  <c r="HB10" i="2"/>
  <c r="DN10" i="7"/>
  <c r="DT11" i="7"/>
  <c r="DS10" i="7"/>
  <c r="DC11" i="7"/>
  <c r="AS10" i="7"/>
  <c r="CU13" i="7"/>
  <c r="CT12" i="7"/>
  <c r="CM11" i="7"/>
  <c r="CL10" i="7"/>
  <c r="BY10" i="7"/>
  <c r="CE12" i="7"/>
  <c r="CD11" i="7"/>
  <c r="BW11" i="7"/>
  <c r="BV10" i="7"/>
  <c r="BI10" i="7"/>
  <c r="BN11" i="7"/>
  <c r="BO12" i="7"/>
  <c r="BA10" i="7"/>
  <c r="BG12" i="7"/>
  <c r="BF11" i="7"/>
  <c r="AX11" i="7"/>
  <c r="AY12" i="7"/>
  <c r="AK12" i="7"/>
  <c r="AQ12" i="7"/>
  <c r="AP11" i="7"/>
  <c r="AI10" i="7"/>
  <c r="AH10" i="7" s="1"/>
  <c r="U10" i="7"/>
  <c r="T10" i="7" s="1"/>
  <c r="G559" i="7" l="1"/>
  <c r="F559" i="7" s="1"/>
  <c r="FC266" i="7"/>
  <c r="FC258" i="7"/>
  <c r="FC250" i="7"/>
  <c r="FC242" i="7"/>
  <c r="FC234" i="7"/>
  <c r="FC226" i="7"/>
  <c r="FC218" i="7"/>
  <c r="FC265" i="7"/>
  <c r="FC257" i="7"/>
  <c r="FC249" i="7"/>
  <c r="FC241" i="7"/>
  <c r="FC233" i="7"/>
  <c r="FC225" i="7"/>
  <c r="FC217" i="7"/>
  <c r="FC209" i="7"/>
  <c r="FC201" i="7"/>
  <c r="FC193" i="7"/>
  <c r="FC185" i="7"/>
  <c r="FC177" i="7"/>
  <c r="FC169" i="7"/>
  <c r="FC161" i="7"/>
  <c r="FC153" i="7"/>
  <c r="FC145" i="7"/>
  <c r="FC137" i="7"/>
  <c r="FC129" i="7"/>
  <c r="FC121" i="7"/>
  <c r="FC113" i="7"/>
  <c r="FC105" i="7"/>
  <c r="FC97" i="7"/>
  <c r="FC89" i="7"/>
  <c r="FC81" i="7"/>
  <c r="FC73" i="7"/>
  <c r="FC65" i="7"/>
  <c r="FC57" i="7"/>
  <c r="FC49" i="7"/>
  <c r="FC41" i="7"/>
  <c r="FC33" i="7"/>
  <c r="FC25" i="7"/>
  <c r="FC17" i="7"/>
  <c r="FC264" i="7"/>
  <c r="FC256" i="7"/>
  <c r="FC248" i="7"/>
  <c r="FC240" i="7"/>
  <c r="FC232" i="7"/>
  <c r="FC224" i="7"/>
  <c r="FC216" i="7"/>
  <c r="FC208" i="7"/>
  <c r="FC200" i="7"/>
  <c r="FC192" i="7"/>
  <c r="FC184" i="7"/>
  <c r="FC176" i="7"/>
  <c r="FC168" i="7"/>
  <c r="FC160" i="7"/>
  <c r="FC152" i="7"/>
  <c r="FC144" i="7"/>
  <c r="FC136" i="7"/>
  <c r="FC128" i="7"/>
  <c r="FC120" i="7"/>
  <c r="FC112" i="7"/>
  <c r="FC104" i="7"/>
  <c r="FC96" i="7"/>
  <c r="FC88" i="7"/>
  <c r="FC80" i="7"/>
  <c r="FC72" i="7"/>
  <c r="FC64" i="7"/>
  <c r="FC56" i="7"/>
  <c r="FC48" i="7"/>
  <c r="FC40" i="7"/>
  <c r="FC32" i="7"/>
  <c r="FC24" i="7"/>
  <c r="FC16" i="7"/>
  <c r="FC271" i="7"/>
  <c r="FC263" i="7"/>
  <c r="FC255" i="7"/>
  <c r="FC247" i="7"/>
  <c r="FC239" i="7"/>
  <c r="FC231" i="7"/>
  <c r="FC223" i="7"/>
  <c r="FC215" i="7"/>
  <c r="FC207" i="7"/>
  <c r="FC199" i="7"/>
  <c r="FC191" i="7"/>
  <c r="FC183" i="7"/>
  <c r="FC175" i="7"/>
  <c r="FC167" i="7"/>
  <c r="FC159" i="7"/>
  <c r="FC151" i="7"/>
  <c r="FC143" i="7"/>
  <c r="FC135" i="7"/>
  <c r="FC127" i="7"/>
  <c r="FC119" i="7"/>
  <c r="FC111" i="7"/>
  <c r="FC103" i="7"/>
  <c r="FC95" i="7"/>
  <c r="FC87" i="7"/>
  <c r="FC79" i="7"/>
  <c r="FC71" i="7"/>
  <c r="FC63" i="7"/>
  <c r="FC55" i="7"/>
  <c r="FC47" i="7"/>
  <c r="FC39" i="7"/>
  <c r="FC31" i="7"/>
  <c r="FC23" i="7"/>
  <c r="FC15" i="7"/>
  <c r="FC270" i="7"/>
  <c r="FC262" i="7"/>
  <c r="FC254" i="7"/>
  <c r="FC246" i="7"/>
  <c r="FC238" i="7"/>
  <c r="FC230" i="7"/>
  <c r="FC222" i="7"/>
  <c r="FC214" i="7"/>
  <c r="FC206" i="7"/>
  <c r="FC198" i="7"/>
  <c r="FC190" i="7"/>
  <c r="FC182" i="7"/>
  <c r="FC174" i="7"/>
  <c r="FC166" i="7"/>
  <c r="FC158" i="7"/>
  <c r="FC150" i="7"/>
  <c r="FC142" i="7"/>
  <c r="FC134" i="7"/>
  <c r="FC126" i="7"/>
  <c r="FC118" i="7"/>
  <c r="FC110" i="7"/>
  <c r="FC102" i="7"/>
  <c r="FC94" i="7"/>
  <c r="FC86" i="7"/>
  <c r="FC78" i="7"/>
  <c r="FC70" i="7"/>
  <c r="FC62" i="7"/>
  <c r="FC54" i="7"/>
  <c r="FC46" i="7"/>
  <c r="FC38" i="7"/>
  <c r="FC30" i="7"/>
  <c r="FC22" i="7"/>
  <c r="FC14" i="7"/>
  <c r="FC269" i="7"/>
  <c r="FC261" i="7"/>
  <c r="FC253" i="7"/>
  <c r="FC245" i="7"/>
  <c r="FC237" i="7"/>
  <c r="FC229" i="7"/>
  <c r="FC221" i="7"/>
  <c r="FC213" i="7"/>
  <c r="FC205" i="7"/>
  <c r="FC197" i="7"/>
  <c r="FC189" i="7"/>
  <c r="FC181" i="7"/>
  <c r="FC173" i="7"/>
  <c r="FC165" i="7"/>
  <c r="FC157" i="7"/>
  <c r="FC149" i="7"/>
  <c r="FC141" i="7"/>
  <c r="FC133" i="7"/>
  <c r="FC125" i="7"/>
  <c r="FC117" i="7"/>
  <c r="FC109" i="7"/>
  <c r="FC101" i="7"/>
  <c r="FC93" i="7"/>
  <c r="FC85" i="7"/>
  <c r="FC77" i="7"/>
  <c r="FC69" i="7"/>
  <c r="FC61" i="7"/>
  <c r="FC53" i="7"/>
  <c r="FC45" i="7"/>
  <c r="FC37" i="7"/>
  <c r="FC29" i="7"/>
  <c r="FC21" i="7"/>
  <c r="FC13" i="7"/>
  <c r="FC244" i="7"/>
  <c r="FC212" i="7"/>
  <c r="FC194" i="7"/>
  <c r="FC171" i="7"/>
  <c r="FC148" i="7"/>
  <c r="FC130" i="7"/>
  <c r="FC107" i="7"/>
  <c r="FC84" i="7"/>
  <c r="FC66" i="7"/>
  <c r="FC43" i="7"/>
  <c r="FC20" i="7"/>
  <c r="FC2" i="7"/>
  <c r="FC243" i="7"/>
  <c r="FC211" i="7"/>
  <c r="FC188" i="7"/>
  <c r="FC170" i="7"/>
  <c r="FC147" i="7"/>
  <c r="FC124" i="7"/>
  <c r="FC106" i="7"/>
  <c r="FC83" i="7"/>
  <c r="FC60" i="7"/>
  <c r="FC42" i="7"/>
  <c r="FC19" i="7"/>
  <c r="FC268" i="7"/>
  <c r="FC236" i="7"/>
  <c r="FC210" i="7"/>
  <c r="FC187" i="7"/>
  <c r="FC164" i="7"/>
  <c r="FC146" i="7"/>
  <c r="FC123" i="7"/>
  <c r="FC100" i="7"/>
  <c r="FC82" i="7"/>
  <c r="FC59" i="7"/>
  <c r="FC36" i="7"/>
  <c r="FC18" i="7"/>
  <c r="FC267" i="7"/>
  <c r="FC235" i="7"/>
  <c r="FC204" i="7"/>
  <c r="FC186" i="7"/>
  <c r="FC163" i="7"/>
  <c r="FC140" i="7"/>
  <c r="FC122" i="7"/>
  <c r="FC99" i="7"/>
  <c r="FC76" i="7"/>
  <c r="FC58" i="7"/>
  <c r="FC35" i="7"/>
  <c r="FC12" i="7"/>
  <c r="FC259" i="7"/>
  <c r="FC227" i="7"/>
  <c r="FC202" i="7"/>
  <c r="FC179" i="7"/>
  <c r="FC156" i="7"/>
  <c r="FC138" i="7"/>
  <c r="FC115" i="7"/>
  <c r="FC92" i="7"/>
  <c r="FC74" i="7"/>
  <c r="FC51" i="7"/>
  <c r="FC28" i="7"/>
  <c r="FC252" i="7"/>
  <c r="FC220" i="7"/>
  <c r="FC196" i="7"/>
  <c r="FC178" i="7"/>
  <c r="FC155" i="7"/>
  <c r="FC132" i="7"/>
  <c r="FC114" i="7"/>
  <c r="FC91" i="7"/>
  <c r="FC68" i="7"/>
  <c r="FC50" i="7"/>
  <c r="FC27" i="7"/>
  <c r="FC219" i="7"/>
  <c r="FC131" i="7"/>
  <c r="FC44" i="7"/>
  <c r="FC203" i="7"/>
  <c r="FC116" i="7"/>
  <c r="FC34" i="7"/>
  <c r="FC195" i="7"/>
  <c r="FC108" i="7"/>
  <c r="FC26" i="7"/>
  <c r="FC180" i="7"/>
  <c r="FC98" i="7"/>
  <c r="FC172" i="7"/>
  <c r="FC90" i="7"/>
  <c r="FC3" i="7"/>
  <c r="FC260" i="7"/>
  <c r="FC162" i="7"/>
  <c r="FC75" i="7"/>
  <c r="FC251" i="7"/>
  <c r="FC228" i="7"/>
  <c r="FC154" i="7"/>
  <c r="FC139" i="7"/>
  <c r="FC67" i="7"/>
  <c r="FC52" i="7"/>
  <c r="FC5" i="7"/>
  <c r="FC4" i="7"/>
  <c r="FC6" i="7"/>
  <c r="FC7" i="7"/>
  <c r="FC8" i="7"/>
  <c r="FC9" i="7"/>
  <c r="FC10" i="7"/>
  <c r="FC11" i="7"/>
  <c r="FR13" i="7"/>
  <c r="FW13" i="7"/>
  <c r="FX14" i="7"/>
  <c r="MQ14" i="2"/>
  <c r="MR14" i="2" s="1"/>
  <c r="FJ11" i="7"/>
  <c r="FP12" i="7"/>
  <c r="FO11" i="7"/>
  <c r="LJ11" i="2"/>
  <c r="LK10" i="2"/>
  <c r="FH13" i="7"/>
  <c r="FG12" i="7"/>
  <c r="ET11" i="7"/>
  <c r="EZ11" i="7"/>
  <c r="EY10" i="7"/>
  <c r="ER11" i="7"/>
  <c r="EQ10" i="7"/>
  <c r="EJ12" i="7"/>
  <c r="EI11" i="7"/>
  <c r="DV11" i="7"/>
  <c r="EA12" i="7"/>
  <c r="EB13" i="7"/>
  <c r="HB11" i="2"/>
  <c r="DN11" i="7"/>
  <c r="DS11" i="7"/>
  <c r="DT12" i="7"/>
  <c r="DC12" i="7"/>
  <c r="AS11" i="7"/>
  <c r="CT13" i="7"/>
  <c r="CU14" i="7"/>
  <c r="CL11" i="7"/>
  <c r="CM12" i="7"/>
  <c r="BY11" i="7"/>
  <c r="CD12" i="7"/>
  <c r="CE13" i="7"/>
  <c r="BV11" i="7"/>
  <c r="BW12" i="7"/>
  <c r="BI11" i="7"/>
  <c r="BO13" i="7"/>
  <c r="BN12" i="7"/>
  <c r="BA11" i="7"/>
  <c r="BF12" i="7"/>
  <c r="BG13" i="7"/>
  <c r="AY13" i="7"/>
  <c r="AX12" i="7"/>
  <c r="AK13" i="7"/>
  <c r="AP12" i="7"/>
  <c r="AQ13" i="7"/>
  <c r="AI11" i="7"/>
  <c r="AH11" i="7" s="1"/>
  <c r="U11" i="7"/>
  <c r="T11" i="7" s="1"/>
  <c r="G560" i="7" l="1"/>
  <c r="F560" i="7" s="1"/>
  <c r="FR14" i="7"/>
  <c r="FX15" i="7"/>
  <c r="FW14" i="7"/>
  <c r="MQ15" i="2"/>
  <c r="MR15" i="2" s="1"/>
  <c r="FJ12" i="7"/>
  <c r="FO12" i="7"/>
  <c r="FP13" i="7"/>
  <c r="LJ12" i="2"/>
  <c r="LK11" i="2"/>
  <c r="FG13" i="7"/>
  <c r="FH14" i="7"/>
  <c r="ET12" i="7"/>
  <c r="EY11" i="7"/>
  <c r="EZ12" i="7"/>
  <c r="EQ11" i="7"/>
  <c r="ER12" i="7"/>
  <c r="EI12" i="7"/>
  <c r="EJ13" i="7"/>
  <c r="DV12" i="7"/>
  <c r="EA13" i="7"/>
  <c r="EB14" i="7"/>
  <c r="HB12" i="2"/>
  <c r="DN12" i="7"/>
  <c r="DT13" i="7"/>
  <c r="DS12" i="7"/>
  <c r="DC13" i="7"/>
  <c r="AS12" i="7"/>
  <c r="CU15" i="7"/>
  <c r="CT14" i="7"/>
  <c r="CM13" i="7"/>
  <c r="CL12" i="7"/>
  <c r="BY12" i="7"/>
  <c r="CD13" i="7"/>
  <c r="CE14" i="7"/>
  <c r="BW13" i="7"/>
  <c r="BV12" i="7"/>
  <c r="BI12" i="7"/>
  <c r="BN13" i="7"/>
  <c r="BO14" i="7"/>
  <c r="BA12" i="7"/>
  <c r="BG14" i="7"/>
  <c r="BF13" i="7"/>
  <c r="AX13" i="7"/>
  <c r="AY14" i="7"/>
  <c r="AK14" i="7"/>
  <c r="AQ14" i="7"/>
  <c r="AP13" i="7"/>
  <c r="AI12" i="7"/>
  <c r="AH12" i="7" s="1"/>
  <c r="U12" i="7"/>
  <c r="T12" i="7" s="1"/>
  <c r="G561" i="7" l="1"/>
  <c r="F561" i="7" s="1"/>
  <c r="FR15" i="7"/>
  <c r="FW15" i="7"/>
  <c r="FX16" i="7"/>
  <c r="MQ16" i="2"/>
  <c r="MR16" i="2" s="1"/>
  <c r="FJ13" i="7"/>
  <c r="FP14" i="7"/>
  <c r="FO13" i="7"/>
  <c r="LK12" i="2"/>
  <c r="LJ13" i="2"/>
  <c r="FG14" i="7"/>
  <c r="FH15" i="7"/>
  <c r="ET13" i="7"/>
  <c r="EZ13" i="7"/>
  <c r="EY12" i="7"/>
  <c r="ER13" i="7"/>
  <c r="EQ12" i="7"/>
  <c r="EJ14" i="7"/>
  <c r="EI13" i="7"/>
  <c r="DV13" i="7"/>
  <c r="EA14" i="7"/>
  <c r="EB15" i="7"/>
  <c r="HB13" i="2"/>
  <c r="DN13" i="7"/>
  <c r="DS13" i="7"/>
  <c r="DT14" i="7"/>
  <c r="DC14" i="7"/>
  <c r="AS13" i="7"/>
  <c r="CT15" i="7"/>
  <c r="CU16" i="7"/>
  <c r="CL13" i="7"/>
  <c r="CM14" i="7"/>
  <c r="BY13" i="7"/>
  <c r="CD14" i="7"/>
  <c r="CE15" i="7"/>
  <c r="BW14" i="7"/>
  <c r="BV13" i="7"/>
  <c r="BI13" i="7"/>
  <c r="BN14" i="7"/>
  <c r="BO15" i="7"/>
  <c r="BA13" i="7"/>
  <c r="BF14" i="7"/>
  <c r="BG15" i="7"/>
  <c r="AY15" i="7"/>
  <c r="AX14" i="7"/>
  <c r="AK15" i="7"/>
  <c r="AP14" i="7"/>
  <c r="AQ15" i="7"/>
  <c r="AI13" i="7"/>
  <c r="AH13" i="7" s="1"/>
  <c r="U13" i="7"/>
  <c r="T13" i="7" s="1"/>
  <c r="G562" i="7" l="1"/>
  <c r="F562" i="7" s="1"/>
  <c r="FR16" i="7"/>
  <c r="FX17" i="7"/>
  <c r="FW16" i="7"/>
  <c r="MQ17" i="2"/>
  <c r="MR17" i="2" s="1"/>
  <c r="FJ14" i="7"/>
  <c r="FO14" i="7"/>
  <c r="FP15" i="7"/>
  <c r="LK13" i="2"/>
  <c r="LJ14" i="2"/>
  <c r="FH16" i="7"/>
  <c r="FG15" i="7"/>
  <c r="ET14" i="7"/>
  <c r="EZ14" i="7"/>
  <c r="EY13" i="7"/>
  <c r="EQ13" i="7"/>
  <c r="ER14" i="7"/>
  <c r="EI14" i="7"/>
  <c r="EJ15" i="7"/>
  <c r="DV14" i="7"/>
  <c r="EA15" i="7"/>
  <c r="EB16" i="7"/>
  <c r="HB14" i="2"/>
  <c r="DN14" i="7"/>
  <c r="DT15" i="7"/>
  <c r="DS14" i="7"/>
  <c r="DC15" i="7"/>
  <c r="AS14" i="7"/>
  <c r="CU17" i="7"/>
  <c r="CT16" i="7"/>
  <c r="CM15" i="7"/>
  <c r="CL14" i="7"/>
  <c r="BY14" i="7"/>
  <c r="CE16" i="7"/>
  <c r="CD15" i="7"/>
  <c r="BW15" i="7"/>
  <c r="BV14" i="7"/>
  <c r="BI14" i="7"/>
  <c r="BO16" i="7"/>
  <c r="BN15" i="7"/>
  <c r="BA14" i="7"/>
  <c r="BG16" i="7"/>
  <c r="BF15" i="7"/>
  <c r="AX15" i="7"/>
  <c r="AY16" i="7"/>
  <c r="AK16" i="7"/>
  <c r="AQ16" i="7"/>
  <c r="AP15" i="7"/>
  <c r="AI14" i="7"/>
  <c r="AH14" i="7" s="1"/>
  <c r="U14" i="7"/>
  <c r="T14" i="7" s="1"/>
  <c r="G563" i="7" l="1"/>
  <c r="F563" i="7" s="1"/>
  <c r="FR17" i="7"/>
  <c r="FW17" i="7"/>
  <c r="FX18" i="7"/>
  <c r="MQ18" i="2"/>
  <c r="MR18" i="2" s="1"/>
  <c r="FJ15" i="7"/>
  <c r="FP16" i="7"/>
  <c r="FO15" i="7"/>
  <c r="LJ15" i="2"/>
  <c r="LK14" i="2"/>
  <c r="FG16" i="7"/>
  <c r="FH17" i="7"/>
  <c r="EX9" i="7"/>
  <c r="EY14" i="7"/>
  <c r="EZ15" i="7"/>
  <c r="EQ14" i="7"/>
  <c r="ER15" i="7"/>
  <c r="EJ16" i="7"/>
  <c r="EI15" i="7"/>
  <c r="DV15" i="7"/>
  <c r="EA16" i="7"/>
  <c r="EB17" i="7"/>
  <c r="HB15" i="2"/>
  <c r="DN15" i="7"/>
  <c r="DS15" i="7"/>
  <c r="DT16" i="7"/>
  <c r="DC16" i="7"/>
  <c r="AS15" i="7"/>
  <c r="CT17" i="7"/>
  <c r="CU18" i="7"/>
  <c r="CL15" i="7"/>
  <c r="CM16" i="7"/>
  <c r="BY15" i="7"/>
  <c r="CD16" i="7"/>
  <c r="CE17" i="7"/>
  <c r="BV15" i="7"/>
  <c r="BW16" i="7"/>
  <c r="BI15" i="7"/>
  <c r="BO17" i="7"/>
  <c r="BN16" i="7"/>
  <c r="BA15" i="7"/>
  <c r="BF16" i="7"/>
  <c r="BG17" i="7"/>
  <c r="AY17" i="7"/>
  <c r="AX16" i="7"/>
  <c r="AK17" i="7"/>
  <c r="AP16" i="7"/>
  <c r="AQ17" i="7"/>
  <c r="AI15" i="7"/>
  <c r="AH15" i="7" s="1"/>
  <c r="U15" i="7"/>
  <c r="G564" i="7" l="1"/>
  <c r="F564" i="7" s="1"/>
  <c r="EU266" i="7"/>
  <c r="EU258" i="7"/>
  <c r="EU250" i="7"/>
  <c r="EU242" i="7"/>
  <c r="EU234" i="7"/>
  <c r="EU226" i="7"/>
  <c r="EU218" i="7"/>
  <c r="EU210" i="7"/>
  <c r="EU202" i="7"/>
  <c r="EU194" i="7"/>
  <c r="EU186" i="7"/>
  <c r="EU178" i="7"/>
  <c r="EU170" i="7"/>
  <c r="EU162" i="7"/>
  <c r="EU154" i="7"/>
  <c r="EU265" i="7"/>
  <c r="EU257" i="7"/>
  <c r="EU249" i="7"/>
  <c r="EU241" i="7"/>
  <c r="EU233" i="7"/>
  <c r="EU225" i="7"/>
  <c r="EU217" i="7"/>
  <c r="EU209" i="7"/>
  <c r="EU201" i="7"/>
  <c r="EU193" i="7"/>
  <c r="EU185" i="7"/>
  <c r="EU177" i="7"/>
  <c r="EU169" i="7"/>
  <c r="EU161" i="7"/>
  <c r="EU153" i="7"/>
  <c r="EU264" i="7"/>
  <c r="EU256" i="7"/>
  <c r="EU248" i="7"/>
  <c r="EU240" i="7"/>
  <c r="EU232" i="7"/>
  <c r="EU224" i="7"/>
  <c r="EU216" i="7"/>
  <c r="EU208" i="7"/>
  <c r="EU200" i="7"/>
  <c r="EU192" i="7"/>
  <c r="EU184" i="7"/>
  <c r="EU176" i="7"/>
  <c r="EU168" i="7"/>
  <c r="EU160" i="7"/>
  <c r="EU152" i="7"/>
  <c r="EU271" i="7"/>
  <c r="EU263" i="7"/>
  <c r="EU255" i="7"/>
  <c r="EU247" i="7"/>
  <c r="EU239" i="7"/>
  <c r="EU231" i="7"/>
  <c r="EU223" i="7"/>
  <c r="EU215" i="7"/>
  <c r="EU207" i="7"/>
  <c r="EU199" i="7"/>
  <c r="EU191" i="7"/>
  <c r="EU183" i="7"/>
  <c r="EU175" i="7"/>
  <c r="EU167" i="7"/>
  <c r="EU159" i="7"/>
  <c r="EU151" i="7"/>
  <c r="EU270" i="7"/>
  <c r="EU262" i="7"/>
  <c r="EU254" i="7"/>
  <c r="EU246" i="7"/>
  <c r="EU238" i="7"/>
  <c r="EU230" i="7"/>
  <c r="EU222" i="7"/>
  <c r="EU214" i="7"/>
  <c r="EU206" i="7"/>
  <c r="EU198" i="7"/>
  <c r="EU190" i="7"/>
  <c r="EU182" i="7"/>
  <c r="EU174" i="7"/>
  <c r="EU166" i="7"/>
  <c r="EU158" i="7"/>
  <c r="EU150" i="7"/>
  <c r="EU269" i="7"/>
  <c r="EU251" i="7"/>
  <c r="EU228" i="7"/>
  <c r="EU205" i="7"/>
  <c r="EU187" i="7"/>
  <c r="EU164" i="7"/>
  <c r="EU146" i="7"/>
  <c r="EU138" i="7"/>
  <c r="EU130" i="7"/>
  <c r="EU122" i="7"/>
  <c r="EU114" i="7"/>
  <c r="EU106" i="7"/>
  <c r="EU98" i="7"/>
  <c r="EU90" i="7"/>
  <c r="EU82" i="7"/>
  <c r="EU74" i="7"/>
  <c r="EU66" i="7"/>
  <c r="EU58" i="7"/>
  <c r="EU50" i="7"/>
  <c r="EU42" i="7"/>
  <c r="EU34" i="7"/>
  <c r="EU26" i="7"/>
  <c r="EU18" i="7"/>
  <c r="EU2" i="7"/>
  <c r="EU268" i="7"/>
  <c r="EU245" i="7"/>
  <c r="EU227" i="7"/>
  <c r="EU204" i="7"/>
  <c r="EU181" i="7"/>
  <c r="EU163" i="7"/>
  <c r="EU145" i="7"/>
  <c r="EU137" i="7"/>
  <c r="EU129" i="7"/>
  <c r="EU121" i="7"/>
  <c r="EU113" i="7"/>
  <c r="EU105" i="7"/>
  <c r="EU97" i="7"/>
  <c r="EU89" i="7"/>
  <c r="EU81" i="7"/>
  <c r="EU73" i="7"/>
  <c r="EU65" i="7"/>
  <c r="EU57" i="7"/>
  <c r="EU49" i="7"/>
  <c r="EU41" i="7"/>
  <c r="EU33" i="7"/>
  <c r="EU25" i="7"/>
  <c r="EU17" i="7"/>
  <c r="EU267" i="7"/>
  <c r="EU244" i="7"/>
  <c r="EU221" i="7"/>
  <c r="EU203" i="7"/>
  <c r="EU180" i="7"/>
  <c r="EU157" i="7"/>
  <c r="EU144" i="7"/>
  <c r="EU136" i="7"/>
  <c r="EU128" i="7"/>
  <c r="EU120" i="7"/>
  <c r="EU112" i="7"/>
  <c r="EU104" i="7"/>
  <c r="EU96" i="7"/>
  <c r="EU88" i="7"/>
  <c r="EU80" i="7"/>
  <c r="EU72" i="7"/>
  <c r="EU64" i="7"/>
  <c r="EU56" i="7"/>
  <c r="EU48" i="7"/>
  <c r="EU40" i="7"/>
  <c r="EU32" i="7"/>
  <c r="EU24" i="7"/>
  <c r="EU16" i="7"/>
  <c r="EU261" i="7"/>
  <c r="EU243" i="7"/>
  <c r="EU220" i="7"/>
  <c r="EU197" i="7"/>
  <c r="EU179" i="7"/>
  <c r="EU156" i="7"/>
  <c r="EU143" i="7"/>
  <c r="EU135" i="7"/>
  <c r="EU127" i="7"/>
  <c r="EU119" i="7"/>
  <c r="EU111" i="7"/>
  <c r="EU103" i="7"/>
  <c r="EU95" i="7"/>
  <c r="EU87" i="7"/>
  <c r="EU79" i="7"/>
  <c r="EU71" i="7"/>
  <c r="EU63" i="7"/>
  <c r="EU55" i="7"/>
  <c r="EU47" i="7"/>
  <c r="EU39" i="7"/>
  <c r="EU31" i="7"/>
  <c r="EU23" i="7"/>
  <c r="EU15" i="7"/>
  <c r="EU259" i="7"/>
  <c r="EU236" i="7"/>
  <c r="EU213" i="7"/>
  <c r="EU195" i="7"/>
  <c r="EU172" i="7"/>
  <c r="EU149" i="7"/>
  <c r="EU141" i="7"/>
  <c r="EU133" i="7"/>
  <c r="EU125" i="7"/>
  <c r="EU117" i="7"/>
  <c r="EU109" i="7"/>
  <c r="EU101" i="7"/>
  <c r="EU93" i="7"/>
  <c r="EU85" i="7"/>
  <c r="EU77" i="7"/>
  <c r="EU69" i="7"/>
  <c r="EU61" i="7"/>
  <c r="EU53" i="7"/>
  <c r="EU45" i="7"/>
  <c r="EU37" i="7"/>
  <c r="EU29" i="7"/>
  <c r="EU21" i="7"/>
  <c r="EU253" i="7"/>
  <c r="EU235" i="7"/>
  <c r="EU212" i="7"/>
  <c r="EU189" i="7"/>
  <c r="EU171" i="7"/>
  <c r="EU148" i="7"/>
  <c r="EU140" i="7"/>
  <c r="EU132" i="7"/>
  <c r="EU124" i="7"/>
  <c r="EU116" i="7"/>
  <c r="EU108" i="7"/>
  <c r="EU100" i="7"/>
  <c r="EU92" i="7"/>
  <c r="EU84" i="7"/>
  <c r="EU76" i="7"/>
  <c r="EU68" i="7"/>
  <c r="EU60" i="7"/>
  <c r="EU52" i="7"/>
  <c r="EU44" i="7"/>
  <c r="EU36" i="7"/>
  <c r="EU28" i="7"/>
  <c r="EU20" i="7"/>
  <c r="EU219" i="7"/>
  <c r="EU142" i="7"/>
  <c r="EU110" i="7"/>
  <c r="EU78" i="7"/>
  <c r="EU46" i="7"/>
  <c r="EU211" i="7"/>
  <c r="EU139" i="7"/>
  <c r="EU107" i="7"/>
  <c r="EU75" i="7"/>
  <c r="EU43" i="7"/>
  <c r="EU196" i="7"/>
  <c r="EU134" i="7"/>
  <c r="EU102" i="7"/>
  <c r="EU70" i="7"/>
  <c r="EU38" i="7"/>
  <c r="EU188" i="7"/>
  <c r="EU131" i="7"/>
  <c r="EU99" i="7"/>
  <c r="EU67" i="7"/>
  <c r="EU35" i="7"/>
  <c r="EU3" i="7"/>
  <c r="EU260" i="7"/>
  <c r="EU173" i="7"/>
  <c r="EU126" i="7"/>
  <c r="EU94" i="7"/>
  <c r="EU62" i="7"/>
  <c r="EU30" i="7"/>
  <c r="EU252" i="7"/>
  <c r="EU165" i="7"/>
  <c r="EU123" i="7"/>
  <c r="EU91" i="7"/>
  <c r="EU59" i="7"/>
  <c r="EU27" i="7"/>
  <c r="EU147" i="7"/>
  <c r="EU19" i="7"/>
  <c r="EU118" i="7"/>
  <c r="EU115" i="7"/>
  <c r="EU86" i="7"/>
  <c r="EU83" i="7"/>
  <c r="EU237" i="7"/>
  <c r="EU54" i="7"/>
  <c r="EU229" i="7"/>
  <c r="EU155" i="7"/>
  <c r="EU51" i="7"/>
  <c r="EU22" i="7"/>
  <c r="EU4" i="7"/>
  <c r="EU5" i="7"/>
  <c r="EU6" i="7"/>
  <c r="EU7" i="7"/>
  <c r="EU8" i="7"/>
  <c r="EU9" i="7"/>
  <c r="EU10" i="7"/>
  <c r="EU11" i="7"/>
  <c r="EU12" i="7"/>
  <c r="EU13" i="7"/>
  <c r="EU14" i="7"/>
  <c r="FR18" i="7"/>
  <c r="FX19" i="7"/>
  <c r="FW18" i="7"/>
  <c r="MQ19" i="2"/>
  <c r="MR19" i="2" s="1"/>
  <c r="FJ16" i="7"/>
  <c r="FO16" i="7"/>
  <c r="FP17" i="7"/>
  <c r="LJ16" i="2"/>
  <c r="LK15" i="2"/>
  <c r="FH18" i="7"/>
  <c r="FG17" i="7"/>
  <c r="EZ16" i="7"/>
  <c r="EY15" i="7"/>
  <c r="EQ15" i="7"/>
  <c r="ER16" i="7"/>
  <c r="EI16" i="7"/>
  <c r="EJ17" i="7"/>
  <c r="DV16" i="7"/>
  <c r="EA17" i="7"/>
  <c r="EB18" i="7"/>
  <c r="HB16" i="2"/>
  <c r="DN16" i="7"/>
  <c r="DT17" i="7"/>
  <c r="DS16" i="7"/>
  <c r="DC17" i="7"/>
  <c r="AS16" i="7"/>
  <c r="CU19" i="7"/>
  <c r="CT18" i="7"/>
  <c r="CM17" i="7"/>
  <c r="CL16" i="7"/>
  <c r="BY16" i="7"/>
  <c r="CE18" i="7"/>
  <c r="CD17" i="7"/>
  <c r="BW17" i="7"/>
  <c r="BV16" i="7"/>
  <c r="BI16" i="7"/>
  <c r="BO18" i="7"/>
  <c r="BN17" i="7"/>
  <c r="BA16" i="7"/>
  <c r="BG18" i="7"/>
  <c r="BF17" i="7"/>
  <c r="AX17" i="7"/>
  <c r="AY18" i="7"/>
  <c r="AK18" i="7"/>
  <c r="AQ18" i="7"/>
  <c r="AP17" i="7"/>
  <c r="AI16" i="7"/>
  <c r="AH16" i="7" s="1"/>
  <c r="T15" i="7"/>
  <c r="U16" i="7"/>
  <c r="T16" i="7" s="1"/>
  <c r="G565" i="7" l="1"/>
  <c r="F565" i="7" s="1"/>
  <c r="FR19" i="7"/>
  <c r="FW19" i="7"/>
  <c r="FX20" i="7"/>
  <c r="MQ20" i="2"/>
  <c r="MR20" i="2" s="1"/>
  <c r="FJ17" i="7"/>
  <c r="FO17" i="7"/>
  <c r="FP18" i="7"/>
  <c r="LK16" i="2"/>
  <c r="LJ17" i="2"/>
  <c r="FH19" i="7"/>
  <c r="FG18" i="7"/>
  <c r="EZ17" i="7"/>
  <c r="EY16" i="7"/>
  <c r="ER17" i="7"/>
  <c r="EQ16" i="7"/>
  <c r="EJ18" i="7"/>
  <c r="EI17" i="7"/>
  <c r="DV17" i="7"/>
  <c r="EA18" i="7"/>
  <c r="EB19" i="7"/>
  <c r="HB17" i="2"/>
  <c r="DN17" i="7"/>
  <c r="DS17" i="7"/>
  <c r="DT18" i="7"/>
  <c r="DC18" i="7"/>
  <c r="AS17" i="7"/>
  <c r="CT19" i="7"/>
  <c r="CU20" i="7"/>
  <c r="CL17" i="7"/>
  <c r="CM18" i="7"/>
  <c r="BY17" i="7"/>
  <c r="CD18" i="7"/>
  <c r="CE19" i="7"/>
  <c r="BW18" i="7"/>
  <c r="BV17" i="7"/>
  <c r="BI17" i="7"/>
  <c r="BO19" i="7"/>
  <c r="BN18" i="7"/>
  <c r="BA17" i="7"/>
  <c r="BF18" i="7"/>
  <c r="BG19" i="7"/>
  <c r="AY19" i="7"/>
  <c r="AX18" i="7"/>
  <c r="AK19" i="7"/>
  <c r="AP18" i="7"/>
  <c r="AQ19" i="7"/>
  <c r="AI17" i="7"/>
  <c r="AH17" i="7" s="1"/>
  <c r="U17" i="7"/>
  <c r="T17" i="7" s="1"/>
  <c r="G566" i="7" l="1"/>
  <c r="F566" i="7" s="1"/>
  <c r="FR20" i="7"/>
  <c r="FX21" i="7"/>
  <c r="FW20" i="7"/>
  <c r="MQ21" i="2"/>
  <c r="MR21" i="2" s="1"/>
  <c r="FJ18" i="7"/>
  <c r="FO18" i="7"/>
  <c r="FP19" i="7"/>
  <c r="LK17" i="2"/>
  <c r="LJ18" i="2"/>
  <c r="FG19" i="7"/>
  <c r="FH20" i="7"/>
  <c r="EY17" i="7"/>
  <c r="EZ18" i="7"/>
  <c r="EQ17" i="7"/>
  <c r="ER18" i="7"/>
  <c r="EI18" i="7"/>
  <c r="EJ19" i="7"/>
  <c r="DV18" i="7"/>
  <c r="EA19" i="7"/>
  <c r="EB20" i="7"/>
  <c r="HB18" i="2"/>
  <c r="DN18" i="7"/>
  <c r="DT19" i="7"/>
  <c r="DS18" i="7"/>
  <c r="DC19" i="7"/>
  <c r="AS18" i="7"/>
  <c r="CU21" i="7"/>
  <c r="CT20" i="7"/>
  <c r="CM19" i="7"/>
  <c r="CL18" i="7"/>
  <c r="BY18" i="7"/>
  <c r="CE20" i="7"/>
  <c r="CD19" i="7"/>
  <c r="BW19" i="7"/>
  <c r="BV18" i="7"/>
  <c r="BI18" i="7"/>
  <c r="BN19" i="7"/>
  <c r="BO20" i="7"/>
  <c r="BA18" i="7"/>
  <c r="BG20" i="7"/>
  <c r="BF19" i="7"/>
  <c r="AX19" i="7"/>
  <c r="AY20" i="7"/>
  <c r="AK20" i="7"/>
  <c r="AQ20" i="7"/>
  <c r="AP19" i="7"/>
  <c r="AI18" i="7"/>
  <c r="AH18" i="7" s="1"/>
  <c r="U18" i="7"/>
  <c r="T18" i="7" s="1"/>
  <c r="G567" i="7" l="1"/>
  <c r="F567" i="7" s="1"/>
  <c r="FR21" i="7"/>
  <c r="FW21" i="7"/>
  <c r="FX22" i="7"/>
  <c r="MQ22" i="2"/>
  <c r="MR22" i="2" s="1"/>
  <c r="FJ19" i="7"/>
  <c r="FP20" i="7"/>
  <c r="FO19" i="7"/>
  <c r="LJ19" i="2"/>
  <c r="LK18" i="2"/>
  <c r="FH21" i="7"/>
  <c r="FG20" i="7"/>
  <c r="EZ19" i="7"/>
  <c r="EY18" i="7"/>
  <c r="ER19" i="7"/>
  <c r="EQ18" i="7"/>
  <c r="EJ20" i="7"/>
  <c r="EI19" i="7"/>
  <c r="DV19" i="7"/>
  <c r="EA20" i="7"/>
  <c r="EB21" i="7"/>
  <c r="HB19" i="2"/>
  <c r="DN19" i="7"/>
  <c r="DS19" i="7"/>
  <c r="DT20" i="7"/>
  <c r="DC20" i="7"/>
  <c r="AS19" i="7"/>
  <c r="CT21" i="7"/>
  <c r="CU22" i="7"/>
  <c r="CL19" i="7"/>
  <c r="CM20" i="7"/>
  <c r="BY19" i="7"/>
  <c r="CD20" i="7"/>
  <c r="CE21" i="7"/>
  <c r="BV19" i="7"/>
  <c r="BW20" i="7"/>
  <c r="BI19" i="7"/>
  <c r="BO21" i="7"/>
  <c r="BN20" i="7"/>
  <c r="BA19" i="7"/>
  <c r="BF20" i="7"/>
  <c r="BG21" i="7"/>
  <c r="AY21" i="7"/>
  <c r="AX20" i="7"/>
  <c r="AK21" i="7"/>
  <c r="AP20" i="7"/>
  <c r="AQ21" i="7"/>
  <c r="AI19" i="7"/>
  <c r="AH19" i="7" s="1"/>
  <c r="U19" i="7"/>
  <c r="T19" i="7" s="1"/>
  <c r="G568" i="7" l="1"/>
  <c r="F568" i="7" s="1"/>
  <c r="FR22" i="7"/>
  <c r="FW22" i="7"/>
  <c r="FX23" i="7"/>
  <c r="MQ23" i="2"/>
  <c r="MR23" i="2" s="1"/>
  <c r="FJ20" i="7"/>
  <c r="FO20" i="7"/>
  <c r="FP21" i="7"/>
  <c r="LJ20" i="2"/>
  <c r="LK19" i="2"/>
  <c r="FG21" i="7"/>
  <c r="FH22" i="7"/>
  <c r="EY19" i="7"/>
  <c r="EZ20" i="7"/>
  <c r="EQ19" i="7"/>
  <c r="ER20" i="7"/>
  <c r="EI20" i="7"/>
  <c r="EJ21" i="7"/>
  <c r="DV20" i="7"/>
  <c r="EA21" i="7"/>
  <c r="EB22" i="7"/>
  <c r="HB20" i="2"/>
  <c r="DN20" i="7"/>
  <c r="DT21" i="7"/>
  <c r="DS20" i="7"/>
  <c r="DC21" i="7"/>
  <c r="AS20" i="7"/>
  <c r="CU23" i="7"/>
  <c r="CT22" i="7"/>
  <c r="CM21" i="7"/>
  <c r="CL20" i="7"/>
  <c r="BY20" i="7"/>
  <c r="CD21" i="7"/>
  <c r="CE22" i="7"/>
  <c r="BW21" i="7"/>
  <c r="BV20" i="7"/>
  <c r="BI20" i="7"/>
  <c r="BO22" i="7"/>
  <c r="BN21" i="7"/>
  <c r="BA20" i="7"/>
  <c r="BG22" i="7"/>
  <c r="BF21" i="7"/>
  <c r="AX21" i="7"/>
  <c r="AY22" i="7"/>
  <c r="AK22" i="7"/>
  <c r="AQ22" i="7"/>
  <c r="AP21" i="7"/>
  <c r="AI20" i="7"/>
  <c r="AH20" i="7" s="1"/>
  <c r="U20" i="7"/>
  <c r="T20" i="7" s="1"/>
  <c r="G569" i="7" l="1"/>
  <c r="F569" i="7" s="1"/>
  <c r="FR23" i="7"/>
  <c r="FX24" i="7"/>
  <c r="FW23" i="7"/>
  <c r="MQ24" i="2"/>
  <c r="MR24" i="2" s="1"/>
  <c r="FJ21" i="7"/>
  <c r="FP22" i="7"/>
  <c r="FO21" i="7"/>
  <c r="LK20" i="2"/>
  <c r="LJ21" i="2"/>
  <c r="FG22" i="7"/>
  <c r="FH23" i="7"/>
  <c r="EZ21" i="7"/>
  <c r="EY20" i="7"/>
  <c r="ER21" i="7"/>
  <c r="EQ20" i="7"/>
  <c r="EJ22" i="7"/>
  <c r="EI21" i="7"/>
  <c r="DV21" i="7"/>
  <c r="EA22" i="7"/>
  <c r="EB23" i="7"/>
  <c r="HB21" i="2"/>
  <c r="DN21" i="7"/>
  <c r="DS21" i="7"/>
  <c r="DT22" i="7"/>
  <c r="DC22" i="7"/>
  <c r="AS21" i="7"/>
  <c r="CT23" i="7"/>
  <c r="CU24" i="7"/>
  <c r="CL21" i="7"/>
  <c r="CM22" i="7"/>
  <c r="BY21" i="7"/>
  <c r="CD22" i="7"/>
  <c r="CE23" i="7"/>
  <c r="BW22" i="7"/>
  <c r="BV21" i="7"/>
  <c r="BI21" i="7"/>
  <c r="BN22" i="7"/>
  <c r="BO23" i="7"/>
  <c r="BA21" i="7"/>
  <c r="BF22" i="7"/>
  <c r="BG23" i="7"/>
  <c r="AY23" i="7"/>
  <c r="AX22" i="7"/>
  <c r="AK23" i="7"/>
  <c r="AP22" i="7"/>
  <c r="AQ23" i="7"/>
  <c r="AI21" i="7"/>
  <c r="AH21" i="7" s="1"/>
  <c r="U21" i="7"/>
  <c r="T21" i="7" s="1"/>
  <c r="G570" i="7" l="1"/>
  <c r="F570" i="7" s="1"/>
  <c r="FR24" i="7"/>
  <c r="FW24" i="7"/>
  <c r="FX25" i="7"/>
  <c r="MQ25" i="2"/>
  <c r="MR25" i="2" s="1"/>
  <c r="FJ22" i="7"/>
  <c r="FP23" i="7"/>
  <c r="FO22" i="7"/>
  <c r="LK21" i="2"/>
  <c r="LJ22" i="2"/>
  <c r="FH24" i="7"/>
  <c r="FG23" i="7"/>
  <c r="EZ22" i="7"/>
  <c r="EY21" i="7"/>
  <c r="EQ21" i="7"/>
  <c r="ER22" i="7"/>
  <c r="EI22" i="7"/>
  <c r="EJ23" i="7"/>
  <c r="EA23" i="7"/>
  <c r="EB24" i="7"/>
  <c r="DN22" i="7"/>
  <c r="DT23" i="7"/>
  <c r="DS22" i="7"/>
  <c r="DC23" i="7"/>
  <c r="AS22" i="7"/>
  <c r="CU25" i="7"/>
  <c r="CT24" i="7"/>
  <c r="CM23" i="7"/>
  <c r="CL22" i="7"/>
  <c r="BY22" i="7"/>
  <c r="CE24" i="7"/>
  <c r="CD23" i="7"/>
  <c r="BW23" i="7"/>
  <c r="BV22" i="7"/>
  <c r="BI22" i="7"/>
  <c r="BN23" i="7"/>
  <c r="BO24" i="7"/>
  <c r="BA22" i="7"/>
  <c r="BG24" i="7"/>
  <c r="BF23" i="7"/>
  <c r="AX23" i="7"/>
  <c r="AY24" i="7"/>
  <c r="AK24" i="7"/>
  <c r="AQ24" i="7"/>
  <c r="AP23" i="7"/>
  <c r="AI22" i="7"/>
  <c r="AH22" i="7" s="1"/>
  <c r="U22" i="7"/>
  <c r="T22" i="7" s="1"/>
  <c r="G571" i="7" l="1"/>
  <c r="F571" i="7" s="1"/>
  <c r="FR25" i="7"/>
  <c r="FW25" i="7"/>
  <c r="FX26" i="7"/>
  <c r="MQ26" i="2"/>
  <c r="MR26" i="2" s="1"/>
  <c r="FJ23" i="7"/>
  <c r="FO23" i="7"/>
  <c r="FP24" i="7"/>
  <c r="LJ23" i="2"/>
  <c r="LK22" i="2"/>
  <c r="FG24" i="7"/>
  <c r="FH25" i="7"/>
  <c r="EY22" i="7"/>
  <c r="EZ23" i="7"/>
  <c r="EP9" i="7"/>
  <c r="EQ22" i="7"/>
  <c r="ER23" i="7"/>
  <c r="EJ24" i="7"/>
  <c r="EI23" i="7"/>
  <c r="EA24" i="7"/>
  <c r="EB25" i="7"/>
  <c r="DN23" i="7"/>
  <c r="DS23" i="7"/>
  <c r="DT24" i="7"/>
  <c r="DC24" i="7"/>
  <c r="AS23" i="7"/>
  <c r="CT25" i="7"/>
  <c r="CU26" i="7"/>
  <c r="CL23" i="7"/>
  <c r="CM24" i="7"/>
  <c r="BY23" i="7"/>
  <c r="CD24" i="7"/>
  <c r="CE25" i="7"/>
  <c r="BV23" i="7"/>
  <c r="BW24" i="7"/>
  <c r="BI23" i="7"/>
  <c r="BO25" i="7"/>
  <c r="BN24" i="7"/>
  <c r="BA23" i="7"/>
  <c r="BF24" i="7"/>
  <c r="BG25" i="7"/>
  <c r="AY25" i="7"/>
  <c r="AX24" i="7"/>
  <c r="AK25" i="7"/>
  <c r="AP24" i="7"/>
  <c r="AQ25" i="7"/>
  <c r="AI23" i="7"/>
  <c r="AH23" i="7" s="1"/>
  <c r="U23" i="7"/>
  <c r="T23" i="7" s="1"/>
  <c r="G572" i="7" l="1"/>
  <c r="F572" i="7" s="1"/>
  <c r="EM270" i="7"/>
  <c r="EM262" i="7"/>
  <c r="EM254" i="7"/>
  <c r="EM246" i="7"/>
  <c r="EM238" i="7"/>
  <c r="EM230" i="7"/>
  <c r="EM222" i="7"/>
  <c r="EM214" i="7"/>
  <c r="EM206" i="7"/>
  <c r="EM198" i="7"/>
  <c r="EM190" i="7"/>
  <c r="EM182" i="7"/>
  <c r="EM174" i="7"/>
  <c r="EM166" i="7"/>
  <c r="EM158" i="7"/>
  <c r="EM150" i="7"/>
  <c r="EM142" i="7"/>
  <c r="EM134" i="7"/>
  <c r="EM126" i="7"/>
  <c r="EM118" i="7"/>
  <c r="EM110" i="7"/>
  <c r="EM102" i="7"/>
  <c r="EM94" i="7"/>
  <c r="EM86" i="7"/>
  <c r="EM78" i="7"/>
  <c r="EM70" i="7"/>
  <c r="EM62" i="7"/>
  <c r="EM54" i="7"/>
  <c r="EM46" i="7"/>
  <c r="EM38" i="7"/>
  <c r="EM30" i="7"/>
  <c r="EM22" i="7"/>
  <c r="EM14" i="7"/>
  <c r="EM6" i="7"/>
  <c r="EM269" i="7"/>
  <c r="EM261" i="7"/>
  <c r="EM253" i="7"/>
  <c r="EM245" i="7"/>
  <c r="EM237" i="7"/>
  <c r="EM229" i="7"/>
  <c r="EM221" i="7"/>
  <c r="EM213" i="7"/>
  <c r="EM205" i="7"/>
  <c r="EM197" i="7"/>
  <c r="EM189" i="7"/>
  <c r="EM181" i="7"/>
  <c r="EM173" i="7"/>
  <c r="EM165" i="7"/>
  <c r="EM157" i="7"/>
  <c r="EM149" i="7"/>
  <c r="EM141" i="7"/>
  <c r="EM133" i="7"/>
  <c r="EM125" i="7"/>
  <c r="EM117" i="7"/>
  <c r="EM109" i="7"/>
  <c r="EM101" i="7"/>
  <c r="EM93" i="7"/>
  <c r="EM85" i="7"/>
  <c r="EM77" i="7"/>
  <c r="EM69" i="7"/>
  <c r="EM61" i="7"/>
  <c r="EM53" i="7"/>
  <c r="EM45" i="7"/>
  <c r="EM37" i="7"/>
  <c r="EM29" i="7"/>
  <c r="EM21" i="7"/>
  <c r="EM13" i="7"/>
  <c r="EM5" i="7"/>
  <c r="EM268" i="7"/>
  <c r="EM260" i="7"/>
  <c r="EM252" i="7"/>
  <c r="EM244" i="7"/>
  <c r="EM236" i="7"/>
  <c r="EM228" i="7"/>
  <c r="EM220" i="7"/>
  <c r="EM212" i="7"/>
  <c r="EM204" i="7"/>
  <c r="EM196" i="7"/>
  <c r="EM188" i="7"/>
  <c r="EM180" i="7"/>
  <c r="EM172" i="7"/>
  <c r="EM164" i="7"/>
  <c r="EM156" i="7"/>
  <c r="EM148" i="7"/>
  <c r="EM140" i="7"/>
  <c r="EM132" i="7"/>
  <c r="EM124" i="7"/>
  <c r="EM116" i="7"/>
  <c r="EM108" i="7"/>
  <c r="EM100" i="7"/>
  <c r="EM92" i="7"/>
  <c r="EM84" i="7"/>
  <c r="EM76" i="7"/>
  <c r="EM68" i="7"/>
  <c r="EM60" i="7"/>
  <c r="EM52" i="7"/>
  <c r="EM44" i="7"/>
  <c r="EM36" i="7"/>
  <c r="EM28" i="7"/>
  <c r="EM20" i="7"/>
  <c r="EM12" i="7"/>
  <c r="EM4" i="7"/>
  <c r="EM267" i="7"/>
  <c r="EM259" i="7"/>
  <c r="EM251" i="7"/>
  <c r="EM243" i="7"/>
  <c r="EM235" i="7"/>
  <c r="EM227" i="7"/>
  <c r="EM219" i="7"/>
  <c r="EM211" i="7"/>
  <c r="EM203" i="7"/>
  <c r="EM195" i="7"/>
  <c r="EM187" i="7"/>
  <c r="EM179" i="7"/>
  <c r="EM171" i="7"/>
  <c r="EM163" i="7"/>
  <c r="EM155" i="7"/>
  <c r="EM147" i="7"/>
  <c r="EM139" i="7"/>
  <c r="EM131" i="7"/>
  <c r="EM123" i="7"/>
  <c r="EM115" i="7"/>
  <c r="EM107" i="7"/>
  <c r="EM99" i="7"/>
  <c r="EM91" i="7"/>
  <c r="EM83" i="7"/>
  <c r="EM75" i="7"/>
  <c r="EM67" i="7"/>
  <c r="EM59" i="7"/>
  <c r="EM51" i="7"/>
  <c r="EM43" i="7"/>
  <c r="EM35" i="7"/>
  <c r="EM27" i="7"/>
  <c r="EM19" i="7"/>
  <c r="EM11" i="7"/>
  <c r="EM3" i="7"/>
  <c r="EM265" i="7"/>
  <c r="EM257" i="7"/>
  <c r="EM249" i="7"/>
  <c r="EM241" i="7"/>
  <c r="EM233" i="7"/>
  <c r="EM225" i="7"/>
  <c r="EM217" i="7"/>
  <c r="EM209" i="7"/>
  <c r="EM201" i="7"/>
  <c r="EM193" i="7"/>
  <c r="EM185" i="7"/>
  <c r="EM177" i="7"/>
  <c r="EM169" i="7"/>
  <c r="EM161" i="7"/>
  <c r="EM153" i="7"/>
  <c r="EM145" i="7"/>
  <c r="EM137" i="7"/>
  <c r="EM129" i="7"/>
  <c r="EM121" i="7"/>
  <c r="EM113" i="7"/>
  <c r="EM105" i="7"/>
  <c r="EM97" i="7"/>
  <c r="EM89" i="7"/>
  <c r="EM81" i="7"/>
  <c r="EM73" i="7"/>
  <c r="EM65" i="7"/>
  <c r="EM57" i="7"/>
  <c r="EM49" i="7"/>
  <c r="EM41" i="7"/>
  <c r="EM33" i="7"/>
  <c r="EM25" i="7"/>
  <c r="EM17" i="7"/>
  <c r="EM9" i="7"/>
  <c r="EM264" i="7"/>
  <c r="EM256" i="7"/>
  <c r="EM248" i="7"/>
  <c r="EM240" i="7"/>
  <c r="EM232" i="7"/>
  <c r="EM224" i="7"/>
  <c r="EM216" i="7"/>
  <c r="EM208" i="7"/>
  <c r="EM200" i="7"/>
  <c r="EM192" i="7"/>
  <c r="EM184" i="7"/>
  <c r="EM176" i="7"/>
  <c r="EM168" i="7"/>
  <c r="EM160" i="7"/>
  <c r="EM152" i="7"/>
  <c r="EM144" i="7"/>
  <c r="EM136" i="7"/>
  <c r="EM128" i="7"/>
  <c r="EM120" i="7"/>
  <c r="EM112" i="7"/>
  <c r="EM104" i="7"/>
  <c r="EM96" i="7"/>
  <c r="EM88" i="7"/>
  <c r="EM80" i="7"/>
  <c r="EM72" i="7"/>
  <c r="EM64" i="7"/>
  <c r="EM56" i="7"/>
  <c r="EM48" i="7"/>
  <c r="EM40" i="7"/>
  <c r="EM32" i="7"/>
  <c r="EM24" i="7"/>
  <c r="EM16" i="7"/>
  <c r="EM8" i="7"/>
  <c r="EM247" i="7"/>
  <c r="EM215" i="7"/>
  <c r="EM183" i="7"/>
  <c r="EM151" i="7"/>
  <c r="EM119" i="7"/>
  <c r="EM87" i="7"/>
  <c r="EM55" i="7"/>
  <c r="EM23" i="7"/>
  <c r="EM242" i="7"/>
  <c r="EM210" i="7"/>
  <c r="EM178" i="7"/>
  <c r="EM146" i="7"/>
  <c r="EM114" i="7"/>
  <c r="EM82" i="7"/>
  <c r="EM50" i="7"/>
  <c r="EM18" i="7"/>
  <c r="EM271" i="7"/>
  <c r="EM239" i="7"/>
  <c r="EM207" i="7"/>
  <c r="EM175" i="7"/>
  <c r="EM143" i="7"/>
  <c r="EM111" i="7"/>
  <c r="EM79" i="7"/>
  <c r="EM47" i="7"/>
  <c r="EM15" i="7"/>
  <c r="EM266" i="7"/>
  <c r="EM234" i="7"/>
  <c r="EM202" i="7"/>
  <c r="EM170" i="7"/>
  <c r="EM138" i="7"/>
  <c r="EM106" i="7"/>
  <c r="EM74" i="7"/>
  <c r="EM42" i="7"/>
  <c r="EM10" i="7"/>
  <c r="EM263" i="7"/>
  <c r="EM231" i="7"/>
  <c r="EM199" i="7"/>
  <c r="EM167" i="7"/>
  <c r="EM135" i="7"/>
  <c r="EM103" i="7"/>
  <c r="EM71" i="7"/>
  <c r="EM39" i="7"/>
  <c r="EM7" i="7"/>
  <c r="EM258" i="7"/>
  <c r="EM226" i="7"/>
  <c r="EM194" i="7"/>
  <c r="EM162" i="7"/>
  <c r="EM130" i="7"/>
  <c r="EM98" i="7"/>
  <c r="EM66" i="7"/>
  <c r="EM34" i="7"/>
  <c r="EM2" i="7"/>
  <c r="EM250" i="7"/>
  <c r="EM122" i="7"/>
  <c r="EM223" i="7"/>
  <c r="EM95" i="7"/>
  <c r="EM218" i="7"/>
  <c r="EM90" i="7"/>
  <c r="EM191" i="7"/>
  <c r="EM63" i="7"/>
  <c r="EM186" i="7"/>
  <c r="EM58" i="7"/>
  <c r="EM159" i="7"/>
  <c r="EM31" i="7"/>
  <c r="EM26" i="7"/>
  <c r="EM255" i="7"/>
  <c r="EM154" i="7"/>
  <c r="EM127" i="7"/>
  <c r="FR26" i="7"/>
  <c r="FW26" i="7"/>
  <c r="FX27" i="7"/>
  <c r="MQ27" i="2"/>
  <c r="MR27" i="2" s="1"/>
  <c r="FJ24" i="7"/>
  <c r="FP25" i="7"/>
  <c r="FO24" i="7"/>
  <c r="LJ24" i="2"/>
  <c r="LK23" i="2"/>
  <c r="FH26" i="7"/>
  <c r="FG25" i="7"/>
  <c r="EZ24" i="7"/>
  <c r="EY23" i="7"/>
  <c r="ER24" i="7"/>
  <c r="EQ23" i="7"/>
  <c r="EI24" i="7"/>
  <c r="EJ25" i="7"/>
  <c r="EA25" i="7"/>
  <c r="EB26" i="7"/>
  <c r="DN24" i="7"/>
  <c r="DT25" i="7"/>
  <c r="DS24" i="7"/>
  <c r="DC25" i="7"/>
  <c r="AS24" i="7"/>
  <c r="CU27" i="7"/>
  <c r="CT26" i="7"/>
  <c r="CM25" i="7"/>
  <c r="CL24" i="7"/>
  <c r="BY24" i="7"/>
  <c r="CD25" i="7"/>
  <c r="CE26" i="7"/>
  <c r="BW25" i="7"/>
  <c r="BV24" i="7"/>
  <c r="BI24" i="7"/>
  <c r="BO26" i="7"/>
  <c r="BN25" i="7"/>
  <c r="BA24" i="7"/>
  <c r="BG26" i="7"/>
  <c r="BF25" i="7"/>
  <c r="AX25" i="7"/>
  <c r="AY26" i="7"/>
  <c r="AK26" i="7"/>
  <c r="AQ26" i="7"/>
  <c r="AP25" i="7"/>
  <c r="AI24" i="7"/>
  <c r="AH24" i="7" s="1"/>
  <c r="U24" i="7"/>
  <c r="T24" i="7" s="1"/>
  <c r="G573" i="7" l="1"/>
  <c r="F573" i="7" s="1"/>
  <c r="FR27" i="7"/>
  <c r="FX28" i="7"/>
  <c r="FW27" i="7"/>
  <c r="MQ28" i="2"/>
  <c r="MR28" i="2" s="1"/>
  <c r="FJ25" i="7"/>
  <c r="FO25" i="7"/>
  <c r="FP26" i="7"/>
  <c r="LK24" i="2"/>
  <c r="LJ25" i="2"/>
  <c r="FH27" i="7"/>
  <c r="FG26" i="7"/>
  <c r="EZ25" i="7"/>
  <c r="EY24" i="7"/>
  <c r="EQ24" i="7"/>
  <c r="ER25" i="7"/>
  <c r="EJ26" i="7"/>
  <c r="EI25" i="7"/>
  <c r="EA26" i="7"/>
  <c r="EB27" i="7"/>
  <c r="DN25" i="7"/>
  <c r="DS25" i="7"/>
  <c r="DT26" i="7"/>
  <c r="DC26" i="7"/>
  <c r="AS25" i="7"/>
  <c r="CT27" i="7"/>
  <c r="CU28" i="7"/>
  <c r="CL25" i="7"/>
  <c r="CM26" i="7"/>
  <c r="BY25" i="7"/>
  <c r="CD26" i="7"/>
  <c r="CE27" i="7"/>
  <c r="BW26" i="7"/>
  <c r="BV25" i="7"/>
  <c r="BI25" i="7"/>
  <c r="BO27" i="7"/>
  <c r="BN26" i="7"/>
  <c r="BA25" i="7"/>
  <c r="BF26" i="7"/>
  <c r="BG27" i="7"/>
  <c r="AY27" i="7"/>
  <c r="AX26" i="7"/>
  <c r="AK27" i="7"/>
  <c r="AP26" i="7"/>
  <c r="AQ27" i="7"/>
  <c r="AI25" i="7"/>
  <c r="AH25" i="7" s="1"/>
  <c r="U25" i="7"/>
  <c r="T25" i="7" s="1"/>
  <c r="G574" i="7" l="1"/>
  <c r="F574" i="7" s="1"/>
  <c r="FR28" i="7"/>
  <c r="FW28" i="7"/>
  <c r="FX29" i="7"/>
  <c r="MQ29" i="2"/>
  <c r="MR29" i="2" s="1"/>
  <c r="FJ26" i="7"/>
  <c r="FO26" i="7"/>
  <c r="FP27" i="7"/>
  <c r="LK25" i="2"/>
  <c r="LJ26" i="2"/>
  <c r="FG27" i="7"/>
  <c r="FH28" i="7"/>
  <c r="EY25" i="7"/>
  <c r="EZ26" i="7"/>
  <c r="EQ25" i="7"/>
  <c r="ER26" i="7"/>
  <c r="EI26" i="7"/>
  <c r="EJ27" i="7"/>
  <c r="EA27" i="7"/>
  <c r="EB28" i="7"/>
  <c r="DT27" i="7"/>
  <c r="DS26" i="7"/>
  <c r="DC27" i="7"/>
  <c r="AS26" i="7"/>
  <c r="CU29" i="7"/>
  <c r="CT28" i="7"/>
  <c r="CM27" i="7"/>
  <c r="CL26" i="7"/>
  <c r="BY26" i="7"/>
  <c r="CE28" i="7"/>
  <c r="CD27" i="7"/>
  <c r="BW27" i="7"/>
  <c r="BV26" i="7"/>
  <c r="BI26" i="7"/>
  <c r="BO28" i="7"/>
  <c r="BN27" i="7"/>
  <c r="BA26" i="7"/>
  <c r="BG28" i="7"/>
  <c r="BF27" i="7"/>
  <c r="AX27" i="7"/>
  <c r="AY28" i="7"/>
  <c r="AK28" i="7"/>
  <c r="AQ28" i="7"/>
  <c r="AP27" i="7"/>
  <c r="AI26" i="7"/>
  <c r="AH26" i="7" s="1"/>
  <c r="U26" i="7"/>
  <c r="T26" i="7" s="1"/>
  <c r="G575" i="7" l="1"/>
  <c r="F575" i="7" s="1"/>
  <c r="FR29" i="7"/>
  <c r="FX30" i="7"/>
  <c r="FW29" i="7"/>
  <c r="MQ30" i="2"/>
  <c r="MR30" i="2" s="1"/>
  <c r="FJ27" i="7"/>
  <c r="FP28" i="7"/>
  <c r="FO27" i="7"/>
  <c r="LJ27" i="2"/>
  <c r="LK26" i="2"/>
  <c r="FH29" i="7"/>
  <c r="FG28" i="7"/>
  <c r="EZ27" i="7"/>
  <c r="EY26" i="7"/>
  <c r="ER27" i="7"/>
  <c r="EQ26" i="7"/>
  <c r="EJ28" i="7"/>
  <c r="EI27" i="7"/>
  <c r="EH9" i="7"/>
  <c r="EA28" i="7"/>
  <c r="EB29" i="7"/>
  <c r="DS27" i="7"/>
  <c r="DT28" i="7"/>
  <c r="DC28" i="7"/>
  <c r="AS27" i="7"/>
  <c r="CT29" i="7"/>
  <c r="CU30" i="7"/>
  <c r="CL27" i="7"/>
  <c r="CM28" i="7"/>
  <c r="BY27" i="7"/>
  <c r="CD28" i="7"/>
  <c r="CE29" i="7"/>
  <c r="BV27" i="7"/>
  <c r="BW28" i="7"/>
  <c r="BI27" i="7"/>
  <c r="BO29" i="7"/>
  <c r="BN28" i="7"/>
  <c r="BA27" i="7"/>
  <c r="BF28" i="7"/>
  <c r="BG29" i="7"/>
  <c r="AY29" i="7"/>
  <c r="AX28" i="7"/>
  <c r="AK29" i="7"/>
  <c r="AP28" i="7"/>
  <c r="AQ29" i="7"/>
  <c r="AI27" i="7"/>
  <c r="AH27" i="7" s="1"/>
  <c r="U27" i="7"/>
  <c r="T27" i="7" s="1"/>
  <c r="G576" i="7" l="1"/>
  <c r="F576" i="7" s="1"/>
  <c r="EE271" i="7"/>
  <c r="EE263" i="7"/>
  <c r="EE255" i="7"/>
  <c r="EE247" i="7"/>
  <c r="EE239" i="7"/>
  <c r="EE231" i="7"/>
  <c r="EE270" i="7"/>
  <c r="EE262" i="7"/>
  <c r="EE254" i="7"/>
  <c r="EE246" i="7"/>
  <c r="EE238" i="7"/>
  <c r="EE230" i="7"/>
  <c r="EE264" i="7"/>
  <c r="EE252" i="7"/>
  <c r="EE242" i="7"/>
  <c r="EE232" i="7"/>
  <c r="EE222" i="7"/>
  <c r="EE214" i="7"/>
  <c r="EE206" i="7"/>
  <c r="EE198" i="7"/>
  <c r="EE190" i="7"/>
  <c r="EE182" i="7"/>
  <c r="EE174" i="7"/>
  <c r="EE166" i="7"/>
  <c r="EE158" i="7"/>
  <c r="EE150" i="7"/>
  <c r="EE142" i="7"/>
  <c r="EE134" i="7"/>
  <c r="EE126" i="7"/>
  <c r="EE118" i="7"/>
  <c r="EE110" i="7"/>
  <c r="EE102" i="7"/>
  <c r="EE94" i="7"/>
  <c r="EE86" i="7"/>
  <c r="EE78" i="7"/>
  <c r="EE70" i="7"/>
  <c r="EE62" i="7"/>
  <c r="EE54" i="7"/>
  <c r="EE46" i="7"/>
  <c r="EE38" i="7"/>
  <c r="EE30" i="7"/>
  <c r="EE22" i="7"/>
  <c r="EE14" i="7"/>
  <c r="EE6" i="7"/>
  <c r="EE261" i="7"/>
  <c r="EE251" i="7"/>
  <c r="EE241" i="7"/>
  <c r="EE229" i="7"/>
  <c r="EE221" i="7"/>
  <c r="EE213" i="7"/>
  <c r="EE205" i="7"/>
  <c r="EE197" i="7"/>
  <c r="EE189" i="7"/>
  <c r="EE181" i="7"/>
  <c r="EE173" i="7"/>
  <c r="EE165" i="7"/>
  <c r="EE157" i="7"/>
  <c r="EE149" i="7"/>
  <c r="EE141" i="7"/>
  <c r="EE133" i="7"/>
  <c r="EE125" i="7"/>
  <c r="EE117" i="7"/>
  <c r="EE109" i="7"/>
  <c r="EE101" i="7"/>
  <c r="EE93" i="7"/>
  <c r="EE85" i="7"/>
  <c r="EE77" i="7"/>
  <c r="EE69" i="7"/>
  <c r="EE61" i="7"/>
  <c r="EE53" i="7"/>
  <c r="EE45" i="7"/>
  <c r="EE37" i="7"/>
  <c r="EE29" i="7"/>
  <c r="EE21" i="7"/>
  <c r="EE13" i="7"/>
  <c r="EE5" i="7"/>
  <c r="EE260" i="7"/>
  <c r="EE250" i="7"/>
  <c r="EE240" i="7"/>
  <c r="EE228" i="7"/>
  <c r="EE220" i="7"/>
  <c r="EE212" i="7"/>
  <c r="EE204" i="7"/>
  <c r="EE196" i="7"/>
  <c r="EE188" i="7"/>
  <c r="EE180" i="7"/>
  <c r="EE172" i="7"/>
  <c r="EE164" i="7"/>
  <c r="EE156" i="7"/>
  <c r="EE148" i="7"/>
  <c r="EE140" i="7"/>
  <c r="EE132" i="7"/>
  <c r="EE124" i="7"/>
  <c r="EE116" i="7"/>
  <c r="EE108" i="7"/>
  <c r="EE100" i="7"/>
  <c r="EE92" i="7"/>
  <c r="EE84" i="7"/>
  <c r="EE76" i="7"/>
  <c r="EE68" i="7"/>
  <c r="EE60" i="7"/>
  <c r="EE52" i="7"/>
  <c r="EE44" i="7"/>
  <c r="EE36" i="7"/>
  <c r="EE28" i="7"/>
  <c r="EE20" i="7"/>
  <c r="EE12" i="7"/>
  <c r="EE4" i="7"/>
  <c r="EE269" i="7"/>
  <c r="EE259" i="7"/>
  <c r="EE249" i="7"/>
  <c r="EE237" i="7"/>
  <c r="EE227" i="7"/>
  <c r="EE219" i="7"/>
  <c r="EE211" i="7"/>
  <c r="EE203" i="7"/>
  <c r="EE195" i="7"/>
  <c r="EE187" i="7"/>
  <c r="EE179" i="7"/>
  <c r="EE171" i="7"/>
  <c r="EE163" i="7"/>
  <c r="EE155" i="7"/>
  <c r="EE147" i="7"/>
  <c r="EE139" i="7"/>
  <c r="EE131" i="7"/>
  <c r="EE123" i="7"/>
  <c r="EE115" i="7"/>
  <c r="EE107" i="7"/>
  <c r="EE99" i="7"/>
  <c r="EE91" i="7"/>
  <c r="EE83" i="7"/>
  <c r="EE75" i="7"/>
  <c r="EE67" i="7"/>
  <c r="EE59" i="7"/>
  <c r="EE51" i="7"/>
  <c r="EE43" i="7"/>
  <c r="EE35" i="7"/>
  <c r="EE27" i="7"/>
  <c r="EE19" i="7"/>
  <c r="EE11" i="7"/>
  <c r="EE3" i="7"/>
  <c r="EE268" i="7"/>
  <c r="EE258" i="7"/>
  <c r="EE248" i="7"/>
  <c r="EE236" i="7"/>
  <c r="EE226" i="7"/>
  <c r="EE218" i="7"/>
  <c r="EE210" i="7"/>
  <c r="EE202" i="7"/>
  <c r="EE194" i="7"/>
  <c r="EE186" i="7"/>
  <c r="EE178" i="7"/>
  <c r="EE170" i="7"/>
  <c r="EE162" i="7"/>
  <c r="EE154" i="7"/>
  <c r="EE146" i="7"/>
  <c r="EE138" i="7"/>
  <c r="EE130" i="7"/>
  <c r="EE122" i="7"/>
  <c r="EE114" i="7"/>
  <c r="EE106" i="7"/>
  <c r="EE98" i="7"/>
  <c r="EE90" i="7"/>
  <c r="EE82" i="7"/>
  <c r="EE74" i="7"/>
  <c r="EE66" i="7"/>
  <c r="EE58" i="7"/>
  <c r="EE50" i="7"/>
  <c r="EE42" i="7"/>
  <c r="EE34" i="7"/>
  <c r="EE26" i="7"/>
  <c r="EE18" i="7"/>
  <c r="EE10" i="7"/>
  <c r="EE2" i="7"/>
  <c r="EE267" i="7"/>
  <c r="EE257" i="7"/>
  <c r="EE245" i="7"/>
  <c r="EE235" i="7"/>
  <c r="EE225" i="7"/>
  <c r="EE217" i="7"/>
  <c r="EE209" i="7"/>
  <c r="EE201" i="7"/>
  <c r="EE193" i="7"/>
  <c r="EE185" i="7"/>
  <c r="EE177" i="7"/>
  <c r="EE169" i="7"/>
  <c r="EE161" i="7"/>
  <c r="EE153" i="7"/>
  <c r="EE145" i="7"/>
  <c r="EE137" i="7"/>
  <c r="EE129" i="7"/>
  <c r="EE121" i="7"/>
  <c r="EE113" i="7"/>
  <c r="EE105" i="7"/>
  <c r="EE97" i="7"/>
  <c r="EE89" i="7"/>
  <c r="EE81" i="7"/>
  <c r="EE73" i="7"/>
  <c r="EE65" i="7"/>
  <c r="EE57" i="7"/>
  <c r="EE49" i="7"/>
  <c r="EE41" i="7"/>
  <c r="EE33" i="7"/>
  <c r="EE25" i="7"/>
  <c r="EE17" i="7"/>
  <c r="EE9" i="7"/>
  <c r="EE244" i="7"/>
  <c r="EE208" i="7"/>
  <c r="EE176" i="7"/>
  <c r="EE144" i="7"/>
  <c r="EE112" i="7"/>
  <c r="EE80" i="7"/>
  <c r="EE48" i="7"/>
  <c r="EE16" i="7"/>
  <c r="EE243" i="7"/>
  <c r="EE207" i="7"/>
  <c r="EE175" i="7"/>
  <c r="EE143" i="7"/>
  <c r="EE111" i="7"/>
  <c r="EE79" i="7"/>
  <c r="EE47" i="7"/>
  <c r="EE15" i="7"/>
  <c r="EE234" i="7"/>
  <c r="EE200" i="7"/>
  <c r="EE168" i="7"/>
  <c r="EE136" i="7"/>
  <c r="EE104" i="7"/>
  <c r="EE72" i="7"/>
  <c r="EE40" i="7"/>
  <c r="EE8" i="7"/>
  <c r="EE233" i="7"/>
  <c r="EE199" i="7"/>
  <c r="EE167" i="7"/>
  <c r="EE135" i="7"/>
  <c r="EE103" i="7"/>
  <c r="EE71" i="7"/>
  <c r="EE39" i="7"/>
  <c r="EE7" i="7"/>
  <c r="EE266" i="7"/>
  <c r="EE224" i="7"/>
  <c r="EE192" i="7"/>
  <c r="EE160" i="7"/>
  <c r="EE128" i="7"/>
  <c r="EE96" i="7"/>
  <c r="EE64" i="7"/>
  <c r="EE32" i="7"/>
  <c r="EE265" i="7"/>
  <c r="EE223" i="7"/>
  <c r="EE191" i="7"/>
  <c r="EE159" i="7"/>
  <c r="EE127" i="7"/>
  <c r="EE95" i="7"/>
  <c r="EE63" i="7"/>
  <c r="EE31" i="7"/>
  <c r="EE216" i="7"/>
  <c r="EE88" i="7"/>
  <c r="EE215" i="7"/>
  <c r="EE87" i="7"/>
  <c r="EE184" i="7"/>
  <c r="EE56" i="7"/>
  <c r="EE183" i="7"/>
  <c r="EE55" i="7"/>
  <c r="EE152" i="7"/>
  <c r="EE24" i="7"/>
  <c r="EE151" i="7"/>
  <c r="EE23" i="7"/>
  <c r="EE256" i="7"/>
  <c r="EE253" i="7"/>
  <c r="EE120" i="7"/>
  <c r="EE119" i="7"/>
  <c r="FR30" i="7"/>
  <c r="FW30" i="7"/>
  <c r="FX31" i="7"/>
  <c r="MQ31" i="2"/>
  <c r="MR31" i="2" s="1"/>
  <c r="FJ28" i="7"/>
  <c r="FO28" i="7"/>
  <c r="FP29" i="7"/>
  <c r="LJ28" i="2"/>
  <c r="LK27" i="2"/>
  <c r="FG29" i="7"/>
  <c r="FH30" i="7"/>
  <c r="EY27" i="7"/>
  <c r="EZ28" i="7"/>
  <c r="EQ27" i="7"/>
  <c r="ER28" i="7"/>
  <c r="EJ29" i="7"/>
  <c r="EI28" i="7"/>
  <c r="EA29" i="7"/>
  <c r="EB30" i="7"/>
  <c r="DT29" i="7"/>
  <c r="DS28" i="7"/>
  <c r="DC29" i="7"/>
  <c r="AS28" i="7"/>
  <c r="CU31" i="7"/>
  <c r="CT30" i="7"/>
  <c r="CM29" i="7"/>
  <c r="CL28" i="7"/>
  <c r="BY28" i="7"/>
  <c r="CD29" i="7"/>
  <c r="CE30" i="7"/>
  <c r="BW29" i="7"/>
  <c r="BV28" i="7"/>
  <c r="BI28" i="7"/>
  <c r="BN29" i="7"/>
  <c r="BO30" i="7"/>
  <c r="BA28" i="7"/>
  <c r="BG30" i="7"/>
  <c r="BF29" i="7"/>
  <c r="AX29" i="7"/>
  <c r="AY30" i="7"/>
  <c r="AK30" i="7"/>
  <c r="AQ30" i="7"/>
  <c r="AP29" i="7"/>
  <c r="AI28" i="7"/>
  <c r="AH28" i="7" s="1"/>
  <c r="U28" i="7"/>
  <c r="T28" i="7" s="1"/>
  <c r="G577" i="7" l="1"/>
  <c r="F577" i="7" s="1"/>
  <c r="FR31" i="7"/>
  <c r="FX32" i="7"/>
  <c r="FW31" i="7"/>
  <c r="MQ32" i="2"/>
  <c r="MR32" i="2" s="1"/>
  <c r="FJ29" i="7"/>
  <c r="FP30" i="7"/>
  <c r="FO29" i="7"/>
  <c r="LK28" i="2"/>
  <c r="LJ29" i="2"/>
  <c r="FG30" i="7"/>
  <c r="FH31" i="7"/>
  <c r="EZ29" i="7"/>
  <c r="EY28" i="7"/>
  <c r="ER29" i="7"/>
  <c r="EQ28" i="7"/>
  <c r="EI29" i="7"/>
  <c r="EJ30" i="7"/>
  <c r="EA30" i="7"/>
  <c r="EB31" i="7"/>
  <c r="DS29" i="7"/>
  <c r="DT30" i="7"/>
  <c r="DC30" i="7"/>
  <c r="AS29" i="7"/>
  <c r="CT31" i="7"/>
  <c r="CU32" i="7"/>
  <c r="CL29" i="7"/>
  <c r="CM30" i="7"/>
  <c r="BY29" i="7"/>
  <c r="CD30" i="7"/>
  <c r="CE31" i="7"/>
  <c r="BW30" i="7"/>
  <c r="BV29" i="7"/>
  <c r="BI29" i="7"/>
  <c r="BO31" i="7"/>
  <c r="BN30" i="7"/>
  <c r="BA29" i="7"/>
  <c r="BF30" i="7"/>
  <c r="BG31" i="7"/>
  <c r="AY31" i="7"/>
  <c r="AX30" i="7"/>
  <c r="AK31" i="7"/>
  <c r="AP30" i="7"/>
  <c r="AQ31" i="7"/>
  <c r="AI29" i="7"/>
  <c r="AH29" i="7" s="1"/>
  <c r="U29" i="7"/>
  <c r="T29" i="7" s="1"/>
  <c r="G578" i="7" l="1"/>
  <c r="F578" i="7" s="1"/>
  <c r="FR32" i="7"/>
  <c r="FW32" i="7"/>
  <c r="FX33" i="7"/>
  <c r="MQ33" i="2"/>
  <c r="FJ30" i="7"/>
  <c r="FP31" i="7"/>
  <c r="FO30" i="7"/>
  <c r="LK29" i="2"/>
  <c r="LJ30" i="2"/>
  <c r="FH32" i="7"/>
  <c r="FG31" i="7"/>
  <c r="EZ30" i="7"/>
  <c r="EY29" i="7"/>
  <c r="EQ29" i="7"/>
  <c r="ER30" i="7"/>
  <c r="EJ31" i="7"/>
  <c r="EI30" i="7"/>
  <c r="EA31" i="7"/>
  <c r="EB32" i="7"/>
  <c r="DT31" i="7"/>
  <c r="DS30" i="7"/>
  <c r="DC31" i="7"/>
  <c r="AS30" i="7"/>
  <c r="CU33" i="7"/>
  <c r="CT32" i="7"/>
  <c r="CM31" i="7"/>
  <c r="CL30" i="7"/>
  <c r="BY30" i="7"/>
  <c r="CE32" i="7"/>
  <c r="CD31" i="7"/>
  <c r="BW31" i="7"/>
  <c r="BV30" i="7"/>
  <c r="BI30" i="7"/>
  <c r="BO32" i="7"/>
  <c r="BN31" i="7"/>
  <c r="BA30" i="7"/>
  <c r="BG32" i="7"/>
  <c r="BF31" i="7"/>
  <c r="AX31" i="7"/>
  <c r="AY32" i="7"/>
  <c r="AK32" i="7"/>
  <c r="AQ32" i="7"/>
  <c r="AP31" i="7"/>
  <c r="AI30" i="7"/>
  <c r="AH30" i="7" s="1"/>
  <c r="U30" i="7"/>
  <c r="T30" i="7" s="1"/>
  <c r="G579" i="7" l="1"/>
  <c r="F579" i="7" s="1"/>
  <c r="MQ34" i="2"/>
  <c r="MR33" i="2"/>
  <c r="FR33" i="7"/>
  <c r="FX34" i="7"/>
  <c r="FW33" i="7"/>
  <c r="FJ31" i="7"/>
  <c r="FO31" i="7"/>
  <c r="FP32" i="7"/>
  <c r="LJ31" i="2"/>
  <c r="LK30" i="2"/>
  <c r="FG32" i="7"/>
  <c r="FH33" i="7"/>
  <c r="EY30" i="7"/>
  <c r="EZ31" i="7"/>
  <c r="EQ30" i="7"/>
  <c r="ER31" i="7"/>
  <c r="EI31" i="7"/>
  <c r="EJ32" i="7"/>
  <c r="EA32" i="7"/>
  <c r="EB33" i="7"/>
  <c r="DS31" i="7"/>
  <c r="DT32" i="7"/>
  <c r="DC32" i="7"/>
  <c r="AS31" i="7"/>
  <c r="CT33" i="7"/>
  <c r="CU34" i="7"/>
  <c r="CL31" i="7"/>
  <c r="CM32" i="7"/>
  <c r="BY31" i="7"/>
  <c r="CD32" i="7"/>
  <c r="CE33" i="7"/>
  <c r="BV31" i="7"/>
  <c r="BW32" i="7"/>
  <c r="BI31" i="7"/>
  <c r="BN32" i="7"/>
  <c r="BO33" i="7"/>
  <c r="BA31" i="7"/>
  <c r="BF32" i="7"/>
  <c r="BG33" i="7"/>
  <c r="AY33" i="7"/>
  <c r="AX32" i="7"/>
  <c r="AK33" i="7"/>
  <c r="AP32" i="7"/>
  <c r="AQ33" i="7"/>
  <c r="AI31" i="7"/>
  <c r="AH31" i="7" s="1"/>
  <c r="U31" i="7"/>
  <c r="T31" i="7" s="1"/>
  <c r="G580" i="7" l="1"/>
  <c r="F580" i="7" s="1"/>
  <c r="MQ35" i="2"/>
  <c r="MR34" i="2"/>
  <c r="FR34" i="7"/>
  <c r="FW34" i="7"/>
  <c r="FX35" i="7"/>
  <c r="FJ32" i="7"/>
  <c r="FP33" i="7"/>
  <c r="FO32" i="7"/>
  <c r="LJ32" i="2"/>
  <c r="LK31" i="2"/>
  <c r="FH34" i="7"/>
  <c r="FG33" i="7"/>
  <c r="EZ32" i="7"/>
  <c r="EY31" i="7"/>
  <c r="ER32" i="7"/>
  <c r="EQ31" i="7"/>
  <c r="EI32" i="7"/>
  <c r="EJ33" i="7"/>
  <c r="EA33" i="7"/>
  <c r="EB34" i="7"/>
  <c r="DT33" i="7"/>
  <c r="DS32" i="7"/>
  <c r="DC33" i="7"/>
  <c r="AS32" i="7"/>
  <c r="CU35" i="7"/>
  <c r="CT34" i="7"/>
  <c r="CM33" i="7"/>
  <c r="CL32" i="7"/>
  <c r="BY32" i="7"/>
  <c r="CD33" i="7"/>
  <c r="CE34" i="7"/>
  <c r="BW33" i="7"/>
  <c r="BV32" i="7"/>
  <c r="BI32" i="7"/>
  <c r="BN33" i="7"/>
  <c r="BO34" i="7"/>
  <c r="BA32" i="7"/>
  <c r="BG34" i="7"/>
  <c r="BF33" i="7"/>
  <c r="AX33" i="7"/>
  <c r="AY34" i="7"/>
  <c r="AK34" i="7"/>
  <c r="AQ34" i="7"/>
  <c r="AP33" i="7"/>
  <c r="AI32" i="7"/>
  <c r="AH32" i="7" s="1"/>
  <c r="U32" i="7"/>
  <c r="T32" i="7" s="1"/>
  <c r="G581" i="7" l="1"/>
  <c r="F581" i="7" s="1"/>
  <c r="MQ36" i="2"/>
  <c r="MR35" i="2"/>
  <c r="FR35" i="7"/>
  <c r="FX36" i="7"/>
  <c r="FW35" i="7"/>
  <c r="FJ33" i="7"/>
  <c r="FO33" i="7"/>
  <c r="FP34" i="7"/>
  <c r="LK32" i="2"/>
  <c r="LJ33" i="2"/>
  <c r="FH35" i="7"/>
  <c r="FG34" i="7"/>
  <c r="EZ33" i="7"/>
  <c r="EY32" i="7"/>
  <c r="EQ32" i="7"/>
  <c r="ER33" i="7"/>
  <c r="EJ34" i="7"/>
  <c r="EI33" i="7"/>
  <c r="EA34" i="7"/>
  <c r="EB35" i="7"/>
  <c r="DS33" i="7"/>
  <c r="DT34" i="7"/>
  <c r="DC34" i="7"/>
  <c r="AS33" i="7"/>
  <c r="CT35" i="7"/>
  <c r="CU36" i="7"/>
  <c r="CL33" i="7"/>
  <c r="CM34" i="7"/>
  <c r="BY33" i="7"/>
  <c r="CD34" i="7"/>
  <c r="CE35" i="7"/>
  <c r="BW34" i="7"/>
  <c r="BV33" i="7"/>
  <c r="BI33" i="7"/>
  <c r="BO35" i="7"/>
  <c r="BN34" i="7"/>
  <c r="BA33" i="7"/>
  <c r="BF34" i="7"/>
  <c r="BG35" i="7"/>
  <c r="AY35" i="7"/>
  <c r="AX34" i="7"/>
  <c r="AK35" i="7"/>
  <c r="AP34" i="7"/>
  <c r="AQ35" i="7"/>
  <c r="AI33" i="7"/>
  <c r="AH33" i="7" s="1"/>
  <c r="U33" i="7"/>
  <c r="T33" i="7" s="1"/>
  <c r="G582" i="7" l="1"/>
  <c r="F582" i="7" s="1"/>
  <c r="LK33" i="2"/>
  <c r="LJ34" i="2"/>
  <c r="MR36" i="2"/>
  <c r="MQ37" i="2"/>
  <c r="FR36" i="7"/>
  <c r="FX37" i="7"/>
  <c r="FW36" i="7"/>
  <c r="FN9" i="7"/>
  <c r="FK33" i="7" s="1"/>
  <c r="FO34" i="7"/>
  <c r="FP35" i="7"/>
  <c r="FG35" i="7"/>
  <c r="FH36" i="7"/>
  <c r="EY33" i="7"/>
  <c r="EZ34" i="7"/>
  <c r="ER34" i="7"/>
  <c r="EQ33" i="7"/>
  <c r="EI34" i="7"/>
  <c r="EJ35" i="7"/>
  <c r="EB36" i="7"/>
  <c r="EA35" i="7"/>
  <c r="DZ9" i="7"/>
  <c r="DT35" i="7"/>
  <c r="DS34" i="7"/>
  <c r="DC35" i="7"/>
  <c r="AS34" i="7"/>
  <c r="CU37" i="7"/>
  <c r="CT36" i="7"/>
  <c r="CM35" i="7"/>
  <c r="CL34" i="7"/>
  <c r="BY34" i="7"/>
  <c r="CE36" i="7"/>
  <c r="CD35" i="7"/>
  <c r="BW35" i="7"/>
  <c r="BV34" i="7"/>
  <c r="BI34" i="7"/>
  <c r="BN35" i="7"/>
  <c r="BO36" i="7"/>
  <c r="BA34" i="7"/>
  <c r="BG36" i="7"/>
  <c r="BF35" i="7"/>
  <c r="AX35" i="7"/>
  <c r="AY36" i="7"/>
  <c r="AK36" i="7"/>
  <c r="AQ36" i="7"/>
  <c r="AP35" i="7"/>
  <c r="AI34" i="7"/>
  <c r="AH34" i="7" s="1"/>
  <c r="U34" i="7"/>
  <c r="T34" i="7" s="1"/>
  <c r="G583" i="7" l="1"/>
  <c r="F583" i="7" s="1"/>
  <c r="MQ38" i="2"/>
  <c r="MR38" i="2" s="1"/>
  <c r="MR37" i="2"/>
  <c r="LK34" i="2"/>
  <c r="LJ35" i="2"/>
  <c r="DW267" i="7"/>
  <c r="DW259" i="7"/>
  <c r="DW251" i="7"/>
  <c r="DW243" i="7"/>
  <c r="DW235" i="7"/>
  <c r="DW227" i="7"/>
  <c r="DW219" i="7"/>
  <c r="DW211" i="7"/>
  <c r="DW203" i="7"/>
  <c r="DW195" i="7"/>
  <c r="DW187" i="7"/>
  <c r="DW179" i="7"/>
  <c r="DW171" i="7"/>
  <c r="DW163" i="7"/>
  <c r="DW155" i="7"/>
  <c r="DW147" i="7"/>
  <c r="DW139" i="7"/>
  <c r="DW131" i="7"/>
  <c r="DW123" i="7"/>
  <c r="DW115" i="7"/>
  <c r="DW107" i="7"/>
  <c r="DW99" i="7"/>
  <c r="DW91" i="7"/>
  <c r="DW83" i="7"/>
  <c r="DW75" i="7"/>
  <c r="DW67" i="7"/>
  <c r="DW59" i="7"/>
  <c r="DW266" i="7"/>
  <c r="DW258" i="7"/>
  <c r="DW250" i="7"/>
  <c r="DW242" i="7"/>
  <c r="DW234" i="7"/>
  <c r="DW226" i="7"/>
  <c r="DW218" i="7"/>
  <c r="DW210" i="7"/>
  <c r="DW202" i="7"/>
  <c r="DW194" i="7"/>
  <c r="DW186" i="7"/>
  <c r="DW178" i="7"/>
  <c r="DW170" i="7"/>
  <c r="DW162" i="7"/>
  <c r="DW154" i="7"/>
  <c r="DW146" i="7"/>
  <c r="DW138" i="7"/>
  <c r="DW130" i="7"/>
  <c r="DW122" i="7"/>
  <c r="DW114" i="7"/>
  <c r="DW106" i="7"/>
  <c r="DW98" i="7"/>
  <c r="DW90" i="7"/>
  <c r="DW82" i="7"/>
  <c r="DW265" i="7"/>
  <c r="DW257" i="7"/>
  <c r="DW249" i="7"/>
  <c r="DW241" i="7"/>
  <c r="DW233" i="7"/>
  <c r="DW225" i="7"/>
  <c r="DW217" i="7"/>
  <c r="DW209" i="7"/>
  <c r="DW201" i="7"/>
  <c r="DW193" i="7"/>
  <c r="DW185" i="7"/>
  <c r="DW177" i="7"/>
  <c r="DW169" i="7"/>
  <c r="DW161" i="7"/>
  <c r="DW153" i="7"/>
  <c r="DW145" i="7"/>
  <c r="DW137" i="7"/>
  <c r="DW129" i="7"/>
  <c r="DW121" i="7"/>
  <c r="DW113" i="7"/>
  <c r="DW105" i="7"/>
  <c r="DW97" i="7"/>
  <c r="DW89" i="7"/>
  <c r="DW81" i="7"/>
  <c r="DW73" i="7"/>
  <c r="DW65" i="7"/>
  <c r="DW57" i="7"/>
  <c r="DW49" i="7"/>
  <c r="DW41" i="7"/>
  <c r="DW264" i="7"/>
  <c r="DW256" i="7"/>
  <c r="DW248" i="7"/>
  <c r="DW240" i="7"/>
  <c r="DW232" i="7"/>
  <c r="DW224" i="7"/>
  <c r="DW216" i="7"/>
  <c r="DW208" i="7"/>
  <c r="DW200" i="7"/>
  <c r="DW192" i="7"/>
  <c r="DW184" i="7"/>
  <c r="DW176" i="7"/>
  <c r="DW168" i="7"/>
  <c r="DW160" i="7"/>
  <c r="DW152" i="7"/>
  <c r="DW144" i="7"/>
  <c r="DW136" i="7"/>
  <c r="DW128" i="7"/>
  <c r="DW120" i="7"/>
  <c r="DW112" i="7"/>
  <c r="DW104" i="7"/>
  <c r="DW96" i="7"/>
  <c r="DW88" i="7"/>
  <c r="DW80" i="7"/>
  <c r="DW72" i="7"/>
  <c r="DW64" i="7"/>
  <c r="DW56" i="7"/>
  <c r="DW48" i="7"/>
  <c r="DW40" i="7"/>
  <c r="DW32" i="7"/>
  <c r="DW24" i="7"/>
  <c r="DW271" i="7"/>
  <c r="DW263" i="7"/>
  <c r="DW255" i="7"/>
  <c r="DW247" i="7"/>
  <c r="DW239" i="7"/>
  <c r="DW231" i="7"/>
  <c r="DW223" i="7"/>
  <c r="DW215" i="7"/>
  <c r="DW207" i="7"/>
  <c r="DW199" i="7"/>
  <c r="DW191" i="7"/>
  <c r="DW183" i="7"/>
  <c r="DW175" i="7"/>
  <c r="DW167" i="7"/>
  <c r="DW159" i="7"/>
  <c r="DW151" i="7"/>
  <c r="DW143" i="7"/>
  <c r="DW135" i="7"/>
  <c r="DW127" i="7"/>
  <c r="DW119" i="7"/>
  <c r="DW111" i="7"/>
  <c r="DW103" i="7"/>
  <c r="DW95" i="7"/>
  <c r="DW87" i="7"/>
  <c r="DW79" i="7"/>
  <c r="DW71" i="7"/>
  <c r="DW63" i="7"/>
  <c r="DW55" i="7"/>
  <c r="DW47" i="7"/>
  <c r="DW39" i="7"/>
  <c r="DW31" i="7"/>
  <c r="DW270" i="7"/>
  <c r="DW262" i="7"/>
  <c r="DW254" i="7"/>
  <c r="DW246" i="7"/>
  <c r="DW238" i="7"/>
  <c r="DW230" i="7"/>
  <c r="DW222" i="7"/>
  <c r="DW214" i="7"/>
  <c r="DW206" i="7"/>
  <c r="DW198" i="7"/>
  <c r="DW190" i="7"/>
  <c r="DW182" i="7"/>
  <c r="DW174" i="7"/>
  <c r="DW166" i="7"/>
  <c r="DW158" i="7"/>
  <c r="DW150" i="7"/>
  <c r="DW142" i="7"/>
  <c r="DW134" i="7"/>
  <c r="DW126" i="7"/>
  <c r="DW118" i="7"/>
  <c r="DW110" i="7"/>
  <c r="DW102" i="7"/>
  <c r="DW94" i="7"/>
  <c r="DW86" i="7"/>
  <c r="DW78" i="7"/>
  <c r="DW244" i="7"/>
  <c r="DW212" i="7"/>
  <c r="DW180" i="7"/>
  <c r="DW148" i="7"/>
  <c r="DW116" i="7"/>
  <c r="DW84" i="7"/>
  <c r="DW62" i="7"/>
  <c r="DW50" i="7"/>
  <c r="DW36" i="7"/>
  <c r="DW26" i="7"/>
  <c r="DW269" i="7"/>
  <c r="DW237" i="7"/>
  <c r="DW205" i="7"/>
  <c r="DW173" i="7"/>
  <c r="DW141" i="7"/>
  <c r="DW109" i="7"/>
  <c r="DW77" i="7"/>
  <c r="DW61" i="7"/>
  <c r="DW46" i="7"/>
  <c r="DW35" i="7"/>
  <c r="DW25" i="7"/>
  <c r="DW268" i="7"/>
  <c r="DW236" i="7"/>
  <c r="DW204" i="7"/>
  <c r="DW172" i="7"/>
  <c r="DW140" i="7"/>
  <c r="DW108" i="7"/>
  <c r="DW76" i="7"/>
  <c r="DW60" i="7"/>
  <c r="DW45" i="7"/>
  <c r="DW34" i="7"/>
  <c r="DW23" i="7"/>
  <c r="DW261" i="7"/>
  <c r="DW229" i="7"/>
  <c r="DW197" i="7"/>
  <c r="DW165" i="7"/>
  <c r="DW133" i="7"/>
  <c r="DW101" i="7"/>
  <c r="DW74" i="7"/>
  <c r="DW58" i="7"/>
  <c r="DW44" i="7"/>
  <c r="DW33" i="7"/>
  <c r="DW22" i="7"/>
  <c r="DW260" i="7"/>
  <c r="DW228" i="7"/>
  <c r="DW196" i="7"/>
  <c r="DW164" i="7"/>
  <c r="DW132" i="7"/>
  <c r="DW100" i="7"/>
  <c r="DW70" i="7"/>
  <c r="DW54" i="7"/>
  <c r="DW43" i="7"/>
  <c r="DW30" i="7"/>
  <c r="DW253" i="7"/>
  <c r="DW221" i="7"/>
  <c r="DW189" i="7"/>
  <c r="DW157" i="7"/>
  <c r="DW125" i="7"/>
  <c r="DW93" i="7"/>
  <c r="DW69" i="7"/>
  <c r="DW53" i="7"/>
  <c r="DW42" i="7"/>
  <c r="DW29" i="7"/>
  <c r="DW4" i="7"/>
  <c r="DW181" i="7"/>
  <c r="DW66" i="7"/>
  <c r="DW156" i="7"/>
  <c r="DW52" i="7"/>
  <c r="DW149" i="7"/>
  <c r="DW51" i="7"/>
  <c r="DW252" i="7"/>
  <c r="DW124" i="7"/>
  <c r="DW38" i="7"/>
  <c r="DW3" i="7"/>
  <c r="DW245" i="7"/>
  <c r="DW117" i="7"/>
  <c r="DW37" i="7"/>
  <c r="DW2" i="7"/>
  <c r="DW220" i="7"/>
  <c r="DW92" i="7"/>
  <c r="DW28" i="7"/>
  <c r="DW213" i="7"/>
  <c r="DW188" i="7"/>
  <c r="DW85" i="7"/>
  <c r="DW68" i="7"/>
  <c r="DW27" i="7"/>
  <c r="DW5" i="7"/>
  <c r="DW6" i="7"/>
  <c r="DW7" i="7"/>
  <c r="DW8" i="7"/>
  <c r="DW9" i="7"/>
  <c r="DW10" i="7"/>
  <c r="DW11" i="7"/>
  <c r="DW12" i="7"/>
  <c r="DW13" i="7"/>
  <c r="DW14" i="7"/>
  <c r="DW15" i="7"/>
  <c r="DW16" i="7"/>
  <c r="DW17" i="7"/>
  <c r="DW18" i="7"/>
  <c r="DW19" i="7"/>
  <c r="DW20" i="7"/>
  <c r="DW21" i="7"/>
  <c r="FK267" i="7"/>
  <c r="FK259" i="7"/>
  <c r="FK251" i="7"/>
  <c r="FK243" i="7"/>
  <c r="FK235" i="7"/>
  <c r="FK227" i="7"/>
  <c r="FK219" i="7"/>
  <c r="FK211" i="7"/>
  <c r="FK203" i="7"/>
  <c r="FK195" i="7"/>
  <c r="FK187" i="7"/>
  <c r="FK179" i="7"/>
  <c r="FK171" i="7"/>
  <c r="FK163" i="7"/>
  <c r="FK155" i="7"/>
  <c r="FK147" i="7"/>
  <c r="FK139" i="7"/>
  <c r="FK131" i="7"/>
  <c r="FK123" i="7"/>
  <c r="FK115" i="7"/>
  <c r="FK107" i="7"/>
  <c r="FK99" i="7"/>
  <c r="FK91" i="7"/>
  <c r="FK83" i="7"/>
  <c r="FK75" i="7"/>
  <c r="FK67" i="7"/>
  <c r="FK59" i="7"/>
  <c r="FK51" i="7"/>
  <c r="FK43" i="7"/>
  <c r="FK35" i="7"/>
  <c r="FK266" i="7"/>
  <c r="FK258" i="7"/>
  <c r="FK250" i="7"/>
  <c r="FK242" i="7"/>
  <c r="FK234" i="7"/>
  <c r="FK226" i="7"/>
  <c r="FK218" i="7"/>
  <c r="FK210" i="7"/>
  <c r="FK202" i="7"/>
  <c r="FK194" i="7"/>
  <c r="FK186" i="7"/>
  <c r="FK178" i="7"/>
  <c r="FK170" i="7"/>
  <c r="FK162" i="7"/>
  <c r="FK154" i="7"/>
  <c r="FK146" i="7"/>
  <c r="FK138" i="7"/>
  <c r="FK130" i="7"/>
  <c r="FK122" i="7"/>
  <c r="FK114" i="7"/>
  <c r="FK106" i="7"/>
  <c r="FK98" i="7"/>
  <c r="FK90" i="7"/>
  <c r="FK82" i="7"/>
  <c r="FK74" i="7"/>
  <c r="FK66" i="7"/>
  <c r="FK58" i="7"/>
  <c r="FK50" i="7"/>
  <c r="FK42" i="7"/>
  <c r="FK34" i="7"/>
  <c r="FK2" i="7"/>
  <c r="FK265" i="7"/>
  <c r="FK257" i="7"/>
  <c r="FK249" i="7"/>
  <c r="FK241" i="7"/>
  <c r="FK233" i="7"/>
  <c r="FK225" i="7"/>
  <c r="FK217" i="7"/>
  <c r="FK209" i="7"/>
  <c r="FK201" i="7"/>
  <c r="FK193" i="7"/>
  <c r="FK185" i="7"/>
  <c r="FK177" i="7"/>
  <c r="FK169" i="7"/>
  <c r="FK161" i="7"/>
  <c r="FK153" i="7"/>
  <c r="FK145" i="7"/>
  <c r="FK137" i="7"/>
  <c r="FK129" i="7"/>
  <c r="FK121" i="7"/>
  <c r="FK113" i="7"/>
  <c r="FK105" i="7"/>
  <c r="FK97" i="7"/>
  <c r="FK89" i="7"/>
  <c r="FK81" i="7"/>
  <c r="FK73" i="7"/>
  <c r="FK65" i="7"/>
  <c r="FK57" i="7"/>
  <c r="FK49" i="7"/>
  <c r="FK41" i="7"/>
  <c r="FK264" i="7"/>
  <c r="FK256" i="7"/>
  <c r="FK248" i="7"/>
  <c r="FK240" i="7"/>
  <c r="FK232" i="7"/>
  <c r="FK224" i="7"/>
  <c r="FK216" i="7"/>
  <c r="FK208" i="7"/>
  <c r="FK200" i="7"/>
  <c r="FK192" i="7"/>
  <c r="FK184" i="7"/>
  <c r="FK176" i="7"/>
  <c r="FK168" i="7"/>
  <c r="FK160" i="7"/>
  <c r="FK152" i="7"/>
  <c r="FK144" i="7"/>
  <c r="FK136" i="7"/>
  <c r="FK128" i="7"/>
  <c r="FK120" i="7"/>
  <c r="FK112" i="7"/>
  <c r="FK104" i="7"/>
  <c r="FK96" i="7"/>
  <c r="FK88" i="7"/>
  <c r="FK80" i="7"/>
  <c r="FK72" i="7"/>
  <c r="FK64" i="7"/>
  <c r="FK56" i="7"/>
  <c r="FK48" i="7"/>
  <c r="FK40" i="7"/>
  <c r="FK271" i="7"/>
  <c r="FK263" i="7"/>
  <c r="FK255" i="7"/>
  <c r="FK247" i="7"/>
  <c r="FK239" i="7"/>
  <c r="FK231" i="7"/>
  <c r="FK223" i="7"/>
  <c r="FK215" i="7"/>
  <c r="FK207" i="7"/>
  <c r="FK199" i="7"/>
  <c r="FK191" i="7"/>
  <c r="FK183" i="7"/>
  <c r="FK175" i="7"/>
  <c r="FK167" i="7"/>
  <c r="FK159" i="7"/>
  <c r="FK151" i="7"/>
  <c r="FK143" i="7"/>
  <c r="FK135" i="7"/>
  <c r="FK127" i="7"/>
  <c r="FK119" i="7"/>
  <c r="FK111" i="7"/>
  <c r="FK103" i="7"/>
  <c r="FK95" i="7"/>
  <c r="FK87" i="7"/>
  <c r="FK79" i="7"/>
  <c r="FK71" i="7"/>
  <c r="FK63" i="7"/>
  <c r="FK55" i="7"/>
  <c r="FK47" i="7"/>
  <c r="FK39" i="7"/>
  <c r="FK270" i="7"/>
  <c r="FK262" i="7"/>
  <c r="FK254" i="7"/>
  <c r="FK246" i="7"/>
  <c r="FK238" i="7"/>
  <c r="FK230" i="7"/>
  <c r="FK222" i="7"/>
  <c r="FK214" i="7"/>
  <c r="FK206" i="7"/>
  <c r="FK198" i="7"/>
  <c r="FK190" i="7"/>
  <c r="FK182" i="7"/>
  <c r="FK174" i="7"/>
  <c r="FK166" i="7"/>
  <c r="FK158" i="7"/>
  <c r="FK150" i="7"/>
  <c r="FK142" i="7"/>
  <c r="FK134" i="7"/>
  <c r="FK126" i="7"/>
  <c r="FK118" i="7"/>
  <c r="FK110" i="7"/>
  <c r="FK102" i="7"/>
  <c r="FK94" i="7"/>
  <c r="FK86" i="7"/>
  <c r="FK78" i="7"/>
  <c r="FK70" i="7"/>
  <c r="FK62" i="7"/>
  <c r="FK54" i="7"/>
  <c r="FK46" i="7"/>
  <c r="FK38" i="7"/>
  <c r="FK245" i="7"/>
  <c r="FK213" i="7"/>
  <c r="FK181" i="7"/>
  <c r="FK149" i="7"/>
  <c r="FK117" i="7"/>
  <c r="FK85" i="7"/>
  <c r="FK53" i="7"/>
  <c r="FK244" i="7"/>
  <c r="FK212" i="7"/>
  <c r="FK180" i="7"/>
  <c r="FK148" i="7"/>
  <c r="FK116" i="7"/>
  <c r="FK84" i="7"/>
  <c r="FK52" i="7"/>
  <c r="FK269" i="7"/>
  <c r="FK237" i="7"/>
  <c r="FK205" i="7"/>
  <c r="FK173" i="7"/>
  <c r="FK141" i="7"/>
  <c r="FK109" i="7"/>
  <c r="FK77" i="7"/>
  <c r="FK45" i="7"/>
  <c r="FK268" i="7"/>
  <c r="FK236" i="7"/>
  <c r="FK204" i="7"/>
  <c r="FK172" i="7"/>
  <c r="FK140" i="7"/>
  <c r="FK108" i="7"/>
  <c r="FK76" i="7"/>
  <c r="FK44" i="7"/>
  <c r="FK260" i="7"/>
  <c r="FK228" i="7"/>
  <c r="FK196" i="7"/>
  <c r="FK164" i="7"/>
  <c r="FK132" i="7"/>
  <c r="FK100" i="7"/>
  <c r="FK68" i="7"/>
  <c r="FK36" i="7"/>
  <c r="FK4" i="7"/>
  <c r="FK253" i="7"/>
  <c r="FK221" i="7"/>
  <c r="FK189" i="7"/>
  <c r="FK157" i="7"/>
  <c r="FK125" i="7"/>
  <c r="FK93" i="7"/>
  <c r="FK61" i="7"/>
  <c r="FK156" i="7"/>
  <c r="FK261" i="7"/>
  <c r="FK133" i="7"/>
  <c r="FK252" i="7"/>
  <c r="FK124" i="7"/>
  <c r="FK229" i="7"/>
  <c r="FK101" i="7"/>
  <c r="FK220" i="7"/>
  <c r="FK92" i="7"/>
  <c r="FK197" i="7"/>
  <c r="FK69" i="7"/>
  <c r="FK188" i="7"/>
  <c r="FK165" i="7"/>
  <c r="FK60" i="7"/>
  <c r="FK37" i="7"/>
  <c r="FK3" i="7"/>
  <c r="FK5" i="7"/>
  <c r="FK6" i="7"/>
  <c r="FK7" i="7"/>
  <c r="FK8" i="7"/>
  <c r="FK9" i="7"/>
  <c r="FK10" i="7"/>
  <c r="FK11" i="7"/>
  <c r="FK12" i="7"/>
  <c r="FK13" i="7"/>
  <c r="FK14" i="7"/>
  <c r="FK15" i="7"/>
  <c r="FK16" i="7"/>
  <c r="FK17" i="7"/>
  <c r="FK18" i="7"/>
  <c r="FK19" i="7"/>
  <c r="FK20" i="7"/>
  <c r="FK21" i="7"/>
  <c r="FK22" i="7"/>
  <c r="FK23" i="7"/>
  <c r="FK24" i="7"/>
  <c r="FK25" i="7"/>
  <c r="FK26" i="7"/>
  <c r="FK27" i="7"/>
  <c r="FK28" i="7"/>
  <c r="FK29" i="7"/>
  <c r="FK30" i="7"/>
  <c r="FK31" i="7"/>
  <c r="FK32" i="7"/>
  <c r="FR37" i="7"/>
  <c r="FW37" i="7"/>
  <c r="FX38" i="7"/>
  <c r="FP36" i="7"/>
  <c r="FO35" i="7"/>
  <c r="FH37" i="7"/>
  <c r="FG36" i="7"/>
  <c r="EZ35" i="7"/>
  <c r="EY34" i="7"/>
  <c r="ER35" i="7"/>
  <c r="EQ34" i="7"/>
  <c r="EJ36" i="7"/>
  <c r="EI35" i="7"/>
  <c r="EA36" i="7"/>
  <c r="EB37" i="7"/>
  <c r="DS35" i="7"/>
  <c r="DT36" i="7"/>
  <c r="DC36" i="7"/>
  <c r="AS35" i="7"/>
  <c r="CT37" i="7"/>
  <c r="CU38" i="7"/>
  <c r="CL35" i="7"/>
  <c r="CM36" i="7"/>
  <c r="BY35" i="7"/>
  <c r="CD36" i="7"/>
  <c r="CE37" i="7"/>
  <c r="BV35" i="7"/>
  <c r="BW36" i="7"/>
  <c r="BI35" i="7"/>
  <c r="BO37" i="7"/>
  <c r="BN36" i="7"/>
  <c r="BA35" i="7"/>
  <c r="BF36" i="7"/>
  <c r="BG37" i="7"/>
  <c r="AY37" i="7"/>
  <c r="AX36" i="7"/>
  <c r="AK37" i="7"/>
  <c r="AP36" i="7"/>
  <c r="AQ37" i="7"/>
  <c r="AI35" i="7"/>
  <c r="AH35" i="7" s="1"/>
  <c r="U35" i="7"/>
  <c r="T35" i="7" s="1"/>
  <c r="G584" i="7" l="1"/>
  <c r="F584" i="7" s="1"/>
  <c r="CS9" i="7"/>
  <c r="LK35" i="2"/>
  <c r="LJ36" i="2"/>
  <c r="FR38" i="7"/>
  <c r="FV9" i="7" s="1"/>
  <c r="FX39" i="7"/>
  <c r="FW38" i="7"/>
  <c r="FO36" i="7"/>
  <c r="FP37" i="7"/>
  <c r="FG37" i="7"/>
  <c r="FH38" i="7"/>
  <c r="EY35" i="7"/>
  <c r="EZ36" i="7"/>
  <c r="EQ35" i="7"/>
  <c r="ER36" i="7"/>
  <c r="EJ37" i="7"/>
  <c r="EI36" i="7"/>
  <c r="EB38" i="7"/>
  <c r="EA37" i="7"/>
  <c r="DT37" i="7"/>
  <c r="DS36" i="7"/>
  <c r="DC37" i="7"/>
  <c r="AS36" i="7"/>
  <c r="CU39" i="7"/>
  <c r="CT38" i="7"/>
  <c r="CM37" i="7"/>
  <c r="CL36" i="7"/>
  <c r="BY36" i="7"/>
  <c r="CD37" i="7"/>
  <c r="CE38" i="7"/>
  <c r="BW37" i="7"/>
  <c r="BV36" i="7"/>
  <c r="BI36" i="7"/>
  <c r="BO38" i="7"/>
  <c r="BN37" i="7"/>
  <c r="BA36" i="7"/>
  <c r="BG38" i="7"/>
  <c r="BF37" i="7"/>
  <c r="AX37" i="7"/>
  <c r="AY38" i="7"/>
  <c r="AK38" i="7"/>
  <c r="AQ38" i="7"/>
  <c r="AP37" i="7"/>
  <c r="AI36" i="7"/>
  <c r="AH36" i="7" s="1"/>
  <c r="U36" i="7"/>
  <c r="T36" i="7" s="1"/>
  <c r="LK36" i="2" l="1"/>
  <c r="LJ37" i="2"/>
  <c r="G585" i="7"/>
  <c r="F585" i="7" s="1"/>
  <c r="FS271" i="7"/>
  <c r="FS263" i="7"/>
  <c r="FS255" i="7"/>
  <c r="FS247" i="7"/>
  <c r="FS239" i="7"/>
  <c r="FS231" i="7"/>
  <c r="FS223" i="7"/>
  <c r="FS215" i="7"/>
  <c r="FS207" i="7"/>
  <c r="FS199" i="7"/>
  <c r="FS191" i="7"/>
  <c r="FS183" i="7"/>
  <c r="FS175" i="7"/>
  <c r="FS167" i="7"/>
  <c r="FS159" i="7"/>
  <c r="FS151" i="7"/>
  <c r="FS143" i="7"/>
  <c r="FS135" i="7"/>
  <c r="FS127" i="7"/>
  <c r="FS119" i="7"/>
  <c r="FS111" i="7"/>
  <c r="FS103" i="7"/>
  <c r="FS95" i="7"/>
  <c r="FS87" i="7"/>
  <c r="FS79" i="7"/>
  <c r="FS71" i="7"/>
  <c r="FS63" i="7"/>
  <c r="FS55" i="7"/>
  <c r="FS47" i="7"/>
  <c r="FS39" i="7"/>
  <c r="FS105" i="7"/>
  <c r="FS168" i="7"/>
  <c r="FS270" i="7"/>
  <c r="FS262" i="7"/>
  <c r="FS254" i="7"/>
  <c r="FS246" i="7"/>
  <c r="FS238" i="7"/>
  <c r="FS230" i="7"/>
  <c r="FS222" i="7"/>
  <c r="FS214" i="7"/>
  <c r="FS206" i="7"/>
  <c r="FS198" i="7"/>
  <c r="FS190" i="7"/>
  <c r="FS182" i="7"/>
  <c r="FS174" i="7"/>
  <c r="FS166" i="7"/>
  <c r="FS158" i="7"/>
  <c r="FS150" i="7"/>
  <c r="FS142" i="7"/>
  <c r="FS134" i="7"/>
  <c r="FS126" i="7"/>
  <c r="FS118" i="7"/>
  <c r="FS110" i="7"/>
  <c r="FS102" i="7"/>
  <c r="FS94" i="7"/>
  <c r="FS86" i="7"/>
  <c r="FS78" i="7"/>
  <c r="FS70" i="7"/>
  <c r="FS62" i="7"/>
  <c r="FS54" i="7"/>
  <c r="FS46" i="7"/>
  <c r="FS248" i="7"/>
  <c r="FS269" i="7"/>
  <c r="FS261" i="7"/>
  <c r="FS253" i="7"/>
  <c r="FS245" i="7"/>
  <c r="FS237" i="7"/>
  <c r="FS229" i="7"/>
  <c r="FS221" i="7"/>
  <c r="FS213" i="7"/>
  <c r="FS205" i="7"/>
  <c r="FS197" i="7"/>
  <c r="FS189" i="7"/>
  <c r="FS181" i="7"/>
  <c r="FS173" i="7"/>
  <c r="FS165" i="7"/>
  <c r="FS157" i="7"/>
  <c r="FS149" i="7"/>
  <c r="FS141" i="7"/>
  <c r="FS133" i="7"/>
  <c r="FS125" i="7"/>
  <c r="FS117" i="7"/>
  <c r="FS109" i="7"/>
  <c r="FS101" i="7"/>
  <c r="FS93" i="7"/>
  <c r="FS85" i="7"/>
  <c r="FS77" i="7"/>
  <c r="FS69" i="7"/>
  <c r="FS61" i="7"/>
  <c r="FS53" i="7"/>
  <c r="FS45" i="7"/>
  <c r="FS193" i="7"/>
  <c r="FS129" i="7"/>
  <c r="FS113" i="7"/>
  <c r="FS89" i="7"/>
  <c r="FS65" i="7"/>
  <c r="FS49" i="7"/>
  <c r="FS256" i="7"/>
  <c r="FS216" i="7"/>
  <c r="FS192" i="7"/>
  <c r="FS176" i="7"/>
  <c r="FS144" i="7"/>
  <c r="FS120" i="7"/>
  <c r="FS96" i="7"/>
  <c r="FS88" i="7"/>
  <c r="FS64" i="7"/>
  <c r="FS48" i="7"/>
  <c r="FS268" i="7"/>
  <c r="FS260" i="7"/>
  <c r="FS252" i="7"/>
  <c r="FS244" i="7"/>
  <c r="FS236" i="7"/>
  <c r="FS228" i="7"/>
  <c r="FS220" i="7"/>
  <c r="FS212" i="7"/>
  <c r="FS204" i="7"/>
  <c r="FS196" i="7"/>
  <c r="FS188" i="7"/>
  <c r="FS180" i="7"/>
  <c r="FS172" i="7"/>
  <c r="FS164" i="7"/>
  <c r="FS156" i="7"/>
  <c r="FS148" i="7"/>
  <c r="FS140" i="7"/>
  <c r="FS132" i="7"/>
  <c r="FS124" i="7"/>
  <c r="FS116" i="7"/>
  <c r="FS108" i="7"/>
  <c r="FS100" i="7"/>
  <c r="FS92" i="7"/>
  <c r="FS84" i="7"/>
  <c r="FS76" i="7"/>
  <c r="FS68" i="7"/>
  <c r="FS60" i="7"/>
  <c r="FS52" i="7"/>
  <c r="FS44" i="7"/>
  <c r="FS257" i="7"/>
  <c r="FS81" i="7"/>
  <c r="FS264" i="7"/>
  <c r="FS240" i="7"/>
  <c r="FS224" i="7"/>
  <c r="FS208" i="7"/>
  <c r="FS200" i="7"/>
  <c r="FS184" i="7"/>
  <c r="FS160" i="7"/>
  <c r="FS136" i="7"/>
  <c r="FS112" i="7"/>
  <c r="FS72" i="7"/>
  <c r="FS40" i="7"/>
  <c r="FS267" i="7"/>
  <c r="FS259" i="7"/>
  <c r="FS251" i="7"/>
  <c r="FS243" i="7"/>
  <c r="FS235" i="7"/>
  <c r="FS227" i="7"/>
  <c r="FS219" i="7"/>
  <c r="FS211" i="7"/>
  <c r="FS203" i="7"/>
  <c r="FS195" i="7"/>
  <c r="FS187" i="7"/>
  <c r="FS179" i="7"/>
  <c r="FS171" i="7"/>
  <c r="FS163" i="7"/>
  <c r="FS155" i="7"/>
  <c r="FS147" i="7"/>
  <c r="FS139" i="7"/>
  <c r="FS131" i="7"/>
  <c r="FS123" i="7"/>
  <c r="FS115" i="7"/>
  <c r="FS107" i="7"/>
  <c r="FS99" i="7"/>
  <c r="FS91" i="7"/>
  <c r="FS83" i="7"/>
  <c r="FS75" i="7"/>
  <c r="FS67" i="7"/>
  <c r="FS59" i="7"/>
  <c r="FS51" i="7"/>
  <c r="FS43" i="7"/>
  <c r="FS266" i="7"/>
  <c r="FS258" i="7"/>
  <c r="FS250" i="7"/>
  <c r="FS242" i="7"/>
  <c r="FS234" i="7"/>
  <c r="FS226" i="7"/>
  <c r="FS218" i="7"/>
  <c r="FS210" i="7"/>
  <c r="FS202" i="7"/>
  <c r="FS194" i="7"/>
  <c r="FS186" i="7"/>
  <c r="FS178" i="7"/>
  <c r="FS170" i="7"/>
  <c r="FS162" i="7"/>
  <c r="FS154" i="7"/>
  <c r="FS146" i="7"/>
  <c r="FS138" i="7"/>
  <c r="FS130" i="7"/>
  <c r="FS122" i="7"/>
  <c r="FS114" i="7"/>
  <c r="FS106" i="7"/>
  <c r="FS98" i="7"/>
  <c r="FS90" i="7"/>
  <c r="FS82" i="7"/>
  <c r="FS74" i="7"/>
  <c r="FS66" i="7"/>
  <c r="FS58" i="7"/>
  <c r="FS50" i="7"/>
  <c r="FS42" i="7"/>
  <c r="FS2" i="7"/>
  <c r="FS265" i="7"/>
  <c r="FS249" i="7"/>
  <c r="FS241" i="7"/>
  <c r="FS233" i="7"/>
  <c r="FS225" i="7"/>
  <c r="FS217" i="7"/>
  <c r="FS209" i="7"/>
  <c r="FS201" i="7"/>
  <c r="FS185" i="7"/>
  <c r="FS177" i="7"/>
  <c r="FS169" i="7"/>
  <c r="FS161" i="7"/>
  <c r="FS153" i="7"/>
  <c r="FS145" i="7"/>
  <c r="FS137" i="7"/>
  <c r="FS121" i="7"/>
  <c r="FS97" i="7"/>
  <c r="FS73" i="7"/>
  <c r="FS57" i="7"/>
  <c r="FS41" i="7"/>
  <c r="FS232" i="7"/>
  <c r="FS152" i="7"/>
  <c r="FS128" i="7"/>
  <c r="FS104" i="7"/>
  <c r="FS80" i="7"/>
  <c r="FS56" i="7"/>
  <c r="FS4" i="7"/>
  <c r="FS3" i="7"/>
  <c r="FS5" i="7"/>
  <c r="FS6" i="7"/>
  <c r="FS7" i="7"/>
  <c r="FS8" i="7"/>
  <c r="FS9" i="7"/>
  <c r="FS10" i="7"/>
  <c r="FS11" i="7"/>
  <c r="FS12" i="7"/>
  <c r="FS13" i="7"/>
  <c r="FS14" i="7"/>
  <c r="FS15" i="7"/>
  <c r="FS16" i="7"/>
  <c r="FS17" i="7"/>
  <c r="FS18" i="7"/>
  <c r="FS19" i="7"/>
  <c r="FS20" i="7"/>
  <c r="FS21" i="7"/>
  <c r="FS22" i="7"/>
  <c r="FS23" i="7"/>
  <c r="FS24" i="7"/>
  <c r="FS25" i="7"/>
  <c r="FS26" i="7"/>
  <c r="FS27" i="7"/>
  <c r="FS28" i="7"/>
  <c r="FS29" i="7"/>
  <c r="FS30" i="7"/>
  <c r="FS31" i="7"/>
  <c r="FS32" i="7"/>
  <c r="FS33" i="7"/>
  <c r="FS34" i="7"/>
  <c r="FS35" i="7"/>
  <c r="FS36" i="7"/>
  <c r="FS37" i="7"/>
  <c r="FS38" i="7"/>
  <c r="FW39" i="7"/>
  <c r="FX40" i="7"/>
  <c r="FP38" i="7"/>
  <c r="FO37" i="7"/>
  <c r="FG38" i="7"/>
  <c r="FH39" i="7"/>
  <c r="EY36" i="7"/>
  <c r="EZ37" i="7"/>
  <c r="ER37" i="7"/>
  <c r="EQ36" i="7"/>
  <c r="EI37" i="7"/>
  <c r="EJ38" i="7"/>
  <c r="EB39" i="7"/>
  <c r="EA38" i="7"/>
  <c r="DS37" i="7"/>
  <c r="DT38" i="7"/>
  <c r="DC38" i="7"/>
  <c r="AS37" i="7"/>
  <c r="CT39" i="7"/>
  <c r="CU40" i="7"/>
  <c r="CL37" i="7"/>
  <c r="CM38" i="7"/>
  <c r="BY37" i="7"/>
  <c r="CD38" i="7"/>
  <c r="CE39" i="7"/>
  <c r="BW38" i="7"/>
  <c r="BV37" i="7"/>
  <c r="BI37" i="7"/>
  <c r="BN38" i="7"/>
  <c r="BO39" i="7"/>
  <c r="BA37" i="7"/>
  <c r="BF38" i="7"/>
  <c r="BG39" i="7"/>
  <c r="AY39" i="7"/>
  <c r="AX38" i="7"/>
  <c r="AK39" i="7"/>
  <c r="AP38" i="7"/>
  <c r="AQ39" i="7"/>
  <c r="AI37" i="7"/>
  <c r="AH37" i="7" s="1"/>
  <c r="U37" i="7"/>
  <c r="T37" i="7" s="1"/>
  <c r="LJ38" i="2" l="1"/>
  <c r="LK37" i="2"/>
  <c r="G586" i="7"/>
  <c r="F586" i="7" s="1"/>
  <c r="FX41" i="7"/>
  <c r="FW40" i="7"/>
  <c r="FP39" i="7"/>
  <c r="FO38" i="7"/>
  <c r="FH40" i="7"/>
  <c r="FG39" i="7"/>
  <c r="EZ38" i="7"/>
  <c r="EY37" i="7"/>
  <c r="ER38" i="7"/>
  <c r="EQ37" i="7"/>
  <c r="EJ39" i="7"/>
  <c r="EI38" i="7"/>
  <c r="EA39" i="7"/>
  <c r="EB40" i="7"/>
  <c r="DT39" i="7"/>
  <c r="DS38" i="7"/>
  <c r="DC39" i="7"/>
  <c r="AS38" i="7"/>
  <c r="CU41" i="7"/>
  <c r="CT40" i="7"/>
  <c r="CM39" i="7"/>
  <c r="CL38" i="7"/>
  <c r="BY38" i="7"/>
  <c r="CE40" i="7"/>
  <c r="CD39" i="7"/>
  <c r="BW39" i="7"/>
  <c r="BV38" i="7"/>
  <c r="BI38" i="7"/>
  <c r="BN39" i="7"/>
  <c r="BO40" i="7"/>
  <c r="BA38" i="7"/>
  <c r="BG40" i="7"/>
  <c r="BF39" i="7"/>
  <c r="AX39" i="7"/>
  <c r="AY40" i="7"/>
  <c r="AK40" i="7"/>
  <c r="AQ40" i="7"/>
  <c r="AP39" i="7"/>
  <c r="AI38" i="7"/>
  <c r="AH38" i="7" s="1"/>
  <c r="U38" i="7"/>
  <c r="T38" i="7" s="1"/>
  <c r="LK38" i="2" l="1"/>
  <c r="LJ39" i="2"/>
  <c r="G587" i="7"/>
  <c r="F587" i="7" s="1"/>
  <c r="FX42" i="7"/>
  <c r="FW41" i="7"/>
  <c r="FO39" i="7"/>
  <c r="FP40" i="7"/>
  <c r="FG40" i="7"/>
  <c r="FH41" i="7"/>
  <c r="EY38" i="7"/>
  <c r="EZ39" i="7"/>
  <c r="EQ38" i="7"/>
  <c r="ER39" i="7"/>
  <c r="EI39" i="7"/>
  <c r="EJ40" i="7"/>
  <c r="EB41" i="7"/>
  <c r="EA40" i="7"/>
  <c r="DS39" i="7"/>
  <c r="DT40" i="7"/>
  <c r="DC40" i="7"/>
  <c r="AS39" i="7"/>
  <c r="CT41" i="7"/>
  <c r="CU42" i="7"/>
  <c r="CL39" i="7"/>
  <c r="CM40" i="7"/>
  <c r="BY39" i="7"/>
  <c r="CD40" i="7"/>
  <c r="CE41" i="7"/>
  <c r="BV39" i="7"/>
  <c r="BW40" i="7"/>
  <c r="BI39" i="7"/>
  <c r="BO41" i="7"/>
  <c r="BN40" i="7"/>
  <c r="BA39" i="7"/>
  <c r="BF40" i="7"/>
  <c r="BG41" i="7"/>
  <c r="AY41" i="7"/>
  <c r="AX40" i="7"/>
  <c r="AK41" i="7"/>
  <c r="AP40" i="7"/>
  <c r="AQ41" i="7"/>
  <c r="AI39" i="7"/>
  <c r="AH39" i="7" s="1"/>
  <c r="U39" i="7"/>
  <c r="T39" i="7" s="1"/>
  <c r="LK39" i="2" l="1"/>
  <c r="LJ40" i="2"/>
  <c r="G588" i="7"/>
  <c r="F588" i="7" s="1"/>
  <c r="CK9" i="7"/>
  <c r="FW42" i="7"/>
  <c r="FX43" i="7"/>
  <c r="FP41" i="7"/>
  <c r="FO40" i="7"/>
  <c r="FH42" i="7"/>
  <c r="FG41" i="7"/>
  <c r="EZ40" i="7"/>
  <c r="EY39" i="7"/>
  <c r="ER40" i="7"/>
  <c r="EQ39" i="7"/>
  <c r="EI40" i="7"/>
  <c r="EJ41" i="7"/>
  <c r="EA41" i="7"/>
  <c r="EB42" i="7"/>
  <c r="DT41" i="7"/>
  <c r="DS40" i="7"/>
  <c r="DC41" i="7"/>
  <c r="AS40" i="7"/>
  <c r="CU43" i="7"/>
  <c r="CT42" i="7"/>
  <c r="CM41" i="7"/>
  <c r="CL40" i="7"/>
  <c r="BY40" i="7"/>
  <c r="CE42" i="7"/>
  <c r="CD41" i="7"/>
  <c r="BW41" i="7"/>
  <c r="BV40" i="7"/>
  <c r="BI40" i="7"/>
  <c r="BO42" i="7"/>
  <c r="BN41" i="7"/>
  <c r="BA40" i="7"/>
  <c r="BG42" i="7"/>
  <c r="BF41" i="7"/>
  <c r="AX41" i="7"/>
  <c r="AY42" i="7"/>
  <c r="AK42" i="7"/>
  <c r="AQ42" i="7"/>
  <c r="AP41" i="7"/>
  <c r="AI40" i="7"/>
  <c r="AH40" i="7" s="1"/>
  <c r="U40" i="7"/>
  <c r="T40" i="7" s="1"/>
  <c r="LK40" i="2" l="1"/>
  <c r="LJ41" i="2"/>
  <c r="G589" i="7"/>
  <c r="F589" i="7" s="1"/>
  <c r="FX44" i="7"/>
  <c r="FW43" i="7"/>
  <c r="FO41" i="7"/>
  <c r="FP42" i="7"/>
  <c r="FH43" i="7"/>
  <c r="FG42" i="7"/>
  <c r="EY40" i="7"/>
  <c r="EZ41" i="7"/>
  <c r="EQ40" i="7"/>
  <c r="ER41" i="7"/>
  <c r="EJ42" i="7"/>
  <c r="EI41" i="7"/>
  <c r="EA42" i="7"/>
  <c r="EB43" i="7"/>
  <c r="DS41" i="7"/>
  <c r="DT42" i="7"/>
  <c r="DC42" i="7"/>
  <c r="AS41" i="7"/>
  <c r="CT43" i="7"/>
  <c r="CL41" i="7"/>
  <c r="CM42" i="7"/>
  <c r="BY41" i="7"/>
  <c r="CD42" i="7"/>
  <c r="CE43" i="7"/>
  <c r="BW42" i="7"/>
  <c r="BV41" i="7"/>
  <c r="BI41" i="7"/>
  <c r="BO43" i="7"/>
  <c r="BN42" i="7"/>
  <c r="BA41" i="7"/>
  <c r="BF42" i="7"/>
  <c r="BG43" i="7"/>
  <c r="AY43" i="7"/>
  <c r="AX42" i="7"/>
  <c r="AK43" i="7"/>
  <c r="AP42" i="7"/>
  <c r="AQ43" i="7"/>
  <c r="AI41" i="7"/>
  <c r="AH41" i="7" s="1"/>
  <c r="U41" i="7"/>
  <c r="T41" i="7" s="1"/>
  <c r="LJ42" i="2" l="1"/>
  <c r="LK41" i="2"/>
  <c r="G590" i="7"/>
  <c r="F590" i="7" s="1"/>
  <c r="EA43" i="7"/>
  <c r="EB44" i="7"/>
  <c r="FW44" i="7"/>
  <c r="FX45" i="7"/>
  <c r="FO42" i="7"/>
  <c r="FP43" i="7"/>
  <c r="FG43" i="7"/>
  <c r="FH44" i="7"/>
  <c r="EY41" i="7"/>
  <c r="EZ42" i="7"/>
  <c r="ER42" i="7"/>
  <c r="EQ41" i="7"/>
  <c r="EI42" i="7"/>
  <c r="EJ43" i="7"/>
  <c r="DT43" i="7"/>
  <c r="DS42" i="7"/>
  <c r="DC43" i="7"/>
  <c r="AS42" i="7"/>
  <c r="CM43" i="7"/>
  <c r="CL42" i="7"/>
  <c r="BY42" i="7"/>
  <c r="CE44" i="7"/>
  <c r="CD43" i="7"/>
  <c r="BW43" i="7"/>
  <c r="BV42" i="7"/>
  <c r="BI42" i="7"/>
  <c r="BO44" i="7"/>
  <c r="BN43" i="7"/>
  <c r="BA42" i="7"/>
  <c r="BG44" i="7"/>
  <c r="BF43" i="7"/>
  <c r="AX43" i="7"/>
  <c r="AY44" i="7"/>
  <c r="AK44" i="7"/>
  <c r="AQ44" i="7"/>
  <c r="AP43" i="7"/>
  <c r="AI42" i="7"/>
  <c r="AH42" i="7" s="1"/>
  <c r="U42" i="7"/>
  <c r="T42" i="7" s="1"/>
  <c r="LK42" i="2" l="1"/>
  <c r="LJ43" i="2"/>
  <c r="LK43" i="2" s="1"/>
  <c r="G591" i="7"/>
  <c r="F591" i="7" s="1"/>
  <c r="EA44" i="7"/>
  <c r="EB45" i="7"/>
  <c r="FW45" i="7"/>
  <c r="FX46" i="7"/>
  <c r="FP44" i="7"/>
  <c r="FO43" i="7"/>
  <c r="FH45" i="7"/>
  <c r="FG44" i="7"/>
  <c r="EZ43" i="7"/>
  <c r="EY42" i="7"/>
  <c r="ER43" i="7"/>
  <c r="EQ42" i="7"/>
  <c r="EJ44" i="7"/>
  <c r="EI43" i="7"/>
  <c r="DS43" i="7"/>
  <c r="DT44" i="7"/>
  <c r="DC44" i="7"/>
  <c r="AS43" i="7"/>
  <c r="CL43" i="7"/>
  <c r="CM44" i="7"/>
  <c r="BY43" i="7"/>
  <c r="CD44" i="7"/>
  <c r="CE45" i="7"/>
  <c r="BV43" i="7"/>
  <c r="BW44" i="7"/>
  <c r="BI43" i="7"/>
  <c r="BN44" i="7"/>
  <c r="BO45" i="7"/>
  <c r="BA43" i="7"/>
  <c r="BF44" i="7"/>
  <c r="BG45" i="7"/>
  <c r="AY45" i="7"/>
  <c r="AX44" i="7"/>
  <c r="AK45" i="7"/>
  <c r="AP44" i="7"/>
  <c r="AQ45" i="7"/>
  <c r="AI43" i="7"/>
  <c r="AH43" i="7" s="1"/>
  <c r="U43" i="7"/>
  <c r="T43" i="7" s="1"/>
  <c r="G592" i="7" l="1"/>
  <c r="F592" i="7" s="1"/>
  <c r="EA45" i="7"/>
  <c r="EB46" i="7"/>
  <c r="FX47" i="7"/>
  <c r="FW46" i="7"/>
  <c r="FO44" i="7"/>
  <c r="FP45" i="7"/>
  <c r="FG45" i="7"/>
  <c r="FH46" i="7"/>
  <c r="EY43" i="7"/>
  <c r="EZ44" i="7"/>
  <c r="EQ43" i="7"/>
  <c r="ER44" i="7"/>
  <c r="EJ45" i="7"/>
  <c r="EI44" i="7"/>
  <c r="DT45" i="7"/>
  <c r="DS44" i="7"/>
  <c r="DC45" i="7"/>
  <c r="AS44" i="7"/>
  <c r="CM45" i="7"/>
  <c r="CL44" i="7"/>
  <c r="BY44" i="7"/>
  <c r="CD45" i="7"/>
  <c r="CE46" i="7"/>
  <c r="BW45" i="7"/>
  <c r="BV44" i="7"/>
  <c r="BI44" i="7"/>
  <c r="BN45" i="7"/>
  <c r="BO46" i="7"/>
  <c r="BA44" i="7"/>
  <c r="BG46" i="7"/>
  <c r="BF45" i="7"/>
  <c r="AX45" i="7"/>
  <c r="AY46" i="7"/>
  <c r="AK46" i="7"/>
  <c r="AQ46" i="7"/>
  <c r="AP45" i="7"/>
  <c r="AI44" i="7"/>
  <c r="AH44" i="7" s="1"/>
  <c r="U44" i="7"/>
  <c r="T44" i="7" s="1"/>
  <c r="G593" i="7" l="1"/>
  <c r="F593" i="7" s="1"/>
  <c r="EB47" i="7"/>
  <c r="EA46" i="7"/>
  <c r="FW47" i="7"/>
  <c r="FX48" i="7"/>
  <c r="FP46" i="7"/>
  <c r="FO45" i="7"/>
  <c r="FG46" i="7"/>
  <c r="FH47" i="7"/>
  <c r="EZ45" i="7"/>
  <c r="EY44" i="7"/>
  <c r="ER45" i="7"/>
  <c r="EQ44" i="7"/>
  <c r="EI45" i="7"/>
  <c r="EJ46" i="7"/>
  <c r="DS45" i="7"/>
  <c r="DT46" i="7"/>
  <c r="DC46" i="7"/>
  <c r="AS45" i="7"/>
  <c r="CL45" i="7"/>
  <c r="CM46" i="7"/>
  <c r="BY45" i="7"/>
  <c r="CD46" i="7"/>
  <c r="CE47" i="7"/>
  <c r="BW46" i="7"/>
  <c r="BV45" i="7"/>
  <c r="BI45" i="7"/>
  <c r="BO47" i="7"/>
  <c r="BN46" i="7"/>
  <c r="BA45" i="7"/>
  <c r="BF46" i="7"/>
  <c r="BG47" i="7"/>
  <c r="AY47" i="7"/>
  <c r="AX46" i="7"/>
  <c r="AK47" i="7"/>
  <c r="AP46" i="7"/>
  <c r="AQ47" i="7"/>
  <c r="AI45" i="7"/>
  <c r="AH45" i="7" s="1"/>
  <c r="U45" i="7"/>
  <c r="T45" i="7" s="1"/>
  <c r="G594" i="7" l="1"/>
  <c r="F594" i="7" s="1"/>
  <c r="EB48" i="7"/>
  <c r="EA47" i="7"/>
  <c r="FX49" i="7"/>
  <c r="FW48" i="7"/>
  <c r="FP47" i="7"/>
  <c r="FO46" i="7"/>
  <c r="FH48" i="7"/>
  <c r="FG47" i="7"/>
  <c r="EZ46" i="7"/>
  <c r="EY45" i="7"/>
  <c r="EQ45" i="7"/>
  <c r="ER46" i="7"/>
  <c r="EJ47" i="7"/>
  <c r="EI46" i="7"/>
  <c r="DT47" i="7"/>
  <c r="DS46" i="7"/>
  <c r="DC47" i="7"/>
  <c r="AS46" i="7"/>
  <c r="CM47" i="7"/>
  <c r="CL46" i="7"/>
  <c r="BY46" i="7"/>
  <c r="CE48" i="7"/>
  <c r="CD47" i="7"/>
  <c r="BW47" i="7"/>
  <c r="BV46" i="7"/>
  <c r="BI46" i="7"/>
  <c r="BO48" i="7"/>
  <c r="BN47" i="7"/>
  <c r="BA46" i="7"/>
  <c r="BG48" i="7"/>
  <c r="BF47" i="7"/>
  <c r="AX47" i="7"/>
  <c r="AY48" i="7"/>
  <c r="AK48" i="7"/>
  <c r="AQ48" i="7"/>
  <c r="AP47" i="7"/>
  <c r="AI46" i="7"/>
  <c r="AH46" i="7" s="1"/>
  <c r="U46" i="7"/>
  <c r="T46" i="7" s="1"/>
  <c r="G595" i="7" l="1"/>
  <c r="F595" i="7" s="1"/>
  <c r="EA48" i="7"/>
  <c r="EB49" i="7"/>
  <c r="FX50" i="7"/>
  <c r="FW49" i="7"/>
  <c r="FO47" i="7"/>
  <c r="FP48" i="7"/>
  <c r="FG48" i="7"/>
  <c r="FH49" i="7"/>
  <c r="EY46" i="7"/>
  <c r="EZ47" i="7"/>
  <c r="EQ46" i="7"/>
  <c r="ER47" i="7"/>
  <c r="EI47" i="7"/>
  <c r="EJ48" i="7"/>
  <c r="DS47" i="7"/>
  <c r="DT48" i="7"/>
  <c r="DC48" i="7"/>
  <c r="AS47" i="7"/>
  <c r="CL47" i="7"/>
  <c r="CM48" i="7"/>
  <c r="BY47" i="7"/>
  <c r="CD48" i="7"/>
  <c r="CE49" i="7"/>
  <c r="BV47" i="7"/>
  <c r="BW48" i="7"/>
  <c r="BI47" i="7"/>
  <c r="BN48" i="7"/>
  <c r="BO49" i="7"/>
  <c r="BA47" i="7"/>
  <c r="BF48" i="7"/>
  <c r="BG49" i="7"/>
  <c r="AY49" i="7"/>
  <c r="AX48" i="7"/>
  <c r="AK49" i="7"/>
  <c r="AP48" i="7"/>
  <c r="AQ49" i="7"/>
  <c r="AI47" i="7"/>
  <c r="AH47" i="7" s="1"/>
  <c r="U47" i="7"/>
  <c r="T47" i="7" s="1"/>
  <c r="G596" i="7" l="1"/>
  <c r="F596" i="7" s="1"/>
  <c r="EB50" i="7"/>
  <c r="EA49" i="7"/>
  <c r="FW50" i="7"/>
  <c r="FX51" i="7"/>
  <c r="FP49" i="7"/>
  <c r="FO48" i="7"/>
  <c r="FH50" i="7"/>
  <c r="FG49" i="7"/>
  <c r="EZ48" i="7"/>
  <c r="EY47" i="7"/>
  <c r="ER48" i="7"/>
  <c r="EQ47" i="7"/>
  <c r="EI48" i="7"/>
  <c r="EJ49" i="7"/>
  <c r="DT49" i="7"/>
  <c r="DS48" i="7"/>
  <c r="DC49" i="7"/>
  <c r="AS48" i="7"/>
  <c r="CM49" i="7"/>
  <c r="CL48" i="7"/>
  <c r="BY48" i="7"/>
  <c r="CE50" i="7"/>
  <c r="CD49" i="7"/>
  <c r="BW49" i="7"/>
  <c r="BV48" i="7"/>
  <c r="BI48" i="7"/>
  <c r="BN49" i="7"/>
  <c r="BO50" i="7"/>
  <c r="BA48" i="7"/>
  <c r="BG50" i="7"/>
  <c r="BF49" i="7"/>
  <c r="AX49" i="7"/>
  <c r="AY50" i="7"/>
  <c r="AK50" i="7"/>
  <c r="AQ50" i="7"/>
  <c r="AP49" i="7"/>
  <c r="AI48" i="7"/>
  <c r="AH48" i="7" s="1"/>
  <c r="U48" i="7"/>
  <c r="T48" i="7" s="1"/>
  <c r="G597" i="7" l="1"/>
  <c r="F597" i="7" s="1"/>
  <c r="EA50" i="7"/>
  <c r="EB51" i="7"/>
  <c r="FX52" i="7"/>
  <c r="FW51" i="7"/>
  <c r="FO49" i="7"/>
  <c r="FP50" i="7"/>
  <c r="FH51" i="7"/>
  <c r="FG50" i="7"/>
  <c r="EZ49" i="7"/>
  <c r="EY48" i="7"/>
  <c r="EQ48" i="7"/>
  <c r="ER49" i="7"/>
  <c r="EJ50" i="7"/>
  <c r="EI49" i="7"/>
  <c r="DS49" i="7"/>
  <c r="DT50" i="7"/>
  <c r="DC50" i="7"/>
  <c r="AS49" i="7"/>
  <c r="CL49" i="7"/>
  <c r="CM50" i="7"/>
  <c r="BY49" i="7"/>
  <c r="CD50" i="7"/>
  <c r="CE51" i="7"/>
  <c r="BW50" i="7"/>
  <c r="BV49" i="7"/>
  <c r="BI49" i="7"/>
  <c r="BO51" i="7"/>
  <c r="BN50" i="7"/>
  <c r="BA49" i="7"/>
  <c r="BF50" i="7"/>
  <c r="BG51" i="7"/>
  <c r="AY51" i="7"/>
  <c r="AX50" i="7"/>
  <c r="AK51" i="7"/>
  <c r="AP50" i="7"/>
  <c r="AQ51" i="7"/>
  <c r="AI49" i="7"/>
  <c r="AH49" i="7" s="1"/>
  <c r="U49" i="7"/>
  <c r="T49" i="7" s="1"/>
  <c r="G598" i="7" l="1"/>
  <c r="F598" i="7" s="1"/>
  <c r="EB52" i="7"/>
  <c r="EA51" i="7"/>
  <c r="FX53" i="7"/>
  <c r="FW52" i="7"/>
  <c r="FO50" i="7"/>
  <c r="FP51" i="7"/>
  <c r="FG51" i="7"/>
  <c r="FH52" i="7"/>
  <c r="EY49" i="7"/>
  <c r="EZ50" i="7"/>
  <c r="ER50" i="7"/>
  <c r="EQ49" i="7"/>
  <c r="EI50" i="7"/>
  <c r="EJ51" i="7"/>
  <c r="DT51" i="7"/>
  <c r="DS50" i="7"/>
  <c r="DC51" i="7"/>
  <c r="AS50" i="7"/>
  <c r="CM51" i="7"/>
  <c r="CL50" i="7"/>
  <c r="BY50" i="7"/>
  <c r="CE52" i="7"/>
  <c r="CD51" i="7"/>
  <c r="BW51" i="7"/>
  <c r="BV50" i="7"/>
  <c r="BI50" i="7"/>
  <c r="BN51" i="7"/>
  <c r="BO52" i="7"/>
  <c r="BA50" i="7"/>
  <c r="BG52" i="7"/>
  <c r="BF51" i="7"/>
  <c r="AX51" i="7"/>
  <c r="AY52" i="7"/>
  <c r="AK52" i="7"/>
  <c r="AQ52" i="7"/>
  <c r="AP51" i="7"/>
  <c r="AI50" i="7"/>
  <c r="AH50" i="7" s="1"/>
  <c r="U50" i="7"/>
  <c r="T50" i="7" s="1"/>
  <c r="G599" i="7" l="1"/>
  <c r="F599" i="7" s="1"/>
  <c r="EA52" i="7"/>
  <c r="EB53" i="7"/>
  <c r="FW53" i="7"/>
  <c r="FX54" i="7"/>
  <c r="FP52" i="7"/>
  <c r="FO51" i="7"/>
  <c r="FH53" i="7"/>
  <c r="FG52" i="7"/>
  <c r="EZ51" i="7"/>
  <c r="EY50" i="7"/>
  <c r="ER51" i="7"/>
  <c r="EQ50" i="7"/>
  <c r="EJ52" i="7"/>
  <c r="EI51" i="7"/>
  <c r="DS51" i="7"/>
  <c r="DT52" i="7"/>
  <c r="DC52" i="7"/>
  <c r="AS51" i="7"/>
  <c r="CL51" i="7"/>
  <c r="CM52" i="7"/>
  <c r="BY51" i="7"/>
  <c r="CD52" i="7"/>
  <c r="CE53" i="7"/>
  <c r="BV51" i="7"/>
  <c r="BW52" i="7"/>
  <c r="BI51" i="7"/>
  <c r="BO53" i="7"/>
  <c r="BN52" i="7"/>
  <c r="BA51" i="7"/>
  <c r="BF52" i="7"/>
  <c r="BG53" i="7"/>
  <c r="AY53" i="7"/>
  <c r="AX52" i="7"/>
  <c r="AK53" i="7"/>
  <c r="AP52" i="7"/>
  <c r="AQ53" i="7"/>
  <c r="AI51" i="7"/>
  <c r="AH51" i="7" s="1"/>
  <c r="U51" i="7"/>
  <c r="T51" i="7" s="1"/>
  <c r="G600" i="7" l="1"/>
  <c r="F600" i="7" s="1"/>
  <c r="EA53" i="7"/>
  <c r="EB54" i="7"/>
  <c r="FX55" i="7"/>
  <c r="FW54" i="7"/>
  <c r="FO52" i="7"/>
  <c r="FP53" i="7"/>
  <c r="FG53" i="7"/>
  <c r="FH54" i="7"/>
  <c r="EY51" i="7"/>
  <c r="EZ52" i="7"/>
  <c r="EQ51" i="7"/>
  <c r="ER52" i="7"/>
  <c r="EJ53" i="7"/>
  <c r="EI52" i="7"/>
  <c r="DT53" i="7"/>
  <c r="DS52" i="7"/>
  <c r="DC53" i="7"/>
  <c r="AS52" i="7"/>
  <c r="CM53" i="7"/>
  <c r="CL52" i="7"/>
  <c r="BY52" i="7"/>
  <c r="CD53" i="7"/>
  <c r="CE54" i="7"/>
  <c r="BW53" i="7"/>
  <c r="BV52" i="7"/>
  <c r="BI52" i="7"/>
  <c r="BO54" i="7"/>
  <c r="BN53" i="7"/>
  <c r="BA52" i="7"/>
  <c r="BG54" i="7"/>
  <c r="BF53" i="7"/>
  <c r="AX53" i="7"/>
  <c r="AY54" i="7"/>
  <c r="AK54" i="7"/>
  <c r="AQ54" i="7"/>
  <c r="AP53" i="7"/>
  <c r="AI52" i="7"/>
  <c r="AH52" i="7" s="1"/>
  <c r="U52" i="7"/>
  <c r="T52" i="7" s="1"/>
  <c r="G601" i="7" l="1"/>
  <c r="F601" i="7" s="1"/>
  <c r="EB55" i="7"/>
  <c r="EA54" i="7"/>
  <c r="FW55" i="7"/>
  <c r="FX56" i="7"/>
  <c r="FP54" i="7"/>
  <c r="FO53" i="7"/>
  <c r="FG54" i="7"/>
  <c r="FH55" i="7"/>
  <c r="EY52" i="7"/>
  <c r="EZ53" i="7"/>
  <c r="ER53" i="7"/>
  <c r="EQ52" i="7"/>
  <c r="EI53" i="7"/>
  <c r="EJ54" i="7"/>
  <c r="DS53" i="7"/>
  <c r="DT54" i="7"/>
  <c r="DC54" i="7"/>
  <c r="AS53" i="7"/>
  <c r="CL53" i="7"/>
  <c r="CM54" i="7"/>
  <c r="BY53" i="7"/>
  <c r="CD54" i="7"/>
  <c r="CE55" i="7"/>
  <c r="BW54" i="7"/>
  <c r="BV53" i="7"/>
  <c r="BI53" i="7"/>
  <c r="BN54" i="7"/>
  <c r="BO55" i="7"/>
  <c r="BA53" i="7"/>
  <c r="BF54" i="7"/>
  <c r="BG55" i="7"/>
  <c r="AY55" i="7"/>
  <c r="AX54" i="7"/>
  <c r="AK55" i="7"/>
  <c r="AP54" i="7"/>
  <c r="AQ55" i="7"/>
  <c r="AI53" i="7"/>
  <c r="AH53" i="7" s="1"/>
  <c r="U53" i="7"/>
  <c r="T53" i="7" s="1"/>
  <c r="G602" i="7" l="1"/>
  <c r="F602" i="7" s="1"/>
  <c r="EA55" i="7"/>
  <c r="EB56" i="7"/>
  <c r="FX57" i="7"/>
  <c r="FW56" i="7"/>
  <c r="FP55" i="7"/>
  <c r="FO54" i="7"/>
  <c r="FH56" i="7"/>
  <c r="FG55" i="7"/>
  <c r="EZ54" i="7"/>
  <c r="EY53" i="7"/>
  <c r="ER54" i="7"/>
  <c r="EQ53" i="7"/>
  <c r="EJ55" i="7"/>
  <c r="EI54" i="7"/>
  <c r="DT55" i="7"/>
  <c r="DS54" i="7"/>
  <c r="DC55" i="7"/>
  <c r="AS54" i="7"/>
  <c r="CM55" i="7"/>
  <c r="CL54" i="7"/>
  <c r="BY54" i="7"/>
  <c r="CE56" i="7"/>
  <c r="CD55" i="7"/>
  <c r="BW55" i="7"/>
  <c r="BV54" i="7"/>
  <c r="BI54" i="7"/>
  <c r="BN55" i="7"/>
  <c r="BO56" i="7"/>
  <c r="BA54" i="7"/>
  <c r="BG56" i="7"/>
  <c r="BF55" i="7"/>
  <c r="AX55" i="7"/>
  <c r="AY56" i="7"/>
  <c r="AK56" i="7"/>
  <c r="AQ56" i="7"/>
  <c r="AP55" i="7"/>
  <c r="AI54" i="7"/>
  <c r="AH54" i="7" s="1"/>
  <c r="U54" i="7"/>
  <c r="T54" i="7" s="1"/>
  <c r="G603" i="7" l="1"/>
  <c r="F603" i="7" s="1"/>
  <c r="EB57" i="7"/>
  <c r="EA56" i="7"/>
  <c r="FX58" i="7"/>
  <c r="FW57" i="7"/>
  <c r="FO55" i="7"/>
  <c r="FP56" i="7"/>
  <c r="FG56" i="7"/>
  <c r="FH57" i="7"/>
  <c r="EY54" i="7"/>
  <c r="EZ55" i="7"/>
  <c r="EQ54" i="7"/>
  <c r="ER55" i="7"/>
  <c r="EI55" i="7"/>
  <c r="EJ56" i="7"/>
  <c r="DS55" i="7"/>
  <c r="DT56" i="7"/>
  <c r="DC56" i="7"/>
  <c r="AS55" i="7"/>
  <c r="CL55" i="7"/>
  <c r="CM56" i="7"/>
  <c r="BY55" i="7"/>
  <c r="CD56" i="7"/>
  <c r="CE57" i="7"/>
  <c r="BV55" i="7"/>
  <c r="BW56" i="7"/>
  <c r="BI55" i="7"/>
  <c r="BO57" i="7"/>
  <c r="BN56" i="7"/>
  <c r="BA55" i="7"/>
  <c r="BF56" i="7"/>
  <c r="BG57" i="7"/>
  <c r="AY57" i="7"/>
  <c r="AX56" i="7"/>
  <c r="AK57" i="7"/>
  <c r="AP56" i="7"/>
  <c r="AQ57" i="7"/>
  <c r="AI55" i="7"/>
  <c r="AH55" i="7" s="1"/>
  <c r="U55" i="7"/>
  <c r="T55" i="7" s="1"/>
  <c r="G604" i="7" l="1"/>
  <c r="F604" i="7" s="1"/>
  <c r="EB58" i="7"/>
  <c r="EA57" i="7"/>
  <c r="FW58" i="7"/>
  <c r="FX59" i="7"/>
  <c r="FP57" i="7"/>
  <c r="FO56" i="7"/>
  <c r="FH58" i="7"/>
  <c r="FG57" i="7"/>
  <c r="EZ56" i="7"/>
  <c r="EY55" i="7"/>
  <c r="ER56" i="7"/>
  <c r="EQ55" i="7"/>
  <c r="EI56" i="7"/>
  <c r="EJ57" i="7"/>
  <c r="DT57" i="7"/>
  <c r="DS56" i="7"/>
  <c r="DC57" i="7"/>
  <c r="AS56" i="7"/>
  <c r="CM57" i="7"/>
  <c r="CL56" i="7"/>
  <c r="BY56" i="7"/>
  <c r="CE58" i="7"/>
  <c r="CD57" i="7"/>
  <c r="BW57" i="7"/>
  <c r="BV56" i="7"/>
  <c r="BI56" i="7"/>
  <c r="BO58" i="7"/>
  <c r="BN57" i="7"/>
  <c r="BA56" i="7"/>
  <c r="BG58" i="7"/>
  <c r="BF57" i="7"/>
  <c r="AX57" i="7"/>
  <c r="AY58" i="7"/>
  <c r="AK58" i="7"/>
  <c r="AQ58" i="7"/>
  <c r="AP57" i="7"/>
  <c r="AI56" i="7"/>
  <c r="AH56" i="7" s="1"/>
  <c r="U56" i="7"/>
  <c r="T56" i="7" s="1"/>
  <c r="G605" i="7" l="1"/>
  <c r="F605" i="7" s="1"/>
  <c r="EA58" i="7"/>
  <c r="EB59" i="7"/>
  <c r="FX60" i="7"/>
  <c r="FW59" i="7"/>
  <c r="FO57" i="7"/>
  <c r="FP58" i="7"/>
  <c r="FH59" i="7"/>
  <c r="FG58" i="7"/>
  <c r="EY56" i="7"/>
  <c r="EZ57" i="7"/>
  <c r="EQ56" i="7"/>
  <c r="ER57" i="7"/>
  <c r="EJ58" i="7"/>
  <c r="EI57" i="7"/>
  <c r="DS57" i="7"/>
  <c r="DT58" i="7"/>
  <c r="DC58" i="7"/>
  <c r="AS57" i="7"/>
  <c r="CL57" i="7"/>
  <c r="CM58" i="7"/>
  <c r="BY57" i="7"/>
  <c r="CD58" i="7"/>
  <c r="CE59" i="7"/>
  <c r="BW58" i="7"/>
  <c r="BV57" i="7"/>
  <c r="BI57" i="7"/>
  <c r="BO59" i="7"/>
  <c r="BN58" i="7"/>
  <c r="BA57" i="7"/>
  <c r="BF58" i="7"/>
  <c r="BG59" i="7"/>
  <c r="AY59" i="7"/>
  <c r="AX58" i="7"/>
  <c r="AK59" i="7"/>
  <c r="AP58" i="7"/>
  <c r="AQ59" i="7"/>
  <c r="AI57" i="7"/>
  <c r="AH57" i="7" s="1"/>
  <c r="U57" i="7"/>
  <c r="T57" i="7" s="1"/>
  <c r="G606" i="7" l="1"/>
  <c r="F606" i="7" s="1"/>
  <c r="EB60" i="7"/>
  <c r="EA59" i="7"/>
  <c r="FW60" i="7"/>
  <c r="FX61" i="7"/>
  <c r="FO58" i="7"/>
  <c r="FP59" i="7"/>
  <c r="FG59" i="7"/>
  <c r="FH60" i="7"/>
  <c r="EY57" i="7"/>
  <c r="EZ58" i="7"/>
  <c r="ER58" i="7"/>
  <c r="EQ57" i="7"/>
  <c r="EI58" i="7"/>
  <c r="EJ59" i="7"/>
  <c r="DT59" i="7"/>
  <c r="DS58" i="7"/>
  <c r="DC59" i="7"/>
  <c r="AS58" i="7"/>
  <c r="CM59" i="7"/>
  <c r="CL58" i="7"/>
  <c r="BY58" i="7"/>
  <c r="CE60" i="7"/>
  <c r="CD59" i="7"/>
  <c r="BW59" i="7"/>
  <c r="BV58" i="7"/>
  <c r="BI58" i="7"/>
  <c r="BO60" i="7"/>
  <c r="BN59" i="7"/>
  <c r="BA58" i="7"/>
  <c r="BG60" i="7"/>
  <c r="BF59" i="7"/>
  <c r="AX59" i="7"/>
  <c r="AY60" i="7"/>
  <c r="AK60" i="7"/>
  <c r="AQ60" i="7"/>
  <c r="AP59" i="7"/>
  <c r="AI58" i="7"/>
  <c r="AH58" i="7" s="1"/>
  <c r="U58" i="7"/>
  <c r="T58" i="7" s="1"/>
  <c r="G607" i="7" l="1"/>
  <c r="F607" i="7" s="1"/>
  <c r="EB61" i="7"/>
  <c r="EA60" i="7"/>
  <c r="FW61" i="7"/>
  <c r="FX62" i="7"/>
  <c r="FP60" i="7"/>
  <c r="FO59" i="7"/>
  <c r="FH61" i="7"/>
  <c r="FG60" i="7"/>
  <c r="EZ59" i="7"/>
  <c r="EY58" i="7"/>
  <c r="ER59" i="7"/>
  <c r="EQ58" i="7"/>
  <c r="EJ60" i="7"/>
  <c r="EI59" i="7"/>
  <c r="DS59" i="7"/>
  <c r="DT60" i="7"/>
  <c r="DC60" i="7"/>
  <c r="AS59" i="7"/>
  <c r="CL59" i="7"/>
  <c r="CM60" i="7"/>
  <c r="BY59" i="7"/>
  <c r="CD60" i="7"/>
  <c r="CE61" i="7"/>
  <c r="BV59" i="7"/>
  <c r="BW60" i="7"/>
  <c r="BI59" i="7"/>
  <c r="BO61" i="7"/>
  <c r="BN60" i="7"/>
  <c r="BA59" i="7"/>
  <c r="BF60" i="7"/>
  <c r="BG61" i="7"/>
  <c r="AY61" i="7"/>
  <c r="AX60" i="7"/>
  <c r="AK61" i="7"/>
  <c r="AP60" i="7"/>
  <c r="AQ61" i="7"/>
  <c r="AI59" i="7"/>
  <c r="AH59" i="7" s="1"/>
  <c r="U59" i="7"/>
  <c r="T59" i="7" s="1"/>
  <c r="G608" i="7" l="1"/>
  <c r="F608" i="7" s="1"/>
  <c r="EB62" i="7"/>
  <c r="EA61" i="7"/>
  <c r="FX63" i="7"/>
  <c r="FW62" i="7"/>
  <c r="FO60" i="7"/>
  <c r="FP61" i="7"/>
  <c r="FG61" i="7"/>
  <c r="FH62" i="7"/>
  <c r="EY59" i="7"/>
  <c r="EZ60" i="7"/>
  <c r="EQ59" i="7"/>
  <c r="ER60" i="7"/>
  <c r="EJ61" i="7"/>
  <c r="EI60" i="7"/>
  <c r="DT61" i="7"/>
  <c r="DS60" i="7"/>
  <c r="DC61" i="7"/>
  <c r="AS60" i="7"/>
  <c r="CM61" i="7"/>
  <c r="CL60" i="7"/>
  <c r="BY60" i="7"/>
  <c r="CD61" i="7"/>
  <c r="CE62" i="7"/>
  <c r="BW61" i="7"/>
  <c r="BV60" i="7"/>
  <c r="BI60" i="7"/>
  <c r="BN61" i="7"/>
  <c r="BO62" i="7"/>
  <c r="BA60" i="7"/>
  <c r="BG62" i="7"/>
  <c r="BF61" i="7"/>
  <c r="AX61" i="7"/>
  <c r="AY62" i="7"/>
  <c r="AK62" i="7"/>
  <c r="AQ62" i="7"/>
  <c r="AP61" i="7"/>
  <c r="AI60" i="7"/>
  <c r="AH60" i="7" s="1"/>
  <c r="U60" i="7"/>
  <c r="T60" i="7" s="1"/>
  <c r="G609" i="7" l="1"/>
  <c r="F609" i="7" s="1"/>
  <c r="EA62" i="7"/>
  <c r="EB63" i="7"/>
  <c r="FW63" i="7"/>
  <c r="FX64" i="7"/>
  <c r="FP62" i="7"/>
  <c r="FO61" i="7"/>
  <c r="FG62" i="7"/>
  <c r="FH63" i="7"/>
  <c r="EZ61" i="7"/>
  <c r="EY60" i="7"/>
  <c r="ER61" i="7"/>
  <c r="EQ60" i="7"/>
  <c r="EI61" i="7"/>
  <c r="EJ62" i="7"/>
  <c r="DS61" i="7"/>
  <c r="DT62" i="7"/>
  <c r="DC62" i="7"/>
  <c r="AS61" i="7"/>
  <c r="CL61" i="7"/>
  <c r="CM62" i="7"/>
  <c r="BY61" i="7"/>
  <c r="CD62" i="7"/>
  <c r="CE63" i="7"/>
  <c r="BW62" i="7"/>
  <c r="BV61" i="7"/>
  <c r="BI61" i="7"/>
  <c r="BO63" i="7"/>
  <c r="BN62" i="7"/>
  <c r="BA61" i="7"/>
  <c r="BF62" i="7"/>
  <c r="BG63" i="7"/>
  <c r="AY63" i="7"/>
  <c r="AX62" i="7"/>
  <c r="AK63" i="7"/>
  <c r="AQ63" i="7"/>
  <c r="AP62" i="7"/>
  <c r="AI61" i="7"/>
  <c r="AH61" i="7" s="1"/>
  <c r="U61" i="7"/>
  <c r="T61" i="7" s="1"/>
  <c r="G610" i="7" l="1"/>
  <c r="F610" i="7" s="1"/>
  <c r="EA63" i="7"/>
  <c r="EB64" i="7"/>
  <c r="AG9" i="7"/>
  <c r="FX65" i="7"/>
  <c r="FW64" i="7"/>
  <c r="FP63" i="7"/>
  <c r="FO62" i="7"/>
  <c r="FH64" i="7"/>
  <c r="FG63" i="7"/>
  <c r="EZ62" i="7"/>
  <c r="EY61" i="7"/>
  <c r="ER62" i="7"/>
  <c r="EQ61" i="7"/>
  <c r="EJ63" i="7"/>
  <c r="EI62" i="7"/>
  <c r="DT63" i="7"/>
  <c r="DS62" i="7"/>
  <c r="DC63" i="7"/>
  <c r="AS62" i="7"/>
  <c r="CM63" i="7"/>
  <c r="CL62" i="7"/>
  <c r="BY62" i="7"/>
  <c r="CD63" i="7"/>
  <c r="CE64" i="7"/>
  <c r="BW63" i="7"/>
  <c r="BV62" i="7"/>
  <c r="BI62" i="7"/>
  <c r="BN63" i="7"/>
  <c r="BO64" i="7"/>
  <c r="BA62" i="7"/>
  <c r="BG64" i="7"/>
  <c r="BF63" i="7"/>
  <c r="AX63" i="7"/>
  <c r="AY64" i="7"/>
  <c r="AK64" i="7"/>
  <c r="AP63" i="7"/>
  <c r="AQ64" i="7"/>
  <c r="AI62" i="7"/>
  <c r="AH62" i="7" s="1"/>
  <c r="U62" i="7"/>
  <c r="T62" i="7" s="1"/>
  <c r="G611" i="7" l="1"/>
  <c r="F611" i="7" s="1"/>
  <c r="EA64" i="7"/>
  <c r="EB65" i="7"/>
  <c r="FX66" i="7"/>
  <c r="FW65" i="7"/>
  <c r="FO63" i="7"/>
  <c r="FP64" i="7"/>
  <c r="FG64" i="7"/>
  <c r="FH65" i="7"/>
  <c r="EY62" i="7"/>
  <c r="EZ63" i="7"/>
  <c r="EQ62" i="7"/>
  <c r="ER63" i="7"/>
  <c r="EI63" i="7"/>
  <c r="EJ64" i="7"/>
  <c r="DS63" i="7"/>
  <c r="DT64" i="7"/>
  <c r="DC64" i="7"/>
  <c r="AS63" i="7"/>
  <c r="CL63" i="7"/>
  <c r="CM64" i="7"/>
  <c r="BY63" i="7"/>
  <c r="CD64" i="7"/>
  <c r="CE65" i="7"/>
  <c r="BV63" i="7"/>
  <c r="BW64" i="7"/>
  <c r="BI63" i="7"/>
  <c r="BN64" i="7"/>
  <c r="BO65" i="7"/>
  <c r="BA63" i="7"/>
  <c r="BF64" i="7"/>
  <c r="BG65" i="7"/>
  <c r="AY65" i="7"/>
  <c r="AX64" i="7"/>
  <c r="AK65" i="7"/>
  <c r="AQ65" i="7"/>
  <c r="AP64" i="7"/>
  <c r="AI63" i="7"/>
  <c r="AH63" i="7" s="1"/>
  <c r="U63" i="7"/>
  <c r="T63" i="7" s="1"/>
  <c r="G612" i="7" l="1"/>
  <c r="F612" i="7" s="1"/>
  <c r="EB66" i="7"/>
  <c r="EA65" i="7"/>
  <c r="FW66" i="7"/>
  <c r="FX67" i="7"/>
  <c r="FP65" i="7"/>
  <c r="FO64" i="7"/>
  <c r="FH66" i="7"/>
  <c r="FG65" i="7"/>
  <c r="EZ64" i="7"/>
  <c r="EY63" i="7"/>
  <c r="ER64" i="7"/>
  <c r="EQ63" i="7"/>
  <c r="EI64" i="7"/>
  <c r="EJ65" i="7"/>
  <c r="DT65" i="7"/>
  <c r="DS64" i="7"/>
  <c r="DC65" i="7"/>
  <c r="AS64" i="7"/>
  <c r="CM65" i="7"/>
  <c r="CL64" i="7"/>
  <c r="BY64" i="7"/>
  <c r="CD65" i="7"/>
  <c r="CE66" i="7"/>
  <c r="BW65" i="7"/>
  <c r="BV64" i="7"/>
  <c r="BI64" i="7"/>
  <c r="BN65" i="7"/>
  <c r="BO66" i="7"/>
  <c r="BA64" i="7"/>
  <c r="BG66" i="7"/>
  <c r="BF65" i="7"/>
  <c r="AX65" i="7"/>
  <c r="AY66" i="7"/>
  <c r="AK66" i="7"/>
  <c r="AQ66" i="7"/>
  <c r="AP65" i="7"/>
  <c r="AI64" i="7"/>
  <c r="AH64" i="7" s="1"/>
  <c r="U64" i="7"/>
  <c r="T64" i="7" s="1"/>
  <c r="G613" i="7" l="1"/>
  <c r="F613" i="7" s="1"/>
  <c r="EB67" i="7"/>
  <c r="EA66" i="7"/>
  <c r="FX68" i="7"/>
  <c r="FW67" i="7"/>
  <c r="FO65" i="7"/>
  <c r="FP66" i="7"/>
  <c r="FH67" i="7"/>
  <c r="FG66" i="7"/>
  <c r="EY64" i="7"/>
  <c r="EZ65" i="7"/>
  <c r="EQ64" i="7"/>
  <c r="ER65" i="7"/>
  <c r="EJ66" i="7"/>
  <c r="EI65" i="7"/>
  <c r="DS65" i="7"/>
  <c r="DT66" i="7"/>
  <c r="DC66" i="7"/>
  <c r="AS65" i="7"/>
  <c r="CL65" i="7"/>
  <c r="CM66" i="7"/>
  <c r="BY65" i="7"/>
  <c r="CD66" i="7"/>
  <c r="CE67" i="7"/>
  <c r="BW66" i="7"/>
  <c r="BV65" i="7"/>
  <c r="BI65" i="7"/>
  <c r="BO67" i="7"/>
  <c r="BN66" i="7"/>
  <c r="BA65" i="7"/>
  <c r="BF66" i="7"/>
  <c r="BG67" i="7"/>
  <c r="AY67" i="7"/>
  <c r="AX66" i="7"/>
  <c r="AK67" i="7"/>
  <c r="AQ67" i="7"/>
  <c r="AP66" i="7"/>
  <c r="AI65" i="7"/>
  <c r="AH65" i="7" s="1"/>
  <c r="U65" i="7"/>
  <c r="T65" i="7" s="1"/>
  <c r="G614" i="7" l="1"/>
  <c r="F614" i="7" s="1"/>
  <c r="EB68" i="7"/>
  <c r="EA67" i="7"/>
  <c r="FX69" i="7"/>
  <c r="FW68" i="7"/>
  <c r="FO66" i="7"/>
  <c r="FP67" i="7"/>
  <c r="FG67" i="7"/>
  <c r="FH68" i="7"/>
  <c r="EY65" i="7"/>
  <c r="EZ66" i="7"/>
  <c r="ER66" i="7"/>
  <c r="EQ65" i="7"/>
  <c r="EI66" i="7"/>
  <c r="EJ67" i="7"/>
  <c r="DT67" i="7"/>
  <c r="DS66" i="7"/>
  <c r="DC67" i="7"/>
  <c r="AS66" i="7"/>
  <c r="CM67" i="7"/>
  <c r="CL66" i="7"/>
  <c r="BY66" i="7"/>
  <c r="CE68" i="7"/>
  <c r="CD67" i="7"/>
  <c r="BW67" i="7"/>
  <c r="BV66" i="7"/>
  <c r="BI66" i="7"/>
  <c r="BN67" i="7"/>
  <c r="BO68" i="7"/>
  <c r="BA66" i="7"/>
  <c r="BG68" i="7"/>
  <c r="BF67" i="7"/>
  <c r="AX67" i="7"/>
  <c r="AY68" i="7"/>
  <c r="AK68" i="7"/>
  <c r="AP67" i="7"/>
  <c r="AQ68" i="7"/>
  <c r="AI66" i="7"/>
  <c r="AH66" i="7" s="1"/>
  <c r="U66" i="7"/>
  <c r="T66" i="7" s="1"/>
  <c r="G615" i="7" l="1"/>
  <c r="F615" i="7" s="1"/>
  <c r="EA68" i="7"/>
  <c r="EB69" i="7"/>
  <c r="FW69" i="7"/>
  <c r="FX70" i="7"/>
  <c r="FP68" i="7"/>
  <c r="FO67" i="7"/>
  <c r="FH69" i="7"/>
  <c r="FG68" i="7"/>
  <c r="EZ67" i="7"/>
  <c r="EY66" i="7"/>
  <c r="ER67" i="7"/>
  <c r="EQ66" i="7"/>
  <c r="EJ68" i="7"/>
  <c r="EI67" i="7"/>
  <c r="DS67" i="7"/>
  <c r="DT68" i="7"/>
  <c r="DC68" i="7"/>
  <c r="AS67" i="7"/>
  <c r="CL67" i="7"/>
  <c r="CM68" i="7"/>
  <c r="BY67" i="7"/>
  <c r="CD68" i="7"/>
  <c r="CE69" i="7"/>
  <c r="BV67" i="7"/>
  <c r="BW68" i="7"/>
  <c r="BI67" i="7"/>
  <c r="BN68" i="7"/>
  <c r="BO69" i="7"/>
  <c r="BA67" i="7"/>
  <c r="BF68" i="7"/>
  <c r="BG69" i="7"/>
  <c r="AY69" i="7"/>
  <c r="AX68" i="7"/>
  <c r="AK69" i="7"/>
  <c r="AQ69" i="7"/>
  <c r="AP68" i="7"/>
  <c r="AI67" i="7"/>
  <c r="AH67" i="7" s="1"/>
  <c r="U67" i="7"/>
  <c r="T67" i="7" s="1"/>
  <c r="G616" i="7" l="1"/>
  <c r="F616" i="7" s="1"/>
  <c r="EA69" i="7"/>
  <c r="EB70" i="7"/>
  <c r="FX71" i="7"/>
  <c r="FW70" i="7"/>
  <c r="FO68" i="7"/>
  <c r="FP69" i="7"/>
  <c r="FG69" i="7"/>
  <c r="FH70" i="7"/>
  <c r="EY67" i="7"/>
  <c r="EZ68" i="7"/>
  <c r="EQ67" i="7"/>
  <c r="ER68" i="7"/>
  <c r="EJ69" i="7"/>
  <c r="EI68" i="7"/>
  <c r="DT69" i="7"/>
  <c r="DS68" i="7"/>
  <c r="DC69" i="7"/>
  <c r="AS68" i="7"/>
  <c r="CM69" i="7"/>
  <c r="CL68" i="7"/>
  <c r="BY68" i="7"/>
  <c r="CD69" i="7"/>
  <c r="CE70" i="7"/>
  <c r="BW69" i="7"/>
  <c r="BV68" i="7"/>
  <c r="BI68" i="7"/>
  <c r="BO70" i="7"/>
  <c r="BN69" i="7"/>
  <c r="BA68" i="7"/>
  <c r="BG70" i="7"/>
  <c r="BF69" i="7"/>
  <c r="AX69" i="7"/>
  <c r="AY70" i="7"/>
  <c r="AK70" i="7"/>
  <c r="AQ70" i="7"/>
  <c r="AP69" i="7"/>
  <c r="AI68" i="7"/>
  <c r="AH68" i="7" s="1"/>
  <c r="U68" i="7"/>
  <c r="T68" i="7" s="1"/>
  <c r="G617" i="7" l="1"/>
  <c r="F617" i="7" s="1"/>
  <c r="EB71" i="7"/>
  <c r="EA70" i="7"/>
  <c r="FW71" i="7"/>
  <c r="FX72" i="7"/>
  <c r="FP70" i="7"/>
  <c r="FO69" i="7"/>
  <c r="FG70" i="7"/>
  <c r="FH71" i="7"/>
  <c r="EY68" i="7"/>
  <c r="EZ69" i="7"/>
  <c r="ER69" i="7"/>
  <c r="EQ68" i="7"/>
  <c r="EI69" i="7"/>
  <c r="EJ70" i="7"/>
  <c r="DS69" i="7"/>
  <c r="DT70" i="7"/>
  <c r="DC70" i="7"/>
  <c r="AS69" i="7"/>
  <c r="CM70" i="7"/>
  <c r="CL69" i="7"/>
  <c r="BY69" i="7"/>
  <c r="CD70" i="7"/>
  <c r="CE71" i="7"/>
  <c r="BW70" i="7"/>
  <c r="BV69" i="7"/>
  <c r="BI69" i="7"/>
  <c r="BN70" i="7"/>
  <c r="BO71" i="7"/>
  <c r="BA69" i="7"/>
  <c r="BF70" i="7"/>
  <c r="BG71" i="7"/>
  <c r="AY71" i="7"/>
  <c r="AX70" i="7"/>
  <c r="AK71" i="7"/>
  <c r="AQ71" i="7"/>
  <c r="AP70" i="7"/>
  <c r="AI69" i="7"/>
  <c r="AH69" i="7" s="1"/>
  <c r="U69" i="7"/>
  <c r="T69" i="7" s="1"/>
  <c r="G618" i="7" l="1"/>
  <c r="F618" i="7" s="1"/>
  <c r="EB72" i="7"/>
  <c r="EA71" i="7"/>
  <c r="FW72" i="7"/>
  <c r="FX73" i="7"/>
  <c r="FP71" i="7"/>
  <c r="FO70" i="7"/>
  <c r="FG71" i="7"/>
  <c r="FH72" i="7"/>
  <c r="EZ70" i="7"/>
  <c r="EY69" i="7"/>
  <c r="ER70" i="7"/>
  <c r="EQ69" i="7"/>
  <c r="EJ71" i="7"/>
  <c r="EI70" i="7"/>
  <c r="DT71" i="7"/>
  <c r="DS70" i="7"/>
  <c r="DC71" i="7"/>
  <c r="AS70" i="7"/>
  <c r="CM71" i="7"/>
  <c r="CL70" i="7"/>
  <c r="BY70" i="7"/>
  <c r="CE72" i="7"/>
  <c r="CD71" i="7"/>
  <c r="BW71" i="7"/>
  <c r="BV70" i="7"/>
  <c r="BI70" i="7"/>
  <c r="BO72" i="7"/>
  <c r="BN71" i="7"/>
  <c r="BA70" i="7"/>
  <c r="BG72" i="7"/>
  <c r="BF71" i="7"/>
  <c r="AX71" i="7"/>
  <c r="AY72" i="7"/>
  <c r="AK72" i="7"/>
  <c r="AP71" i="7"/>
  <c r="AQ72" i="7"/>
  <c r="AI70" i="7"/>
  <c r="AH70" i="7" s="1"/>
  <c r="U70" i="7"/>
  <c r="T70" i="7" s="1"/>
  <c r="G619" i="7" l="1"/>
  <c r="F619" i="7" s="1"/>
  <c r="EA72" i="7"/>
  <c r="EB73" i="7"/>
  <c r="FX74" i="7"/>
  <c r="FW73" i="7"/>
  <c r="FO71" i="7"/>
  <c r="FP72" i="7"/>
  <c r="FG72" i="7"/>
  <c r="FH73" i="7"/>
  <c r="EY70" i="7"/>
  <c r="EZ71" i="7"/>
  <c r="EQ70" i="7"/>
  <c r="ER71" i="7"/>
  <c r="EI71" i="7"/>
  <c r="EJ72" i="7"/>
  <c r="DS71" i="7"/>
  <c r="DT72" i="7"/>
  <c r="DC72" i="7"/>
  <c r="AS71" i="7"/>
  <c r="CM72" i="7"/>
  <c r="CL71" i="7"/>
  <c r="BY71" i="7"/>
  <c r="CD72" i="7"/>
  <c r="CE73" i="7"/>
  <c r="BV71" i="7"/>
  <c r="BW72" i="7"/>
  <c r="BI71" i="7"/>
  <c r="BO73" i="7"/>
  <c r="BN72" i="7"/>
  <c r="BA71" i="7"/>
  <c r="BF72" i="7"/>
  <c r="BG73" i="7"/>
  <c r="AY73" i="7"/>
  <c r="AX72" i="7"/>
  <c r="AK73" i="7"/>
  <c r="AQ73" i="7"/>
  <c r="AP72" i="7"/>
  <c r="AI71" i="7"/>
  <c r="AH71" i="7" s="1"/>
  <c r="U71" i="7"/>
  <c r="T71" i="7" s="1"/>
  <c r="G620" i="7" l="1"/>
  <c r="F620" i="7" s="1"/>
  <c r="EA73" i="7"/>
  <c r="EB74" i="7"/>
  <c r="FW74" i="7"/>
  <c r="FX75" i="7"/>
  <c r="FP73" i="7"/>
  <c r="FO72" i="7"/>
  <c r="FH74" i="7"/>
  <c r="FG73" i="7"/>
  <c r="EZ72" i="7"/>
  <c r="EY71" i="7"/>
  <c r="ER72" i="7"/>
  <c r="EQ71" i="7"/>
  <c r="EI72" i="7"/>
  <c r="EJ73" i="7"/>
  <c r="DT73" i="7"/>
  <c r="DS72" i="7"/>
  <c r="DC73" i="7"/>
  <c r="AS72" i="7"/>
  <c r="CM73" i="7"/>
  <c r="CL72" i="7"/>
  <c r="BY72" i="7"/>
  <c r="CD73" i="7"/>
  <c r="CE74" i="7"/>
  <c r="BW73" i="7"/>
  <c r="BV72" i="7"/>
  <c r="BI72" i="7"/>
  <c r="BN73" i="7"/>
  <c r="BO74" i="7"/>
  <c r="BA72" i="7"/>
  <c r="BG74" i="7"/>
  <c r="BF73" i="7"/>
  <c r="AX73" i="7"/>
  <c r="AY74" i="7"/>
  <c r="AK74" i="7"/>
  <c r="AQ74" i="7"/>
  <c r="AP73" i="7"/>
  <c r="AI72" i="7"/>
  <c r="AH72" i="7" s="1"/>
  <c r="U72" i="7"/>
  <c r="T72" i="7" s="1"/>
  <c r="G621" i="7" l="1"/>
  <c r="F621" i="7" s="1"/>
  <c r="EB75" i="7"/>
  <c r="EA74" i="7"/>
  <c r="FX76" i="7"/>
  <c r="FW75" i="7"/>
  <c r="FO73" i="7"/>
  <c r="FP74" i="7"/>
  <c r="FH75" i="7"/>
  <c r="FG74" i="7"/>
  <c r="EY72" i="7"/>
  <c r="EZ73" i="7"/>
  <c r="EQ72" i="7"/>
  <c r="ER73" i="7"/>
  <c r="EJ74" i="7"/>
  <c r="EI73" i="7"/>
  <c r="DS73" i="7"/>
  <c r="DT74" i="7"/>
  <c r="DC74" i="7"/>
  <c r="AS73" i="7"/>
  <c r="CM74" i="7"/>
  <c r="CL73" i="7"/>
  <c r="BY73" i="7"/>
  <c r="CD74" i="7"/>
  <c r="CE75" i="7"/>
  <c r="BW74" i="7"/>
  <c r="BV73" i="7"/>
  <c r="BI73" i="7"/>
  <c r="BO75" i="7"/>
  <c r="BN74" i="7"/>
  <c r="BA73" i="7"/>
  <c r="BF74" i="7"/>
  <c r="BG75" i="7"/>
  <c r="AY75" i="7"/>
  <c r="AX74" i="7"/>
  <c r="AK75" i="7"/>
  <c r="AQ75" i="7"/>
  <c r="AP74" i="7"/>
  <c r="AI73" i="7"/>
  <c r="AH73" i="7" s="1"/>
  <c r="U73" i="7"/>
  <c r="T73" i="7" s="1"/>
  <c r="G622" i="7" l="1"/>
  <c r="F622" i="7" s="1"/>
  <c r="EB76" i="7"/>
  <c r="EA75" i="7"/>
  <c r="FW76" i="7"/>
  <c r="FX77" i="7"/>
  <c r="FO74" i="7"/>
  <c r="FP75" i="7"/>
  <c r="FG75" i="7"/>
  <c r="FH76" i="7"/>
  <c r="EY73" i="7"/>
  <c r="EZ74" i="7"/>
  <c r="ER74" i="7"/>
  <c r="EQ73" i="7"/>
  <c r="EI74" i="7"/>
  <c r="EJ75" i="7"/>
  <c r="DT75" i="7"/>
  <c r="DS74" i="7"/>
  <c r="DC75" i="7"/>
  <c r="AS74" i="7"/>
  <c r="CM75" i="7"/>
  <c r="CL74" i="7"/>
  <c r="BY74" i="7"/>
  <c r="CE76" i="7"/>
  <c r="CD75" i="7"/>
  <c r="BW75" i="7"/>
  <c r="BV74" i="7"/>
  <c r="BI74" i="7"/>
  <c r="BO76" i="7"/>
  <c r="BN75" i="7"/>
  <c r="BA74" i="7"/>
  <c r="BG76" i="7"/>
  <c r="BF75" i="7"/>
  <c r="AX75" i="7"/>
  <c r="AY76" i="7"/>
  <c r="AK76" i="7"/>
  <c r="AP75" i="7"/>
  <c r="AQ76" i="7"/>
  <c r="AI74" i="7"/>
  <c r="AH74" i="7" s="1"/>
  <c r="U74" i="7"/>
  <c r="T74" i="7" s="1"/>
  <c r="G623" i="7" l="1"/>
  <c r="F623" i="7" s="1"/>
  <c r="EA76" i="7"/>
  <c r="EB77" i="7"/>
  <c r="FW77" i="7"/>
  <c r="FX78" i="7"/>
  <c r="FP76" i="7"/>
  <c r="FO75" i="7"/>
  <c r="FH77" i="7"/>
  <c r="FG76" i="7"/>
  <c r="EZ75" i="7"/>
  <c r="EY74" i="7"/>
  <c r="ER75" i="7"/>
  <c r="EQ74" i="7"/>
  <c r="EJ76" i="7"/>
  <c r="EI75" i="7"/>
  <c r="DS75" i="7"/>
  <c r="DT76" i="7"/>
  <c r="DC76" i="7"/>
  <c r="AS75" i="7"/>
  <c r="CL75" i="7"/>
  <c r="CM76" i="7"/>
  <c r="BY75" i="7"/>
  <c r="CD76" i="7"/>
  <c r="CE77" i="7"/>
  <c r="BV75" i="7"/>
  <c r="BW76" i="7"/>
  <c r="BI75" i="7"/>
  <c r="BO77" i="7"/>
  <c r="BN76" i="7"/>
  <c r="BA75" i="7"/>
  <c r="BF76" i="7"/>
  <c r="BG77" i="7"/>
  <c r="AY77" i="7"/>
  <c r="AX76" i="7"/>
  <c r="AK77" i="7"/>
  <c r="AQ77" i="7"/>
  <c r="AP76" i="7"/>
  <c r="AI75" i="7"/>
  <c r="AH75" i="7" s="1"/>
  <c r="U75" i="7"/>
  <c r="T75" i="7" s="1"/>
  <c r="G624" i="7" l="1"/>
  <c r="F624" i="7" s="1"/>
  <c r="EA77" i="7"/>
  <c r="EB78" i="7"/>
  <c r="FX79" i="7"/>
  <c r="FW78" i="7"/>
  <c r="FO76" i="7"/>
  <c r="FP77" i="7"/>
  <c r="FG77" i="7"/>
  <c r="FH78" i="7"/>
  <c r="EY75" i="7"/>
  <c r="EZ76" i="7"/>
  <c r="EQ75" i="7"/>
  <c r="ER76" i="7"/>
  <c r="EJ77" i="7"/>
  <c r="EI76" i="7"/>
  <c r="DT77" i="7"/>
  <c r="DS76" i="7"/>
  <c r="DC77" i="7"/>
  <c r="AS76" i="7"/>
  <c r="CM77" i="7"/>
  <c r="CL76" i="7"/>
  <c r="BY76" i="7"/>
  <c r="CD77" i="7"/>
  <c r="CE78" i="7"/>
  <c r="BW77" i="7"/>
  <c r="BV76" i="7"/>
  <c r="BI76" i="7"/>
  <c r="BN77" i="7"/>
  <c r="BO78" i="7"/>
  <c r="BA76" i="7"/>
  <c r="BG78" i="7"/>
  <c r="BF77" i="7"/>
  <c r="AX77" i="7"/>
  <c r="AY78" i="7"/>
  <c r="AK78" i="7"/>
  <c r="AQ78" i="7"/>
  <c r="AP77" i="7"/>
  <c r="AI76" i="7"/>
  <c r="AH76" i="7" s="1"/>
  <c r="U76" i="7"/>
  <c r="T76" i="7" s="1"/>
  <c r="G625" i="7" l="1"/>
  <c r="F625" i="7" s="1"/>
  <c r="EB79" i="7"/>
  <c r="EA78" i="7"/>
  <c r="FW79" i="7"/>
  <c r="FX80" i="7"/>
  <c r="FP78" i="7"/>
  <c r="FO77" i="7"/>
  <c r="FG78" i="7"/>
  <c r="FH79" i="7"/>
  <c r="EY76" i="7"/>
  <c r="EZ77" i="7"/>
  <c r="ER77" i="7"/>
  <c r="EQ76" i="7"/>
  <c r="EI77" i="7"/>
  <c r="EJ78" i="7"/>
  <c r="DS77" i="7"/>
  <c r="DT78" i="7"/>
  <c r="DC78" i="7"/>
  <c r="AS77" i="7"/>
  <c r="CM78" i="7"/>
  <c r="CL77" i="7"/>
  <c r="BY77" i="7"/>
  <c r="CD78" i="7"/>
  <c r="CE79" i="7"/>
  <c r="BW78" i="7"/>
  <c r="BV77" i="7"/>
  <c r="BI77" i="7"/>
  <c r="BO79" i="7"/>
  <c r="BN78" i="7"/>
  <c r="BA77" i="7"/>
  <c r="BF78" i="7"/>
  <c r="BG79" i="7"/>
  <c r="AY79" i="7"/>
  <c r="AX78" i="7"/>
  <c r="AK79" i="7"/>
  <c r="AQ79" i="7"/>
  <c r="AP78" i="7"/>
  <c r="AI77" i="7"/>
  <c r="AH77" i="7" s="1"/>
  <c r="U77" i="7"/>
  <c r="T77" i="7" s="1"/>
  <c r="G626" i="7" l="1"/>
  <c r="F626" i="7" s="1"/>
  <c r="EA79" i="7"/>
  <c r="EB80" i="7"/>
  <c r="FX81" i="7"/>
  <c r="FW80" i="7"/>
  <c r="FP79" i="7"/>
  <c r="FO78" i="7"/>
  <c r="FH80" i="7"/>
  <c r="FG79" i="7"/>
  <c r="EZ78" i="7"/>
  <c r="EY77" i="7"/>
  <c r="EQ77" i="7"/>
  <c r="ER78" i="7"/>
  <c r="EJ79" i="7"/>
  <c r="EI78" i="7"/>
  <c r="DT79" i="7"/>
  <c r="DS78" i="7"/>
  <c r="DC79" i="7"/>
  <c r="AS78" i="7"/>
  <c r="CM79" i="7"/>
  <c r="CL78" i="7"/>
  <c r="BY78" i="7"/>
  <c r="CD79" i="7"/>
  <c r="CE80" i="7"/>
  <c r="BW79" i="7"/>
  <c r="BV78" i="7"/>
  <c r="BI78" i="7"/>
  <c r="BO80" i="7"/>
  <c r="BN79" i="7"/>
  <c r="BA78" i="7"/>
  <c r="BG80" i="7"/>
  <c r="BF79" i="7"/>
  <c r="AX79" i="7"/>
  <c r="AY80" i="7"/>
  <c r="AK80" i="7"/>
  <c r="AP79" i="7"/>
  <c r="AQ80" i="7"/>
  <c r="AI78" i="7"/>
  <c r="AH78" i="7" s="1"/>
  <c r="U78" i="7"/>
  <c r="T78" i="7" s="1"/>
  <c r="G627" i="7" l="1"/>
  <c r="F627" i="7" s="1"/>
  <c r="EB81" i="7"/>
  <c r="EA80" i="7"/>
  <c r="FX82" i="7"/>
  <c r="FW81" i="7"/>
  <c r="FO79" i="7"/>
  <c r="FP80" i="7"/>
  <c r="FG80" i="7"/>
  <c r="FH81" i="7"/>
  <c r="EY78" i="7"/>
  <c r="EZ79" i="7"/>
  <c r="EQ78" i="7"/>
  <c r="ER79" i="7"/>
  <c r="EI79" i="7"/>
  <c r="EJ80" i="7"/>
  <c r="DS79" i="7"/>
  <c r="DT80" i="7"/>
  <c r="DC80" i="7"/>
  <c r="AS79" i="7"/>
  <c r="CM80" i="7"/>
  <c r="CL79" i="7"/>
  <c r="BY79" i="7"/>
  <c r="CD80" i="7"/>
  <c r="CE81" i="7"/>
  <c r="BV79" i="7"/>
  <c r="BW80" i="7"/>
  <c r="BI79" i="7"/>
  <c r="BN80" i="7"/>
  <c r="BO81" i="7"/>
  <c r="BA79" i="7"/>
  <c r="BF80" i="7"/>
  <c r="BG81" i="7"/>
  <c r="AY81" i="7"/>
  <c r="AX80" i="7"/>
  <c r="AK81" i="7"/>
  <c r="AQ81" i="7"/>
  <c r="AP80" i="7"/>
  <c r="AI79" i="7"/>
  <c r="AH79" i="7" s="1"/>
  <c r="U79" i="7"/>
  <c r="T79" i="7" s="1"/>
  <c r="G628" i="7" l="1"/>
  <c r="F628" i="7" s="1"/>
  <c r="EA81" i="7"/>
  <c r="EB82" i="7"/>
  <c r="FW82" i="7"/>
  <c r="FX83" i="7"/>
  <c r="FP81" i="7"/>
  <c r="FO80" i="7"/>
  <c r="FH82" i="7"/>
  <c r="FG81" i="7"/>
  <c r="EZ80" i="7"/>
  <c r="EY79" i="7"/>
  <c r="ER80" i="7"/>
  <c r="EQ79" i="7"/>
  <c r="EI80" i="7"/>
  <c r="EJ81" i="7"/>
  <c r="DT81" i="7"/>
  <c r="DS80" i="7"/>
  <c r="DC81" i="7"/>
  <c r="AS80" i="7"/>
  <c r="CM81" i="7"/>
  <c r="CL80" i="7"/>
  <c r="BY80" i="7"/>
  <c r="CE82" i="7"/>
  <c r="CD81" i="7"/>
  <c r="BW81" i="7"/>
  <c r="BV80" i="7"/>
  <c r="BI80" i="7"/>
  <c r="BO82" i="7"/>
  <c r="BN81" i="7"/>
  <c r="BA80" i="7"/>
  <c r="BG82" i="7"/>
  <c r="BF81" i="7"/>
  <c r="AX81" i="7"/>
  <c r="AY82" i="7"/>
  <c r="AK82" i="7"/>
  <c r="AQ82" i="7"/>
  <c r="AP81" i="7"/>
  <c r="AI80" i="7"/>
  <c r="AH80" i="7" s="1"/>
  <c r="U80" i="7"/>
  <c r="T80" i="7" s="1"/>
  <c r="G629" i="7" l="1"/>
  <c r="F629" i="7" s="1"/>
  <c r="EB83" i="7"/>
  <c r="EA82" i="7"/>
  <c r="FX84" i="7"/>
  <c r="FW83" i="7"/>
  <c r="FO81" i="7"/>
  <c r="FP82" i="7"/>
  <c r="FH83" i="7"/>
  <c r="FG82" i="7"/>
  <c r="EY80" i="7"/>
  <c r="EZ81" i="7"/>
  <c r="EQ80" i="7"/>
  <c r="ER81" i="7"/>
  <c r="EJ82" i="7"/>
  <c r="EI81" i="7"/>
  <c r="DS81" i="7"/>
  <c r="DT82" i="7"/>
  <c r="DC82" i="7"/>
  <c r="AS81" i="7"/>
  <c r="CL81" i="7"/>
  <c r="CM82" i="7"/>
  <c r="BY81" i="7"/>
  <c r="CD82" i="7"/>
  <c r="CE83" i="7"/>
  <c r="BW82" i="7"/>
  <c r="BV81" i="7"/>
  <c r="BI81" i="7"/>
  <c r="BO83" i="7"/>
  <c r="BN82" i="7"/>
  <c r="BA81" i="7"/>
  <c r="BF82" i="7"/>
  <c r="BG83" i="7"/>
  <c r="AY83" i="7"/>
  <c r="AX82" i="7"/>
  <c r="AK83" i="7"/>
  <c r="AQ83" i="7"/>
  <c r="AP82" i="7"/>
  <c r="AI81" i="7"/>
  <c r="AH81" i="7" s="1"/>
  <c r="U81" i="7"/>
  <c r="T81" i="7" s="1"/>
  <c r="G630" i="7" l="1"/>
  <c r="F630" i="7" s="1"/>
  <c r="EB84" i="7"/>
  <c r="EA83" i="7"/>
  <c r="FX85" i="7"/>
  <c r="FW84" i="7"/>
  <c r="FO82" i="7"/>
  <c r="FP83" i="7"/>
  <c r="FG83" i="7"/>
  <c r="FH84" i="7"/>
  <c r="EY81" i="7"/>
  <c r="EZ82" i="7"/>
  <c r="ER82" i="7"/>
  <c r="EQ81" i="7"/>
  <c r="EI82" i="7"/>
  <c r="EJ83" i="7"/>
  <c r="DT83" i="7"/>
  <c r="DS82" i="7"/>
  <c r="DC83" i="7"/>
  <c r="AS82" i="7"/>
  <c r="CM83" i="7"/>
  <c r="CL82" i="7"/>
  <c r="BY82" i="7"/>
  <c r="CE84" i="7"/>
  <c r="CD83" i="7"/>
  <c r="BW83" i="7"/>
  <c r="BV82" i="7"/>
  <c r="BI82" i="7"/>
  <c r="BN83" i="7"/>
  <c r="BO84" i="7"/>
  <c r="BA82" i="7"/>
  <c r="BG84" i="7"/>
  <c r="BF83" i="7"/>
  <c r="AX83" i="7"/>
  <c r="AY84" i="7"/>
  <c r="AK84" i="7"/>
  <c r="AP83" i="7"/>
  <c r="AQ84" i="7"/>
  <c r="AI82" i="7"/>
  <c r="AH82" i="7" s="1"/>
  <c r="U82" i="7"/>
  <c r="T82" i="7" s="1"/>
  <c r="G631" i="7" l="1"/>
  <c r="F631" i="7" s="1"/>
  <c r="EB85" i="7"/>
  <c r="EA84" i="7"/>
  <c r="FW85" i="7"/>
  <c r="FX86" i="7"/>
  <c r="FP84" i="7"/>
  <c r="FO83" i="7"/>
  <c r="FH85" i="7"/>
  <c r="FG84" i="7"/>
  <c r="EZ83" i="7"/>
  <c r="EY82" i="7"/>
  <c r="ER83" i="7"/>
  <c r="EQ82" i="7"/>
  <c r="EJ84" i="7"/>
  <c r="EI83" i="7"/>
  <c r="DS83" i="7"/>
  <c r="DT84" i="7"/>
  <c r="DC84" i="7"/>
  <c r="AS83" i="7"/>
  <c r="CL83" i="7"/>
  <c r="CM84" i="7"/>
  <c r="BY83" i="7"/>
  <c r="CD84" i="7"/>
  <c r="CE85" i="7"/>
  <c r="BV83" i="7"/>
  <c r="BW84" i="7"/>
  <c r="BI83" i="7"/>
  <c r="BO85" i="7"/>
  <c r="BN84" i="7"/>
  <c r="BA83" i="7"/>
  <c r="BF84" i="7"/>
  <c r="BG85" i="7"/>
  <c r="AY85" i="7"/>
  <c r="AX84" i="7"/>
  <c r="AK85" i="7"/>
  <c r="AQ85" i="7"/>
  <c r="AP84" i="7"/>
  <c r="AI83" i="7"/>
  <c r="AH83" i="7" s="1"/>
  <c r="U83" i="7"/>
  <c r="T83" i="7" s="1"/>
  <c r="G632" i="7" l="1"/>
  <c r="F632" i="7" s="1"/>
  <c r="EA85" i="7"/>
  <c r="EB86" i="7"/>
  <c r="FX87" i="7"/>
  <c r="FW86" i="7"/>
  <c r="FO84" i="7"/>
  <c r="FP85" i="7"/>
  <c r="FG85" i="7"/>
  <c r="FH86" i="7"/>
  <c r="EY83" i="7"/>
  <c r="EZ84" i="7"/>
  <c r="EQ83" i="7"/>
  <c r="ER84" i="7"/>
  <c r="EJ85" i="7"/>
  <c r="EI84" i="7"/>
  <c r="DT85" i="7"/>
  <c r="DS84" i="7"/>
  <c r="DC85" i="7"/>
  <c r="AS84" i="7"/>
  <c r="CM85" i="7"/>
  <c r="CL84" i="7"/>
  <c r="BY84" i="7"/>
  <c r="CD85" i="7"/>
  <c r="CE86" i="7"/>
  <c r="BW85" i="7"/>
  <c r="BV84" i="7"/>
  <c r="BI84" i="7"/>
  <c r="BO86" i="7"/>
  <c r="BN85" i="7"/>
  <c r="BA84" i="7"/>
  <c r="BF85" i="7"/>
  <c r="BG86" i="7"/>
  <c r="AX85" i="7"/>
  <c r="AY86" i="7"/>
  <c r="AK86" i="7"/>
  <c r="AQ86" i="7"/>
  <c r="AP85" i="7"/>
  <c r="AI84" i="7"/>
  <c r="AH84" i="7" s="1"/>
  <c r="U84" i="7"/>
  <c r="T84" i="7" s="1"/>
  <c r="G633" i="7" l="1"/>
  <c r="F633" i="7" s="1"/>
  <c r="EB87" i="7"/>
  <c r="EA86" i="7"/>
  <c r="FW87" i="7"/>
  <c r="FX88" i="7"/>
  <c r="FP86" i="7"/>
  <c r="FO85" i="7"/>
  <c r="FG86" i="7"/>
  <c r="FH87" i="7"/>
  <c r="EY84" i="7"/>
  <c r="EZ85" i="7"/>
  <c r="ER85" i="7"/>
  <c r="EQ84" i="7"/>
  <c r="EI85" i="7"/>
  <c r="EJ86" i="7"/>
  <c r="DS85" i="7"/>
  <c r="DT86" i="7"/>
  <c r="DC86" i="7"/>
  <c r="AS85" i="7"/>
  <c r="CL85" i="7"/>
  <c r="CM86" i="7"/>
  <c r="BY85" i="7"/>
  <c r="CD86" i="7"/>
  <c r="CE87" i="7"/>
  <c r="BW86" i="7"/>
  <c r="BV85" i="7"/>
  <c r="BI85" i="7"/>
  <c r="BN86" i="7"/>
  <c r="BO87" i="7"/>
  <c r="BA85" i="7"/>
  <c r="BG87" i="7"/>
  <c r="BF86" i="7"/>
  <c r="AY87" i="7"/>
  <c r="AX86" i="7"/>
  <c r="AK87" i="7"/>
  <c r="AQ87" i="7"/>
  <c r="AP86" i="7"/>
  <c r="AI85" i="7"/>
  <c r="AH85" i="7" s="1"/>
  <c r="U85" i="7"/>
  <c r="T85" i="7" s="1"/>
  <c r="G634" i="7" l="1"/>
  <c r="F634" i="7" s="1"/>
  <c r="EB88" i="7"/>
  <c r="EA87" i="7"/>
  <c r="FW88" i="7"/>
  <c r="FX89" i="7"/>
  <c r="FP87" i="7"/>
  <c r="FO86" i="7"/>
  <c r="FH88" i="7"/>
  <c r="FG87" i="7"/>
  <c r="EZ86" i="7"/>
  <c r="EY85" i="7"/>
  <c r="EQ85" i="7"/>
  <c r="ER86" i="7"/>
  <c r="EJ87" i="7"/>
  <c r="EI86" i="7"/>
  <c r="DT87" i="7"/>
  <c r="DS86" i="7"/>
  <c r="DC87" i="7"/>
  <c r="CM87" i="7"/>
  <c r="CL86" i="7"/>
  <c r="BY86" i="7"/>
  <c r="CD87" i="7"/>
  <c r="CE88" i="7"/>
  <c r="BW87" i="7"/>
  <c r="BV86" i="7"/>
  <c r="BI86" i="7"/>
  <c r="BO88" i="7"/>
  <c r="BN87" i="7"/>
  <c r="BA86" i="7"/>
  <c r="BF87" i="7"/>
  <c r="BG88" i="7"/>
  <c r="AX87" i="7"/>
  <c r="AY88" i="7"/>
  <c r="AK88" i="7"/>
  <c r="AP87" i="7"/>
  <c r="AQ88" i="7"/>
  <c r="AI86" i="7"/>
  <c r="AH86" i="7" s="1"/>
  <c r="U86" i="7"/>
  <c r="T86" i="7" s="1"/>
  <c r="G635" i="7" l="1"/>
  <c r="F635" i="7" s="1"/>
  <c r="EA88" i="7"/>
  <c r="EB89" i="7"/>
  <c r="FX90" i="7"/>
  <c r="FW89" i="7"/>
  <c r="FO87" i="7"/>
  <c r="FP88" i="7"/>
  <c r="FG88" i="7"/>
  <c r="FH89" i="7"/>
  <c r="EY86" i="7"/>
  <c r="EZ87" i="7"/>
  <c r="EQ86" i="7"/>
  <c r="ER87" i="7"/>
  <c r="EI87" i="7"/>
  <c r="EJ88" i="7"/>
  <c r="DS87" i="7"/>
  <c r="DT88" i="7"/>
  <c r="DC88" i="7"/>
  <c r="CM88" i="7"/>
  <c r="CL87" i="7"/>
  <c r="BY87" i="7"/>
  <c r="CD88" i="7"/>
  <c r="CE89" i="7"/>
  <c r="BV87" i="7"/>
  <c r="BW88" i="7"/>
  <c r="BI87" i="7"/>
  <c r="BO89" i="7"/>
  <c r="BN88" i="7"/>
  <c r="BA87" i="7"/>
  <c r="BF88" i="7"/>
  <c r="BG89" i="7"/>
  <c r="AY89" i="7"/>
  <c r="AX88" i="7"/>
  <c r="AK89" i="7"/>
  <c r="AQ89" i="7"/>
  <c r="AP88" i="7"/>
  <c r="AI87" i="7"/>
  <c r="AH87" i="7" s="1"/>
  <c r="U87" i="7"/>
  <c r="T87" i="7" s="1"/>
  <c r="G636" i="7" l="1"/>
  <c r="F636" i="7" s="1"/>
  <c r="EA89" i="7"/>
  <c r="EB90" i="7"/>
  <c r="FW90" i="7"/>
  <c r="FX91" i="7"/>
  <c r="FP89" i="7"/>
  <c r="FO88" i="7"/>
  <c r="FH90" i="7"/>
  <c r="FG89" i="7"/>
  <c r="EZ88" i="7"/>
  <c r="EY87" i="7"/>
  <c r="ER88" i="7"/>
  <c r="EQ87" i="7"/>
  <c r="EI88" i="7"/>
  <c r="EJ89" i="7"/>
  <c r="DT89" i="7"/>
  <c r="DS88" i="7"/>
  <c r="DC89" i="7"/>
  <c r="CM89" i="7"/>
  <c r="CL88" i="7"/>
  <c r="BY88" i="7"/>
  <c r="CD89" i="7"/>
  <c r="CE90" i="7"/>
  <c r="BW89" i="7"/>
  <c r="BV88" i="7"/>
  <c r="BI88" i="7"/>
  <c r="BO90" i="7"/>
  <c r="BN89" i="7"/>
  <c r="BA88" i="7"/>
  <c r="BF89" i="7"/>
  <c r="BG90" i="7"/>
  <c r="AX89" i="7"/>
  <c r="AY90" i="7"/>
  <c r="AK90" i="7"/>
  <c r="AQ90" i="7"/>
  <c r="AP89" i="7"/>
  <c r="AI88" i="7"/>
  <c r="AH88" i="7" s="1"/>
  <c r="U88" i="7"/>
  <c r="T88" i="7" s="1"/>
  <c r="G637" i="7" l="1"/>
  <c r="F637" i="7" s="1"/>
  <c r="EA90" i="7"/>
  <c r="EB91" i="7"/>
  <c r="FX92" i="7"/>
  <c r="FW91" i="7"/>
  <c r="FO89" i="7"/>
  <c r="FP90" i="7"/>
  <c r="FH91" i="7"/>
  <c r="FG90" i="7"/>
  <c r="EY88" i="7"/>
  <c r="EZ89" i="7"/>
  <c r="EQ88" i="7"/>
  <c r="ER89" i="7"/>
  <c r="EJ90" i="7"/>
  <c r="EI89" i="7"/>
  <c r="DS89" i="7"/>
  <c r="DT90" i="7"/>
  <c r="DC90" i="7"/>
  <c r="CM90" i="7"/>
  <c r="CL89" i="7"/>
  <c r="BY89" i="7"/>
  <c r="CD90" i="7"/>
  <c r="CE91" i="7"/>
  <c r="BW90" i="7"/>
  <c r="BV89" i="7"/>
  <c r="BI89" i="7"/>
  <c r="BO91" i="7"/>
  <c r="BN90" i="7"/>
  <c r="BA89" i="7"/>
  <c r="BG91" i="7"/>
  <c r="BF90" i="7"/>
  <c r="AY91" i="7"/>
  <c r="AX90" i="7"/>
  <c r="AK91" i="7"/>
  <c r="AQ91" i="7"/>
  <c r="AP90" i="7"/>
  <c r="AI89" i="7"/>
  <c r="AH89" i="7" s="1"/>
  <c r="U89" i="7"/>
  <c r="T89" i="7" s="1"/>
  <c r="G638" i="7" l="1"/>
  <c r="F638" i="7" s="1"/>
  <c r="EB92" i="7"/>
  <c r="EA91" i="7"/>
  <c r="FW92" i="7"/>
  <c r="FX93" i="7"/>
  <c r="FO90" i="7"/>
  <c r="FP91" i="7"/>
  <c r="FG91" i="7"/>
  <c r="FH92" i="7"/>
  <c r="EY89" i="7"/>
  <c r="EZ90" i="7"/>
  <c r="EQ89" i="7"/>
  <c r="ER90" i="7"/>
  <c r="EI90" i="7"/>
  <c r="EJ91" i="7"/>
  <c r="DT91" i="7"/>
  <c r="DS90" i="7"/>
  <c r="DC91" i="7"/>
  <c r="CM91" i="7"/>
  <c r="CL90" i="7"/>
  <c r="BY90" i="7"/>
  <c r="CE92" i="7"/>
  <c r="CD91" i="7"/>
  <c r="BW91" i="7"/>
  <c r="BV90" i="7"/>
  <c r="BI90" i="7"/>
  <c r="BO92" i="7"/>
  <c r="BN91" i="7"/>
  <c r="BA90" i="7"/>
  <c r="BF91" i="7"/>
  <c r="BG92" i="7"/>
  <c r="AX91" i="7"/>
  <c r="AY92" i="7"/>
  <c r="AK92" i="7"/>
  <c r="AP91" i="7"/>
  <c r="AQ92" i="7"/>
  <c r="AI90" i="7"/>
  <c r="AH90" i="7" s="1"/>
  <c r="U90" i="7"/>
  <c r="T90" i="7" s="1"/>
  <c r="G639" i="7" l="1"/>
  <c r="F639" i="7" s="1"/>
  <c r="EA92" i="7"/>
  <c r="EB93" i="7"/>
  <c r="EA93" i="7" s="1"/>
  <c r="FW93" i="7"/>
  <c r="FX94" i="7"/>
  <c r="FP92" i="7"/>
  <c r="FO91" i="7"/>
  <c r="FH93" i="7"/>
  <c r="FG92" i="7"/>
  <c r="EZ91" i="7"/>
  <c r="EY90" i="7"/>
  <c r="ER91" i="7"/>
  <c r="EQ90" i="7"/>
  <c r="EJ92" i="7"/>
  <c r="EI91" i="7"/>
  <c r="DS91" i="7"/>
  <c r="DT92" i="7"/>
  <c r="DC92" i="7"/>
  <c r="CL91" i="7"/>
  <c r="CM92" i="7"/>
  <c r="BY91" i="7"/>
  <c r="CD92" i="7"/>
  <c r="CE93" i="7"/>
  <c r="BV91" i="7"/>
  <c r="BW92" i="7"/>
  <c r="BI91" i="7"/>
  <c r="BO93" i="7"/>
  <c r="BN92" i="7"/>
  <c r="BA91" i="7"/>
  <c r="BF92" i="7"/>
  <c r="BG93" i="7"/>
  <c r="AY93" i="7"/>
  <c r="AX92" i="7"/>
  <c r="AK93" i="7"/>
  <c r="AQ93" i="7"/>
  <c r="AP92" i="7"/>
  <c r="AI91" i="7"/>
  <c r="AH91" i="7" s="1"/>
  <c r="U91" i="7"/>
  <c r="T91" i="7" s="1"/>
  <c r="G640" i="7" l="1"/>
  <c r="F640" i="7" s="1"/>
  <c r="FG93" i="7"/>
  <c r="FH94" i="7"/>
  <c r="FX95" i="7"/>
  <c r="FW94" i="7"/>
  <c r="FO92" i="7"/>
  <c r="FP93" i="7"/>
  <c r="EY91" i="7"/>
  <c r="EZ92" i="7"/>
  <c r="EQ91" i="7"/>
  <c r="ER92" i="7"/>
  <c r="EJ93" i="7"/>
  <c r="EI92" i="7"/>
  <c r="DT93" i="7"/>
  <c r="DS92" i="7"/>
  <c r="DC93" i="7"/>
  <c r="CM93" i="7"/>
  <c r="CL92" i="7"/>
  <c r="BY92" i="7"/>
  <c r="CD93" i="7"/>
  <c r="CE94" i="7"/>
  <c r="BW93" i="7"/>
  <c r="BV92" i="7"/>
  <c r="BI92" i="7"/>
  <c r="BN93" i="7"/>
  <c r="BO94" i="7"/>
  <c r="BA92" i="7"/>
  <c r="BF93" i="7"/>
  <c r="BG94" i="7"/>
  <c r="AX93" i="7"/>
  <c r="AY94" i="7"/>
  <c r="AK94" i="7"/>
  <c r="AQ94" i="7"/>
  <c r="AP93" i="7"/>
  <c r="AI92" i="7"/>
  <c r="AH92" i="7" s="1"/>
  <c r="U92" i="7"/>
  <c r="T92" i="7" s="1"/>
  <c r="G641" i="7" l="1"/>
  <c r="F641" i="7" s="1"/>
  <c r="FG94" i="7"/>
  <c r="FH95" i="7"/>
  <c r="FW95" i="7"/>
  <c r="FX96" i="7"/>
  <c r="FP94" i="7"/>
  <c r="FO93" i="7"/>
  <c r="EY92" i="7"/>
  <c r="EZ93" i="7"/>
  <c r="ER93" i="7"/>
  <c r="EQ93" i="7" s="1"/>
  <c r="EQ92" i="7"/>
  <c r="EI93" i="7"/>
  <c r="EJ94" i="7"/>
  <c r="DS93" i="7"/>
  <c r="DT94" i="7"/>
  <c r="DC94" i="7"/>
  <c r="CM94" i="7"/>
  <c r="CL93" i="7"/>
  <c r="BY93" i="7"/>
  <c r="CD94" i="7"/>
  <c r="CE95" i="7"/>
  <c r="BW94" i="7"/>
  <c r="BV93" i="7"/>
  <c r="BI93" i="7"/>
  <c r="BO95" i="7"/>
  <c r="BN94" i="7"/>
  <c r="BA93" i="7"/>
  <c r="BG95" i="7"/>
  <c r="BF94" i="7"/>
  <c r="AY95" i="7"/>
  <c r="AX94" i="7"/>
  <c r="AK95" i="7"/>
  <c r="AQ95" i="7"/>
  <c r="AP94" i="7"/>
  <c r="AI93" i="7"/>
  <c r="AH93" i="7" s="1"/>
  <c r="U93" i="7"/>
  <c r="T93" i="7" s="1"/>
  <c r="G642" i="7" l="1"/>
  <c r="F642" i="7" s="1"/>
  <c r="FG95" i="7"/>
  <c r="FH96" i="7"/>
  <c r="FX97" i="7"/>
  <c r="FW96" i="7"/>
  <c r="FP95" i="7"/>
  <c r="FO94" i="7"/>
  <c r="EZ94" i="7"/>
  <c r="EY93" i="7"/>
  <c r="EJ95" i="7"/>
  <c r="EI94" i="7"/>
  <c r="DT95" i="7"/>
  <c r="DS94" i="7"/>
  <c r="DC95" i="7"/>
  <c r="CM95" i="7"/>
  <c r="CL94" i="7"/>
  <c r="BY94" i="7"/>
  <c r="CE96" i="7"/>
  <c r="CD95" i="7"/>
  <c r="BW95" i="7"/>
  <c r="BV94" i="7"/>
  <c r="BI94" i="7"/>
  <c r="BN95" i="7"/>
  <c r="BO96" i="7"/>
  <c r="BA94" i="7"/>
  <c r="BF95" i="7"/>
  <c r="BG96" i="7"/>
  <c r="AX95" i="7"/>
  <c r="AY96" i="7"/>
  <c r="AK96" i="7"/>
  <c r="AP95" i="7"/>
  <c r="AQ96" i="7"/>
  <c r="AI94" i="7"/>
  <c r="AH94" i="7" s="1"/>
  <c r="U94" i="7"/>
  <c r="T94" i="7" s="1"/>
  <c r="G643" i="7" l="1"/>
  <c r="F643" i="7" s="1"/>
  <c r="FG96" i="7"/>
  <c r="FH97" i="7"/>
  <c r="FX98" i="7"/>
  <c r="FW97" i="7"/>
  <c r="FO95" i="7"/>
  <c r="FP96" i="7"/>
  <c r="EY94" i="7"/>
  <c r="EZ95" i="7"/>
  <c r="EI95" i="7"/>
  <c r="EJ96" i="7"/>
  <c r="DS95" i="7"/>
  <c r="DT96" i="7"/>
  <c r="DC96" i="7"/>
  <c r="CM96" i="7"/>
  <c r="CL95" i="7"/>
  <c r="BY95" i="7"/>
  <c r="CD96" i="7"/>
  <c r="CE97" i="7"/>
  <c r="BV95" i="7"/>
  <c r="BW96" i="7"/>
  <c r="BI95" i="7"/>
  <c r="BN96" i="7"/>
  <c r="BO97" i="7"/>
  <c r="BA95" i="7"/>
  <c r="BF96" i="7"/>
  <c r="BG97" i="7"/>
  <c r="AY97" i="7"/>
  <c r="AX96" i="7"/>
  <c r="AK97" i="7"/>
  <c r="AQ97" i="7"/>
  <c r="AP96" i="7"/>
  <c r="AI95" i="7"/>
  <c r="AH95" i="7" s="1"/>
  <c r="U95" i="7"/>
  <c r="T95" i="7" s="1"/>
  <c r="G644" i="7" l="1"/>
  <c r="F644" i="7" s="1"/>
  <c r="FH98" i="7"/>
  <c r="FG97" i="7"/>
  <c r="FW98" i="7"/>
  <c r="FX99" i="7"/>
  <c r="FP97" i="7"/>
  <c r="FO96" i="7"/>
  <c r="EZ96" i="7"/>
  <c r="EY95" i="7"/>
  <c r="EI96" i="7"/>
  <c r="EJ97" i="7"/>
  <c r="DT97" i="7"/>
  <c r="DS96" i="7"/>
  <c r="DC97" i="7"/>
  <c r="CM97" i="7"/>
  <c r="CL96" i="7"/>
  <c r="BY96" i="7"/>
  <c r="CE98" i="7"/>
  <c r="CD97" i="7"/>
  <c r="BW97" i="7"/>
  <c r="BV96" i="7"/>
  <c r="BI96" i="7"/>
  <c r="BO98" i="7"/>
  <c r="BN97" i="7"/>
  <c r="BA96" i="7"/>
  <c r="BG98" i="7"/>
  <c r="BF97" i="7"/>
  <c r="AX97" i="7"/>
  <c r="AY98" i="7"/>
  <c r="AK98" i="7"/>
  <c r="AQ98" i="7"/>
  <c r="AP97" i="7"/>
  <c r="AI96" i="7"/>
  <c r="AH96" i="7" s="1"/>
  <c r="U96" i="7"/>
  <c r="T96" i="7" s="1"/>
  <c r="G645" i="7" l="1"/>
  <c r="F645" i="7" s="1"/>
  <c r="FH99" i="7"/>
  <c r="FG98" i="7"/>
  <c r="FX100" i="7"/>
  <c r="FW99" i="7"/>
  <c r="FO97" i="7"/>
  <c r="FP98" i="7"/>
  <c r="EY96" i="7"/>
  <c r="EZ97" i="7"/>
  <c r="EJ98" i="7"/>
  <c r="EI97" i="7"/>
  <c r="DS97" i="7"/>
  <c r="DT98" i="7"/>
  <c r="DC98" i="7"/>
  <c r="CM98" i="7"/>
  <c r="CL97" i="7"/>
  <c r="BY97" i="7"/>
  <c r="CD98" i="7"/>
  <c r="CE99" i="7"/>
  <c r="BW98" i="7"/>
  <c r="BV97" i="7"/>
  <c r="BI97" i="7"/>
  <c r="BO99" i="7"/>
  <c r="BN98" i="7"/>
  <c r="BA97" i="7"/>
  <c r="BG99" i="7"/>
  <c r="BF98" i="7"/>
  <c r="AY99" i="7"/>
  <c r="AX98" i="7"/>
  <c r="AK99" i="7"/>
  <c r="AQ99" i="7"/>
  <c r="AP98" i="7"/>
  <c r="AI97" i="7"/>
  <c r="AH97" i="7" s="1"/>
  <c r="U97" i="7"/>
  <c r="T97" i="7" s="1"/>
  <c r="G646" i="7" l="1"/>
  <c r="F646" i="7" s="1"/>
  <c r="FH100" i="7"/>
  <c r="FG99" i="7"/>
  <c r="FX101" i="7"/>
  <c r="FW100" i="7"/>
  <c r="FO98" i="7"/>
  <c r="FP99" i="7"/>
  <c r="EY97" i="7"/>
  <c r="EZ98" i="7"/>
  <c r="EI98" i="7"/>
  <c r="EJ99" i="7"/>
  <c r="DT99" i="7"/>
  <c r="DS98" i="7"/>
  <c r="DC99" i="7"/>
  <c r="CM99" i="7"/>
  <c r="CL98" i="7"/>
  <c r="BY98" i="7"/>
  <c r="CE100" i="7"/>
  <c r="CD99" i="7"/>
  <c r="BW99" i="7"/>
  <c r="BV98" i="7"/>
  <c r="BI98" i="7"/>
  <c r="BN99" i="7"/>
  <c r="BO100" i="7"/>
  <c r="BA98" i="7"/>
  <c r="BF99" i="7"/>
  <c r="BG100" i="7"/>
  <c r="AX99" i="7"/>
  <c r="AY100" i="7"/>
  <c r="AK100" i="7"/>
  <c r="AP99" i="7"/>
  <c r="AQ100" i="7"/>
  <c r="AI98" i="7"/>
  <c r="AH98" i="7" s="1"/>
  <c r="U98" i="7"/>
  <c r="T98" i="7" s="1"/>
  <c r="G647" i="7" l="1"/>
  <c r="F647" i="7" s="1"/>
  <c r="FG100" i="7"/>
  <c r="FH101" i="7"/>
  <c r="FW101" i="7"/>
  <c r="FX102" i="7"/>
  <c r="FP100" i="7"/>
  <c r="FO99" i="7"/>
  <c r="EZ99" i="7"/>
  <c r="EY98" i="7"/>
  <c r="EJ100" i="7"/>
  <c r="EI99" i="7"/>
  <c r="DS99" i="7"/>
  <c r="DT100" i="7"/>
  <c r="DC100" i="7"/>
  <c r="CL99" i="7"/>
  <c r="CM100" i="7"/>
  <c r="BY99" i="7"/>
  <c r="CD100" i="7"/>
  <c r="CE101" i="7"/>
  <c r="BV99" i="7"/>
  <c r="BW100" i="7"/>
  <c r="BI99" i="7"/>
  <c r="BO101" i="7"/>
  <c r="BN100" i="7"/>
  <c r="BA99" i="7"/>
  <c r="BG101" i="7"/>
  <c r="BF100" i="7"/>
  <c r="AY101" i="7"/>
  <c r="AX100" i="7"/>
  <c r="AK101" i="7"/>
  <c r="AQ101" i="7"/>
  <c r="AP100" i="7"/>
  <c r="AI99" i="7"/>
  <c r="AH99" i="7" s="1"/>
  <c r="U99" i="7"/>
  <c r="T99" i="7" s="1"/>
  <c r="G648" i="7" l="1"/>
  <c r="F648" i="7" s="1"/>
  <c r="FH102" i="7"/>
  <c r="FG101" i="7"/>
  <c r="FX103" i="7"/>
  <c r="FW102" i="7"/>
  <c r="FO100" i="7"/>
  <c r="FP101" i="7"/>
  <c r="EY99" i="7"/>
  <c r="EZ100" i="7"/>
  <c r="EJ101" i="7"/>
  <c r="EI100" i="7"/>
  <c r="DT101" i="7"/>
  <c r="DS100" i="7"/>
  <c r="DC101" i="7"/>
  <c r="CM101" i="7"/>
  <c r="CL100" i="7"/>
  <c r="BY100" i="7"/>
  <c r="CD101" i="7"/>
  <c r="CE102" i="7"/>
  <c r="BW101" i="7"/>
  <c r="BV100" i="7"/>
  <c r="BI100" i="7"/>
  <c r="BO102" i="7"/>
  <c r="BN101" i="7"/>
  <c r="BA100" i="7"/>
  <c r="BF101" i="7"/>
  <c r="BG102" i="7"/>
  <c r="AX101" i="7"/>
  <c r="AY102" i="7"/>
  <c r="AK102" i="7"/>
  <c r="AQ102" i="7"/>
  <c r="AP101" i="7"/>
  <c r="AI100" i="7"/>
  <c r="AH100" i="7" s="1"/>
  <c r="U100" i="7"/>
  <c r="T100" i="7" s="1"/>
  <c r="G649" i="7" l="1"/>
  <c r="F649" i="7" s="1"/>
  <c r="FG102" i="7"/>
  <c r="FH103" i="7"/>
  <c r="FW103" i="7"/>
  <c r="FX104" i="7"/>
  <c r="FP102" i="7"/>
  <c r="FO101" i="7"/>
  <c r="EZ101" i="7"/>
  <c r="EY100" i="7"/>
  <c r="EI101" i="7"/>
  <c r="EJ102" i="7"/>
  <c r="DS101" i="7"/>
  <c r="DT102" i="7"/>
  <c r="DC102" i="7"/>
  <c r="CL101" i="7"/>
  <c r="CM102" i="7"/>
  <c r="BY101" i="7"/>
  <c r="CD102" i="7"/>
  <c r="CE103" i="7"/>
  <c r="CD103" i="7" s="1"/>
  <c r="BW102" i="7"/>
  <c r="BV101" i="7"/>
  <c r="BI101" i="7"/>
  <c r="BN102" i="7"/>
  <c r="BO103" i="7"/>
  <c r="BA101" i="7"/>
  <c r="BG103" i="7"/>
  <c r="BF102" i="7"/>
  <c r="AY103" i="7"/>
  <c r="AX102" i="7"/>
  <c r="AK103" i="7"/>
  <c r="AQ103" i="7"/>
  <c r="AP102" i="7"/>
  <c r="AI101" i="7"/>
  <c r="AH101" i="7" s="1"/>
  <c r="U101" i="7"/>
  <c r="T101" i="7" s="1"/>
  <c r="G650" i="7" l="1"/>
  <c r="F650" i="7" s="1"/>
  <c r="FH104" i="7"/>
  <c r="FG103" i="7"/>
  <c r="BF103" i="7"/>
  <c r="BG104" i="7"/>
  <c r="FX105" i="7"/>
  <c r="FW104" i="7"/>
  <c r="FP103" i="7"/>
  <c r="FO102" i="7"/>
  <c r="EZ102" i="7"/>
  <c r="EY101" i="7"/>
  <c r="EJ103" i="7"/>
  <c r="EI102" i="7"/>
  <c r="DT103" i="7"/>
  <c r="DS102" i="7"/>
  <c r="DC103" i="7"/>
  <c r="CM103" i="7"/>
  <c r="CL102" i="7"/>
  <c r="BY102" i="7"/>
  <c r="BW103" i="7"/>
  <c r="BV102" i="7"/>
  <c r="BI102" i="7"/>
  <c r="BN103" i="7"/>
  <c r="BA102" i="7"/>
  <c r="AX103" i="7"/>
  <c r="AP103" i="7"/>
  <c r="AQ104" i="7"/>
  <c r="AK104" i="7"/>
  <c r="AI102" i="7"/>
  <c r="AH102" i="7" s="1"/>
  <c r="U102" i="7"/>
  <c r="T102" i="7" s="1"/>
  <c r="G651" i="7" l="1"/>
  <c r="F651" i="7" s="1"/>
  <c r="BF104" i="7"/>
  <c r="BG105" i="7"/>
  <c r="FH105" i="7"/>
  <c r="FG104" i="7"/>
  <c r="FX106" i="7"/>
  <c r="FW105" i="7"/>
  <c r="FO103" i="7"/>
  <c r="FP104" i="7"/>
  <c r="EY102" i="7"/>
  <c r="EZ103" i="7"/>
  <c r="EI103" i="7"/>
  <c r="EJ104" i="7"/>
  <c r="DS103" i="7"/>
  <c r="DT104" i="7"/>
  <c r="DC104" i="7"/>
  <c r="CM104" i="7"/>
  <c r="CL103" i="7"/>
  <c r="BY103" i="7"/>
  <c r="BV103" i="7"/>
  <c r="BW104" i="7"/>
  <c r="BI103" i="7"/>
  <c r="BA103" i="7"/>
  <c r="AQ105" i="7"/>
  <c r="AP104" i="7"/>
  <c r="AK105" i="7"/>
  <c r="AI103" i="7"/>
  <c r="AH103" i="7" s="1"/>
  <c r="U103" i="7"/>
  <c r="T103" i="7" s="1"/>
  <c r="G652" i="7" l="1"/>
  <c r="F652" i="7" s="1"/>
  <c r="FH106" i="7"/>
  <c r="FG105" i="7"/>
  <c r="BF105" i="7"/>
  <c r="BG106" i="7"/>
  <c r="FW106" i="7"/>
  <c r="FX107" i="7"/>
  <c r="FP105" i="7"/>
  <c r="FO104" i="7"/>
  <c r="EZ104" i="7"/>
  <c r="EY103" i="7"/>
  <c r="EI104" i="7"/>
  <c r="EJ105" i="7"/>
  <c r="DT105" i="7"/>
  <c r="DS104" i="7"/>
  <c r="DC105" i="7"/>
  <c r="CM105" i="7"/>
  <c r="CL104" i="7"/>
  <c r="BY104" i="7"/>
  <c r="BW105" i="7"/>
  <c r="BV104" i="7"/>
  <c r="BI104" i="7"/>
  <c r="BA104" i="7"/>
  <c r="AP105" i="7"/>
  <c r="AQ106" i="7"/>
  <c r="AK106" i="7"/>
  <c r="U104" i="7"/>
  <c r="T104" i="7" s="1"/>
  <c r="G653" i="7" l="1"/>
  <c r="F653" i="7" s="1"/>
  <c r="BG107" i="7"/>
  <c r="BF106" i="7"/>
  <c r="FG106" i="7"/>
  <c r="FH107" i="7"/>
  <c r="FX108" i="7"/>
  <c r="FW107" i="7"/>
  <c r="FO105" i="7"/>
  <c r="FP106" i="7"/>
  <c r="EY104" i="7"/>
  <c r="EZ105" i="7"/>
  <c r="EJ106" i="7"/>
  <c r="EI105" i="7"/>
  <c r="DS105" i="7"/>
  <c r="DT106" i="7"/>
  <c r="DC106" i="7"/>
  <c r="CM106" i="7"/>
  <c r="CL105" i="7"/>
  <c r="BY105" i="7"/>
  <c r="BW106" i="7"/>
  <c r="BV105" i="7"/>
  <c r="BI105" i="7"/>
  <c r="BA105" i="7"/>
  <c r="AP106" i="7"/>
  <c r="AQ107" i="7"/>
  <c r="U105" i="7"/>
  <c r="T105" i="7" s="1"/>
  <c r="G654" i="7" l="1"/>
  <c r="F654" i="7" s="1"/>
  <c r="FG107" i="7"/>
  <c r="FH108" i="7"/>
  <c r="BG108" i="7"/>
  <c r="BF107" i="7"/>
  <c r="FW108" i="7"/>
  <c r="FX109" i="7"/>
  <c r="FO106" i="7"/>
  <c r="FP107" i="7"/>
  <c r="EY105" i="7"/>
  <c r="EZ106" i="7"/>
  <c r="EI106" i="7"/>
  <c r="EJ107" i="7"/>
  <c r="DT107" i="7"/>
  <c r="DS106" i="7"/>
  <c r="DC107" i="7"/>
  <c r="CM107" i="7"/>
  <c r="CL106" i="7"/>
  <c r="BY106" i="7"/>
  <c r="BW107" i="7"/>
  <c r="BV106" i="7"/>
  <c r="BI106" i="7"/>
  <c r="BA106" i="7"/>
  <c r="AQ108" i="7"/>
  <c r="AP107" i="7"/>
  <c r="U106" i="7"/>
  <c r="T106" i="7" s="1"/>
  <c r="G655" i="7" l="1"/>
  <c r="F655" i="7" s="1"/>
  <c r="BG109" i="7"/>
  <c r="BF108" i="7"/>
  <c r="FG108" i="7"/>
  <c r="FH109" i="7"/>
  <c r="FW109" i="7"/>
  <c r="FX110" i="7"/>
  <c r="FP108" i="7"/>
  <c r="FO107" i="7"/>
  <c r="EZ107" i="7"/>
  <c r="EY106" i="7"/>
  <c r="EJ108" i="7"/>
  <c r="EI107" i="7"/>
  <c r="DS107" i="7"/>
  <c r="DT108" i="7"/>
  <c r="DC108" i="7"/>
  <c r="CL107" i="7"/>
  <c r="CM108" i="7"/>
  <c r="BY107" i="7"/>
  <c r="BV107" i="7"/>
  <c r="BW108" i="7"/>
  <c r="BI107" i="7"/>
  <c r="BA107" i="7"/>
  <c r="AP108" i="7"/>
  <c r="AQ109" i="7"/>
  <c r="U107" i="7"/>
  <c r="T107" i="7" s="1"/>
  <c r="G656" i="7" l="1"/>
  <c r="F656" i="7" s="1"/>
  <c r="FH110" i="7"/>
  <c r="FG109" i="7"/>
  <c r="BF109" i="7"/>
  <c r="BG110" i="7"/>
  <c r="FX111" i="7"/>
  <c r="FW110" i="7"/>
  <c r="FO108" i="7"/>
  <c r="FP109" i="7"/>
  <c r="EY107" i="7"/>
  <c r="EZ108" i="7"/>
  <c r="EJ109" i="7"/>
  <c r="EI108" i="7"/>
  <c r="DT109" i="7"/>
  <c r="DS108" i="7"/>
  <c r="DC109" i="7"/>
  <c r="CM109" i="7"/>
  <c r="CL108" i="7"/>
  <c r="BY108" i="7"/>
  <c r="BW109" i="7"/>
  <c r="BV108" i="7"/>
  <c r="BI108" i="7"/>
  <c r="BA108" i="7"/>
  <c r="AP109" i="7"/>
  <c r="AQ110" i="7"/>
  <c r="U108" i="7"/>
  <c r="T108" i="7" s="1"/>
  <c r="G657" i="7" l="1"/>
  <c r="F657" i="7" s="1"/>
  <c r="FG110" i="7"/>
  <c r="FH111" i="7"/>
  <c r="BG111" i="7"/>
  <c r="BF110" i="7"/>
  <c r="FW111" i="7"/>
  <c r="FX112" i="7"/>
  <c r="FP110" i="7"/>
  <c r="FO109" i="7"/>
  <c r="EY108" i="7"/>
  <c r="EZ109" i="7"/>
  <c r="EI109" i="7"/>
  <c r="EJ110" i="7"/>
  <c r="DS109" i="7"/>
  <c r="DT110" i="7"/>
  <c r="DC110" i="7"/>
  <c r="CM110" i="7"/>
  <c r="CL109" i="7"/>
  <c r="BY109" i="7"/>
  <c r="BW110" i="7"/>
  <c r="BV109" i="7"/>
  <c r="BI109" i="7"/>
  <c r="BA109" i="7"/>
  <c r="AP110" i="7"/>
  <c r="AQ111" i="7"/>
  <c r="U109" i="7"/>
  <c r="T109" i="7" s="1"/>
  <c r="G658" i="7" l="1"/>
  <c r="F658" i="7" s="1"/>
  <c r="BG112" i="7"/>
  <c r="BF111" i="7"/>
  <c r="FG111" i="7"/>
  <c r="FH112" i="7"/>
  <c r="FX113" i="7"/>
  <c r="FW112" i="7"/>
  <c r="FP111" i="7"/>
  <c r="FO110" i="7"/>
  <c r="EZ110" i="7"/>
  <c r="EY109" i="7"/>
  <c r="EJ111" i="7"/>
  <c r="EI110" i="7"/>
  <c r="DT111" i="7"/>
  <c r="DS110" i="7"/>
  <c r="DC111" i="7"/>
  <c r="CM111" i="7"/>
  <c r="CL110" i="7"/>
  <c r="BY110" i="7"/>
  <c r="BW111" i="7"/>
  <c r="BV110" i="7"/>
  <c r="BI110" i="7"/>
  <c r="BA110" i="7"/>
  <c r="AQ112" i="7"/>
  <c r="AP111" i="7"/>
  <c r="U110" i="7"/>
  <c r="T110" i="7" s="1"/>
  <c r="G659" i="7" l="1"/>
  <c r="F659" i="7" s="1"/>
  <c r="FH113" i="7"/>
  <c r="FG112" i="7"/>
  <c r="BF112" i="7"/>
  <c r="BG113" i="7"/>
  <c r="FX114" i="7"/>
  <c r="FW113" i="7"/>
  <c r="FO111" i="7"/>
  <c r="FP112" i="7"/>
  <c r="EY110" i="7"/>
  <c r="EZ111" i="7"/>
  <c r="EI111" i="7"/>
  <c r="EJ112" i="7"/>
  <c r="DS111" i="7"/>
  <c r="DT112" i="7"/>
  <c r="DC112" i="7"/>
  <c r="CM112" i="7"/>
  <c r="CL111" i="7"/>
  <c r="BY111" i="7"/>
  <c r="BV111" i="7"/>
  <c r="BW112" i="7"/>
  <c r="BI111" i="7"/>
  <c r="BA111" i="7"/>
  <c r="AP112" i="7"/>
  <c r="AQ113" i="7"/>
  <c r="U111" i="7"/>
  <c r="T111" i="7" s="1"/>
  <c r="G660" i="7" l="1"/>
  <c r="F660" i="7" s="1"/>
  <c r="FH114" i="7"/>
  <c r="FG113" i="7"/>
  <c r="BG114" i="7"/>
  <c r="BF113" i="7"/>
  <c r="FW114" i="7"/>
  <c r="FX115" i="7"/>
  <c r="FP113" i="7"/>
  <c r="FO112" i="7"/>
  <c r="EZ112" i="7"/>
  <c r="EY111" i="7"/>
  <c r="EI112" i="7"/>
  <c r="EJ113" i="7"/>
  <c r="DT113" i="7"/>
  <c r="DS112" i="7"/>
  <c r="DC113" i="7"/>
  <c r="CM113" i="7"/>
  <c r="CL112" i="7"/>
  <c r="BY112" i="7"/>
  <c r="BW113" i="7"/>
  <c r="BV112" i="7"/>
  <c r="BI112" i="7"/>
  <c r="BA112" i="7"/>
  <c r="AP113" i="7"/>
  <c r="AQ114" i="7"/>
  <c r="U112" i="7"/>
  <c r="T112" i="7" s="1"/>
  <c r="G661" i="7" l="1"/>
  <c r="F661" i="7" s="1"/>
  <c r="BG115" i="7"/>
  <c r="BF114" i="7"/>
  <c r="FG114" i="7"/>
  <c r="FH115" i="7"/>
  <c r="FX116" i="7"/>
  <c r="FW115" i="7"/>
  <c r="FO113" i="7"/>
  <c r="FP114" i="7"/>
  <c r="EZ113" i="7"/>
  <c r="EY112" i="7"/>
  <c r="EJ114" i="7"/>
  <c r="EI113" i="7"/>
  <c r="DS113" i="7"/>
  <c r="DT114" i="7"/>
  <c r="DC114" i="7"/>
  <c r="CL113" i="7"/>
  <c r="CM114" i="7"/>
  <c r="BY113" i="7"/>
  <c r="BW114" i="7"/>
  <c r="BV113" i="7"/>
  <c r="BI113" i="7"/>
  <c r="BA113" i="7"/>
  <c r="AP114" i="7"/>
  <c r="AQ115" i="7"/>
  <c r="U113" i="7"/>
  <c r="T113" i="7" s="1"/>
  <c r="G662" i="7" l="1"/>
  <c r="F662" i="7" s="1"/>
  <c r="FG115" i="7"/>
  <c r="FH116" i="7"/>
  <c r="BG116" i="7"/>
  <c r="BF115" i="7"/>
  <c r="FX117" i="7"/>
  <c r="FW116" i="7"/>
  <c r="FO114" i="7"/>
  <c r="FP115" i="7"/>
  <c r="EY113" i="7"/>
  <c r="EZ114" i="7"/>
  <c r="EI114" i="7"/>
  <c r="EJ115" i="7"/>
  <c r="DT115" i="7"/>
  <c r="DS114" i="7"/>
  <c r="DC115" i="7"/>
  <c r="CM115" i="7"/>
  <c r="CL114" i="7"/>
  <c r="BY114" i="7"/>
  <c r="BW115" i="7"/>
  <c r="BV114" i="7"/>
  <c r="BI114" i="7"/>
  <c r="BA114" i="7"/>
  <c r="AQ116" i="7"/>
  <c r="AP115" i="7"/>
  <c r="U114" i="7"/>
  <c r="T114" i="7" s="1"/>
  <c r="G663" i="7" l="1"/>
  <c r="F663" i="7" s="1"/>
  <c r="BF116" i="7"/>
  <c r="BG117" i="7"/>
  <c r="FG116" i="7"/>
  <c r="FH117" i="7"/>
  <c r="FW117" i="7"/>
  <c r="FX118" i="7"/>
  <c r="FP116" i="7"/>
  <c r="FO115" i="7"/>
  <c r="EY114" i="7"/>
  <c r="EZ115" i="7"/>
  <c r="EJ116" i="7"/>
  <c r="EI115" i="7"/>
  <c r="DS115" i="7"/>
  <c r="DT116" i="7"/>
  <c r="DC116" i="7"/>
  <c r="CL115" i="7"/>
  <c r="CM116" i="7"/>
  <c r="BY115" i="7"/>
  <c r="BV115" i="7"/>
  <c r="BW116" i="7"/>
  <c r="BI115" i="7"/>
  <c r="BA115" i="7"/>
  <c r="AP116" i="7"/>
  <c r="AQ117" i="7"/>
  <c r="U115" i="7"/>
  <c r="T115" i="7" s="1"/>
  <c r="G664" i="7" l="1"/>
  <c r="F664" i="7" s="1"/>
  <c r="FH118" i="7"/>
  <c r="FG117" i="7"/>
  <c r="BG118" i="7"/>
  <c r="BF117" i="7"/>
  <c r="FX119" i="7"/>
  <c r="FW118" i="7"/>
  <c r="FO116" i="7"/>
  <c r="FP117" i="7"/>
  <c r="EZ116" i="7"/>
  <c r="EY115" i="7"/>
  <c r="EJ117" i="7"/>
  <c r="EI116" i="7"/>
  <c r="DT117" i="7"/>
  <c r="DS116" i="7"/>
  <c r="DC117" i="7"/>
  <c r="CM117" i="7"/>
  <c r="CL116" i="7"/>
  <c r="BY116" i="7"/>
  <c r="BW117" i="7"/>
  <c r="BV116" i="7"/>
  <c r="BI116" i="7"/>
  <c r="BA116" i="7"/>
  <c r="AP117" i="7"/>
  <c r="AQ118" i="7"/>
  <c r="U116" i="7"/>
  <c r="T116" i="7" s="1"/>
  <c r="G665" i="7" l="1"/>
  <c r="F665" i="7" s="1"/>
  <c r="BG119" i="7"/>
  <c r="BF118" i="7"/>
  <c r="FG118" i="7"/>
  <c r="FH119" i="7"/>
  <c r="FG119" i="7" s="1"/>
  <c r="FW119" i="7"/>
  <c r="FX120" i="7"/>
  <c r="FP118" i="7"/>
  <c r="FO117" i="7"/>
  <c r="EY116" i="7"/>
  <c r="EZ117" i="7"/>
  <c r="EI117" i="7"/>
  <c r="EJ118" i="7"/>
  <c r="DS117" i="7"/>
  <c r="DT118" i="7"/>
  <c r="DC118" i="7"/>
  <c r="CL117" i="7"/>
  <c r="CM118" i="7"/>
  <c r="BY117" i="7"/>
  <c r="BW118" i="7"/>
  <c r="BV117" i="7"/>
  <c r="BI117" i="7"/>
  <c r="BA117" i="7"/>
  <c r="AP118" i="7"/>
  <c r="AQ119" i="7"/>
  <c r="U117" i="7"/>
  <c r="T117" i="7" s="1"/>
  <c r="G666" i="7" l="1"/>
  <c r="F666" i="7" s="1"/>
  <c r="BG120" i="7"/>
  <c r="BF119" i="7"/>
  <c r="FW120" i="7"/>
  <c r="FX121" i="7"/>
  <c r="FP119" i="7"/>
  <c r="FO118" i="7"/>
  <c r="EZ118" i="7"/>
  <c r="EY117" i="7"/>
  <c r="EJ119" i="7"/>
  <c r="EI118" i="7"/>
  <c r="DT119" i="7"/>
  <c r="DS118" i="7"/>
  <c r="DC119" i="7"/>
  <c r="CM119" i="7"/>
  <c r="CL118" i="7"/>
  <c r="BY118" i="7"/>
  <c r="BW119" i="7"/>
  <c r="BV118" i="7"/>
  <c r="BI118" i="7"/>
  <c r="BA118" i="7"/>
  <c r="AQ120" i="7"/>
  <c r="AP119" i="7"/>
  <c r="U118" i="7"/>
  <c r="T118" i="7" s="1"/>
  <c r="G667" i="7" l="1"/>
  <c r="F667" i="7" s="1"/>
  <c r="BF120" i="7"/>
  <c r="BG121" i="7"/>
  <c r="FX122" i="7"/>
  <c r="FW121" i="7"/>
  <c r="FO119" i="7"/>
  <c r="FP120" i="7"/>
  <c r="EZ119" i="7"/>
  <c r="EY118" i="7"/>
  <c r="EI119" i="7"/>
  <c r="EJ120" i="7"/>
  <c r="DS119" i="7"/>
  <c r="DT120" i="7"/>
  <c r="DC120" i="7"/>
  <c r="CM120" i="7"/>
  <c r="CL119" i="7"/>
  <c r="BY119" i="7"/>
  <c r="BV119" i="7"/>
  <c r="BW120" i="7"/>
  <c r="BI119" i="7"/>
  <c r="BA119" i="7"/>
  <c r="AP120" i="7"/>
  <c r="AQ121" i="7"/>
  <c r="U119" i="7"/>
  <c r="T119" i="7" s="1"/>
  <c r="G668" i="7" l="1"/>
  <c r="F668" i="7" s="1"/>
  <c r="BG122" i="7"/>
  <c r="BF121" i="7"/>
  <c r="FW122" i="7"/>
  <c r="FX123" i="7"/>
  <c r="FP121" i="7"/>
  <c r="FO120" i="7"/>
  <c r="EZ120" i="7"/>
  <c r="EY119" i="7"/>
  <c r="EI120" i="7"/>
  <c r="EJ121" i="7"/>
  <c r="DT121" i="7"/>
  <c r="DS120" i="7"/>
  <c r="DC121" i="7"/>
  <c r="CM121" i="7"/>
  <c r="CL120" i="7"/>
  <c r="BY120" i="7"/>
  <c r="BW121" i="7"/>
  <c r="BV120" i="7"/>
  <c r="BI120" i="7"/>
  <c r="BA120" i="7"/>
  <c r="AP121" i="7"/>
  <c r="AQ122" i="7"/>
  <c r="U120" i="7"/>
  <c r="T120" i="7" s="1"/>
  <c r="G669" i="7" l="1"/>
  <c r="F669" i="7" s="1"/>
  <c r="BG123" i="7"/>
  <c r="BF122" i="7"/>
  <c r="FX124" i="7"/>
  <c r="FW123" i="7"/>
  <c r="FO121" i="7"/>
  <c r="FP122" i="7"/>
  <c r="EY120" i="7"/>
  <c r="EZ121" i="7"/>
  <c r="EI121" i="7"/>
  <c r="EJ122" i="7"/>
  <c r="DS121" i="7"/>
  <c r="DT122" i="7"/>
  <c r="DC122" i="7"/>
  <c r="CM122" i="7"/>
  <c r="CL121" i="7"/>
  <c r="BY121" i="7"/>
  <c r="BW122" i="7"/>
  <c r="BV121" i="7"/>
  <c r="BI121" i="7"/>
  <c r="BA121" i="7"/>
  <c r="AP122" i="7"/>
  <c r="AQ123" i="7"/>
  <c r="U121" i="7"/>
  <c r="T121" i="7" s="1"/>
  <c r="G670" i="7" l="1"/>
  <c r="F670" i="7" s="1"/>
  <c r="BG124" i="7"/>
  <c r="BF123" i="7"/>
  <c r="FX125" i="7"/>
  <c r="FW124" i="7"/>
  <c r="FO122" i="7"/>
  <c r="FP123" i="7"/>
  <c r="EY121" i="7"/>
  <c r="EZ122" i="7"/>
  <c r="EJ123" i="7"/>
  <c r="EI122" i="7"/>
  <c r="DT123" i="7"/>
  <c r="DS122" i="7"/>
  <c r="DC123" i="7"/>
  <c r="CM123" i="7"/>
  <c r="CL122" i="7"/>
  <c r="BY122" i="7"/>
  <c r="BW123" i="7"/>
  <c r="BV122" i="7"/>
  <c r="BI122" i="7"/>
  <c r="BA122" i="7"/>
  <c r="AP123" i="7"/>
  <c r="AQ124" i="7"/>
  <c r="U122" i="7"/>
  <c r="T122" i="7" s="1"/>
  <c r="G671" i="7" l="1"/>
  <c r="F671" i="7" s="1"/>
  <c r="BF124" i="7"/>
  <c r="BG125" i="7"/>
  <c r="FW125" i="7"/>
  <c r="FX126" i="7"/>
  <c r="FP124" i="7"/>
  <c r="FO123" i="7"/>
  <c r="EY122" i="7"/>
  <c r="EZ123" i="7"/>
  <c r="EJ124" i="7"/>
  <c r="EI123" i="7"/>
  <c r="DS123" i="7"/>
  <c r="DT124" i="7"/>
  <c r="DC124" i="7"/>
  <c r="CL123" i="7"/>
  <c r="CM124" i="7"/>
  <c r="BY123" i="7"/>
  <c r="BV123" i="7"/>
  <c r="BW124" i="7"/>
  <c r="BI123" i="7"/>
  <c r="BA123" i="7"/>
  <c r="AP124" i="7"/>
  <c r="AQ125" i="7"/>
  <c r="U123" i="7"/>
  <c r="T123" i="7" s="1"/>
  <c r="G672" i="7" l="1"/>
  <c r="F672" i="7" s="1"/>
  <c r="BF125" i="7"/>
  <c r="BG126" i="7"/>
  <c r="FX127" i="7"/>
  <c r="FW126" i="7"/>
  <c r="FO124" i="7"/>
  <c r="FP125" i="7"/>
  <c r="EY123" i="7"/>
  <c r="EZ124" i="7"/>
  <c r="EI124" i="7"/>
  <c r="EJ125" i="7"/>
  <c r="DT125" i="7"/>
  <c r="DS124" i="7"/>
  <c r="DC125" i="7"/>
  <c r="CM125" i="7"/>
  <c r="CL124" i="7"/>
  <c r="BY124" i="7"/>
  <c r="BW125" i="7"/>
  <c r="BV124" i="7"/>
  <c r="BI124" i="7"/>
  <c r="BA124" i="7"/>
  <c r="AP125" i="7"/>
  <c r="AQ126" i="7"/>
  <c r="U124" i="7"/>
  <c r="T124" i="7" s="1"/>
  <c r="G673" i="7" l="1"/>
  <c r="F673" i="7" s="1"/>
  <c r="BF126" i="7"/>
  <c r="BG127" i="7"/>
  <c r="FW127" i="7"/>
  <c r="FX128" i="7"/>
  <c r="FP126" i="7"/>
  <c r="FO125" i="7"/>
  <c r="EY124" i="7"/>
  <c r="EZ125" i="7"/>
  <c r="EJ126" i="7"/>
  <c r="EI125" i="7"/>
  <c r="DS125" i="7"/>
  <c r="DT126" i="7"/>
  <c r="DC126" i="7"/>
  <c r="CM126" i="7"/>
  <c r="CL125" i="7"/>
  <c r="BY125" i="7"/>
  <c r="BW126" i="7"/>
  <c r="BV125" i="7"/>
  <c r="BI125" i="7"/>
  <c r="BA125" i="7"/>
  <c r="AP126" i="7"/>
  <c r="AQ127" i="7"/>
  <c r="U125" i="7"/>
  <c r="T125" i="7" s="1"/>
  <c r="G674" i="7" l="1"/>
  <c r="F674" i="7" s="1"/>
  <c r="BF127" i="7"/>
  <c r="BG128" i="7"/>
  <c r="FW128" i="7"/>
  <c r="FX129" i="7"/>
  <c r="FP127" i="7"/>
  <c r="FO126" i="7"/>
  <c r="EZ126" i="7"/>
  <c r="EY125" i="7"/>
  <c r="EJ127" i="7"/>
  <c r="EI126" i="7"/>
  <c r="DT127" i="7"/>
  <c r="DS126" i="7"/>
  <c r="DC127" i="7"/>
  <c r="CM127" i="7"/>
  <c r="CL126" i="7"/>
  <c r="BY126" i="7"/>
  <c r="BW127" i="7"/>
  <c r="BV126" i="7"/>
  <c r="BI126" i="7"/>
  <c r="BA126" i="7"/>
  <c r="AQ128" i="7"/>
  <c r="AP127" i="7"/>
  <c r="U126" i="7"/>
  <c r="T126" i="7" s="1"/>
  <c r="G675" i="7" l="1"/>
  <c r="F675" i="7" s="1"/>
  <c r="BF128" i="7"/>
  <c r="BG129" i="7"/>
  <c r="FX130" i="7"/>
  <c r="FW129" i="7"/>
  <c r="FO127" i="7"/>
  <c r="FP128" i="7"/>
  <c r="EZ127" i="7"/>
  <c r="EY126" i="7"/>
  <c r="EI127" i="7"/>
  <c r="EJ128" i="7"/>
  <c r="DS127" i="7"/>
  <c r="DT128" i="7"/>
  <c r="DC128" i="7"/>
  <c r="CM128" i="7"/>
  <c r="CL127" i="7"/>
  <c r="BY127" i="7"/>
  <c r="BV127" i="7"/>
  <c r="BW128" i="7"/>
  <c r="BI127" i="7"/>
  <c r="BA127" i="7"/>
  <c r="AQ129" i="7"/>
  <c r="AP128" i="7"/>
  <c r="U127" i="7"/>
  <c r="T127" i="7" s="1"/>
  <c r="G676" i="7" l="1"/>
  <c r="F676" i="7" s="1"/>
  <c r="BG130" i="7"/>
  <c r="BF129" i="7"/>
  <c r="FW130" i="7"/>
  <c r="FX131" i="7"/>
  <c r="FP129" i="7"/>
  <c r="FO128" i="7"/>
  <c r="EY127" i="7"/>
  <c r="EZ128" i="7"/>
  <c r="EI128" i="7"/>
  <c r="EJ129" i="7"/>
  <c r="DT129" i="7"/>
  <c r="DS128" i="7"/>
  <c r="DC129" i="7"/>
  <c r="CM129" i="7"/>
  <c r="CL128" i="7"/>
  <c r="BY128" i="7"/>
  <c r="BW129" i="7"/>
  <c r="BV128" i="7"/>
  <c r="BI128" i="7"/>
  <c r="BA128" i="7"/>
  <c r="AP129" i="7"/>
  <c r="AQ130" i="7"/>
  <c r="U128" i="7"/>
  <c r="T128" i="7" s="1"/>
  <c r="G677" i="7" l="1"/>
  <c r="F677" i="7" s="1"/>
  <c r="BF130" i="7"/>
  <c r="BG131" i="7"/>
  <c r="FX132" i="7"/>
  <c r="FW131" i="7"/>
  <c r="FO129" i="7"/>
  <c r="FP130" i="7"/>
  <c r="EZ129" i="7"/>
  <c r="EY128" i="7"/>
  <c r="EJ130" i="7"/>
  <c r="EI129" i="7"/>
  <c r="DS129" i="7"/>
  <c r="DT130" i="7"/>
  <c r="DC130" i="7"/>
  <c r="CM130" i="7"/>
  <c r="CL129" i="7"/>
  <c r="BY129" i="7"/>
  <c r="BW130" i="7"/>
  <c r="BV129" i="7"/>
  <c r="BI129" i="7"/>
  <c r="BA129" i="7"/>
  <c r="AP130" i="7"/>
  <c r="AQ131" i="7"/>
  <c r="U129" i="7"/>
  <c r="T129" i="7" s="1"/>
  <c r="G678" i="7" l="1"/>
  <c r="F678" i="7" s="1"/>
  <c r="BF131" i="7"/>
  <c r="BG132" i="7"/>
  <c r="FX133" i="7"/>
  <c r="FW132" i="7"/>
  <c r="FO130" i="7"/>
  <c r="FP131" i="7"/>
  <c r="EY129" i="7"/>
  <c r="EZ130" i="7"/>
  <c r="EJ131" i="7"/>
  <c r="EI130" i="7"/>
  <c r="DT131" i="7"/>
  <c r="DS130" i="7"/>
  <c r="DC131" i="7"/>
  <c r="CM131" i="7"/>
  <c r="CL130" i="7"/>
  <c r="BY130" i="7"/>
  <c r="BW131" i="7"/>
  <c r="BV130" i="7"/>
  <c r="BI130" i="7"/>
  <c r="BA130" i="7"/>
  <c r="AP131" i="7"/>
  <c r="AQ132" i="7"/>
  <c r="U130" i="7"/>
  <c r="T130" i="7" s="1"/>
  <c r="G679" i="7" l="1"/>
  <c r="F679" i="7" s="1"/>
  <c r="BF132" i="7"/>
  <c r="BG133" i="7"/>
  <c r="FW133" i="7"/>
  <c r="FX134" i="7"/>
  <c r="FP132" i="7"/>
  <c r="FO131" i="7"/>
  <c r="EY130" i="7"/>
  <c r="EZ131" i="7"/>
  <c r="EJ132" i="7"/>
  <c r="EI131" i="7"/>
  <c r="DS131" i="7"/>
  <c r="DT132" i="7"/>
  <c r="DC132" i="7"/>
  <c r="CL131" i="7"/>
  <c r="CM132" i="7"/>
  <c r="BY131" i="7"/>
  <c r="BV131" i="7"/>
  <c r="BW132" i="7"/>
  <c r="BI131" i="7"/>
  <c r="BA131" i="7"/>
  <c r="AQ133" i="7"/>
  <c r="AP132" i="7"/>
  <c r="U131" i="7"/>
  <c r="T131" i="7" s="1"/>
  <c r="G680" i="7" l="1"/>
  <c r="F680" i="7" s="1"/>
  <c r="BF133" i="7"/>
  <c r="BG134" i="7"/>
  <c r="FX135" i="7"/>
  <c r="FW134" i="7"/>
  <c r="FO132" i="7"/>
  <c r="FP133" i="7"/>
  <c r="EY131" i="7"/>
  <c r="EZ132" i="7"/>
  <c r="EJ133" i="7"/>
  <c r="EI132" i="7"/>
  <c r="DT133" i="7"/>
  <c r="DS132" i="7"/>
  <c r="DC133" i="7"/>
  <c r="CM133" i="7"/>
  <c r="CL132" i="7"/>
  <c r="BY132" i="7"/>
  <c r="BW133" i="7"/>
  <c r="BV132" i="7"/>
  <c r="BI132" i="7"/>
  <c r="BA132" i="7"/>
  <c r="AQ134" i="7"/>
  <c r="AP133" i="7"/>
  <c r="U132" i="7"/>
  <c r="T132" i="7" s="1"/>
  <c r="G681" i="7" l="1"/>
  <c r="F681" i="7" s="1"/>
  <c r="BF134" i="7"/>
  <c r="BG135" i="7"/>
  <c r="FW135" i="7"/>
  <c r="FX136" i="7"/>
  <c r="FP134" i="7"/>
  <c r="FO133" i="7"/>
  <c r="EZ133" i="7"/>
  <c r="EY132" i="7"/>
  <c r="EJ134" i="7"/>
  <c r="EI133" i="7"/>
  <c r="DS133" i="7"/>
  <c r="DT134" i="7"/>
  <c r="DC134" i="7"/>
  <c r="CL133" i="7"/>
  <c r="CM134" i="7"/>
  <c r="BY133" i="7"/>
  <c r="BW134" i="7"/>
  <c r="BV133" i="7"/>
  <c r="BI133" i="7"/>
  <c r="BA133" i="7"/>
  <c r="AQ135" i="7"/>
  <c r="AP134" i="7"/>
  <c r="U133" i="7"/>
  <c r="T133" i="7" s="1"/>
  <c r="G682" i="7" l="1"/>
  <c r="F682" i="7" s="1"/>
  <c r="BG136" i="7"/>
  <c r="BF135" i="7"/>
  <c r="FW136" i="7"/>
  <c r="FX137" i="7"/>
  <c r="FP135" i="7"/>
  <c r="FO134" i="7"/>
  <c r="EZ134" i="7"/>
  <c r="EY133" i="7"/>
  <c r="EJ135" i="7"/>
  <c r="EI134" i="7"/>
  <c r="DT135" i="7"/>
  <c r="DS134" i="7"/>
  <c r="DC135" i="7"/>
  <c r="CM135" i="7"/>
  <c r="CL134" i="7"/>
  <c r="BY134" i="7"/>
  <c r="BW135" i="7"/>
  <c r="BV134" i="7"/>
  <c r="BI134" i="7"/>
  <c r="BA134" i="7"/>
  <c r="AP135" i="7"/>
  <c r="AQ136" i="7"/>
  <c r="U134" i="7"/>
  <c r="T134" i="7" s="1"/>
  <c r="G683" i="7" l="1"/>
  <c r="F683" i="7" s="1"/>
  <c r="BF136" i="7"/>
  <c r="BG137" i="7"/>
  <c r="FX138" i="7"/>
  <c r="FW137" i="7"/>
  <c r="FO135" i="7"/>
  <c r="FP136" i="7"/>
  <c r="EZ135" i="7"/>
  <c r="EY134" i="7"/>
  <c r="EI135" i="7"/>
  <c r="EJ136" i="7"/>
  <c r="DS135" i="7"/>
  <c r="DT136" i="7"/>
  <c r="DC136" i="7"/>
  <c r="CM136" i="7"/>
  <c r="CL135" i="7"/>
  <c r="BY135" i="7"/>
  <c r="BV135" i="7"/>
  <c r="BW136" i="7"/>
  <c r="BI135" i="7"/>
  <c r="BA135" i="7"/>
  <c r="AQ137" i="7"/>
  <c r="AP136" i="7"/>
  <c r="U135" i="7"/>
  <c r="T135" i="7" s="1"/>
  <c r="G684" i="7" l="1"/>
  <c r="F684" i="7" s="1"/>
  <c r="BF137" i="7"/>
  <c r="BG138" i="7"/>
  <c r="FW138" i="7"/>
  <c r="FX139" i="7"/>
  <c r="FP137" i="7"/>
  <c r="FO136" i="7"/>
  <c r="EZ136" i="7"/>
  <c r="EY135" i="7"/>
  <c r="EJ137" i="7"/>
  <c r="EI136" i="7"/>
  <c r="DT137" i="7"/>
  <c r="DS136" i="7"/>
  <c r="DC137" i="7"/>
  <c r="CM137" i="7"/>
  <c r="CL136" i="7"/>
  <c r="BY136" i="7"/>
  <c r="BW137" i="7"/>
  <c r="BV136" i="7"/>
  <c r="BI136" i="7"/>
  <c r="BA136" i="7"/>
  <c r="AQ138" i="7"/>
  <c r="AP137" i="7"/>
  <c r="U136" i="7"/>
  <c r="T136" i="7" s="1"/>
  <c r="G685" i="7" l="1"/>
  <c r="F685" i="7" s="1"/>
  <c r="BF138" i="7"/>
  <c r="BG139" i="7"/>
  <c r="FX140" i="7"/>
  <c r="FW139" i="7"/>
  <c r="FO137" i="7"/>
  <c r="FP138" i="7"/>
  <c r="EZ137" i="7"/>
  <c r="EY136" i="7"/>
  <c r="EJ138" i="7"/>
  <c r="EI137" i="7"/>
  <c r="DS137" i="7"/>
  <c r="DT138" i="7"/>
  <c r="DC138" i="7"/>
  <c r="CM138" i="7"/>
  <c r="CL137" i="7"/>
  <c r="BY137" i="7"/>
  <c r="BW138" i="7"/>
  <c r="BV137" i="7"/>
  <c r="BI137" i="7"/>
  <c r="BA137" i="7"/>
  <c r="AQ139" i="7"/>
  <c r="AP138" i="7"/>
  <c r="U137" i="7"/>
  <c r="T137" i="7" s="1"/>
  <c r="G686" i="7" l="1"/>
  <c r="F686" i="7" s="1"/>
  <c r="BF139" i="7"/>
  <c r="BG140" i="7"/>
  <c r="FX141" i="7"/>
  <c r="FW140" i="7"/>
  <c r="FO138" i="7"/>
  <c r="FP139" i="7"/>
  <c r="EY137" i="7"/>
  <c r="EZ138" i="7"/>
  <c r="EI138" i="7"/>
  <c r="EJ139" i="7"/>
  <c r="DT139" i="7"/>
  <c r="DS138" i="7"/>
  <c r="DC139" i="7"/>
  <c r="CM139" i="7"/>
  <c r="CL138" i="7"/>
  <c r="BY138" i="7"/>
  <c r="BW139" i="7"/>
  <c r="BV138" i="7"/>
  <c r="BI138" i="7"/>
  <c r="BA138" i="7"/>
  <c r="AP139" i="7"/>
  <c r="AQ140" i="7"/>
  <c r="U138" i="7"/>
  <c r="T138" i="7" s="1"/>
  <c r="G687" i="7" l="1"/>
  <c r="F687" i="7" s="1"/>
  <c r="BF140" i="7"/>
  <c r="BG141" i="7"/>
  <c r="FW141" i="7"/>
  <c r="FX142" i="7"/>
  <c r="FP140" i="7"/>
  <c r="FO139" i="7"/>
  <c r="EY138" i="7"/>
  <c r="EZ139" i="7"/>
  <c r="EJ140" i="7"/>
  <c r="EI139" i="7"/>
  <c r="DS139" i="7"/>
  <c r="DT140" i="7"/>
  <c r="DC140" i="7"/>
  <c r="CL139" i="7"/>
  <c r="CM140" i="7"/>
  <c r="BY139" i="7"/>
  <c r="BV139" i="7"/>
  <c r="BW140" i="7"/>
  <c r="BI139" i="7"/>
  <c r="BA139" i="7"/>
  <c r="AP140" i="7"/>
  <c r="AQ141" i="7"/>
  <c r="U139" i="7"/>
  <c r="T139" i="7" s="1"/>
  <c r="G688" i="7" l="1"/>
  <c r="F688" i="7" s="1"/>
  <c r="BG142" i="7"/>
  <c r="BF141" i="7"/>
  <c r="FX143" i="7"/>
  <c r="FW142" i="7"/>
  <c r="FO140" i="7"/>
  <c r="FP141" i="7"/>
  <c r="EZ140" i="7"/>
  <c r="EY139" i="7"/>
  <c r="EJ141" i="7"/>
  <c r="EI140" i="7"/>
  <c r="DT141" i="7"/>
  <c r="DS140" i="7"/>
  <c r="DC141" i="7"/>
  <c r="CM141" i="7"/>
  <c r="CL140" i="7"/>
  <c r="BY140" i="7"/>
  <c r="BV140" i="7"/>
  <c r="BW141" i="7"/>
  <c r="BI140" i="7"/>
  <c r="BA140" i="7"/>
  <c r="AQ142" i="7"/>
  <c r="AP141" i="7"/>
  <c r="U140" i="7"/>
  <c r="T140" i="7" s="1"/>
  <c r="G689" i="7" l="1"/>
  <c r="F689" i="7" s="1"/>
  <c r="BG143" i="7"/>
  <c r="BF142" i="7"/>
  <c r="FW143" i="7"/>
  <c r="FX144" i="7"/>
  <c r="FP142" i="7"/>
  <c r="FO141" i="7"/>
  <c r="EZ141" i="7"/>
  <c r="EY140" i="7"/>
  <c r="EJ142" i="7"/>
  <c r="EI141" i="7"/>
  <c r="DS141" i="7"/>
  <c r="DT142" i="7"/>
  <c r="DC142" i="7"/>
  <c r="CM142" i="7"/>
  <c r="CL141" i="7"/>
  <c r="BY141" i="7"/>
  <c r="BW142" i="7"/>
  <c r="BV141" i="7"/>
  <c r="BI141" i="7"/>
  <c r="BA141" i="7"/>
  <c r="AQ143" i="7"/>
  <c r="AP142" i="7"/>
  <c r="U141" i="7"/>
  <c r="T141" i="7" s="1"/>
  <c r="G690" i="7" l="1"/>
  <c r="F690" i="7" s="1"/>
  <c r="BG144" i="7"/>
  <c r="BF143" i="7"/>
  <c r="FX145" i="7"/>
  <c r="FW144" i="7"/>
  <c r="FP143" i="7"/>
  <c r="FO142" i="7"/>
  <c r="EZ142" i="7"/>
  <c r="EY141" i="7"/>
  <c r="EI142" i="7"/>
  <c r="EJ143" i="7"/>
  <c r="DT143" i="7"/>
  <c r="DS142" i="7"/>
  <c r="DC143" i="7"/>
  <c r="CM143" i="7"/>
  <c r="CL142" i="7"/>
  <c r="BY142" i="7"/>
  <c r="BW143" i="7"/>
  <c r="BV142" i="7"/>
  <c r="BI142" i="7"/>
  <c r="BA142" i="7"/>
  <c r="AQ144" i="7"/>
  <c r="AP143" i="7"/>
  <c r="U142" i="7"/>
  <c r="T142" i="7" s="1"/>
  <c r="G691" i="7" l="1"/>
  <c r="F691" i="7" s="1"/>
  <c r="BF144" i="7"/>
  <c r="BG145" i="7"/>
  <c r="FX146" i="7"/>
  <c r="FW145" i="7"/>
  <c r="FO143" i="7"/>
  <c r="FP144" i="7"/>
  <c r="EZ143" i="7"/>
  <c r="EY142" i="7"/>
  <c r="EI143" i="7"/>
  <c r="EJ144" i="7"/>
  <c r="DS143" i="7"/>
  <c r="DT144" i="7"/>
  <c r="DC144" i="7"/>
  <c r="CM144" i="7"/>
  <c r="CL143" i="7"/>
  <c r="BY143" i="7"/>
  <c r="BV143" i="7"/>
  <c r="BW144" i="7"/>
  <c r="BI143" i="7"/>
  <c r="BA143" i="7"/>
  <c r="AP144" i="7"/>
  <c r="AQ145" i="7"/>
  <c r="U143" i="7"/>
  <c r="T143" i="7" s="1"/>
  <c r="G692" i="7" l="1"/>
  <c r="F692" i="7" s="1"/>
  <c r="BF145" i="7"/>
  <c r="BG146" i="7"/>
  <c r="FW146" i="7"/>
  <c r="FX147" i="7"/>
  <c r="FP145" i="7"/>
  <c r="FO144" i="7"/>
  <c r="EZ144" i="7"/>
  <c r="EY143" i="7"/>
  <c r="EJ145" i="7"/>
  <c r="EI144" i="7"/>
  <c r="DT145" i="7"/>
  <c r="DS144" i="7"/>
  <c r="DC145" i="7"/>
  <c r="CM145" i="7"/>
  <c r="CL144" i="7"/>
  <c r="BY144" i="7"/>
  <c r="BV144" i="7"/>
  <c r="BW145" i="7"/>
  <c r="BI144" i="7"/>
  <c r="BA144" i="7"/>
  <c r="AP145" i="7"/>
  <c r="AQ146" i="7"/>
  <c r="U144" i="7"/>
  <c r="T144" i="7" s="1"/>
  <c r="G693" i="7" l="1"/>
  <c r="F693" i="7" s="1"/>
  <c r="BF146" i="7"/>
  <c r="BG147" i="7"/>
  <c r="FX148" i="7"/>
  <c r="FW147" i="7"/>
  <c r="FO145" i="7"/>
  <c r="FP146" i="7"/>
  <c r="EZ145" i="7"/>
  <c r="EY144" i="7"/>
  <c r="EI145" i="7"/>
  <c r="EJ146" i="7"/>
  <c r="DS145" i="7"/>
  <c r="DT146" i="7"/>
  <c r="DC146" i="7"/>
  <c r="CL145" i="7"/>
  <c r="CM146" i="7"/>
  <c r="BY145" i="7"/>
  <c r="BW146" i="7"/>
  <c r="BV145" i="7"/>
  <c r="BI145" i="7"/>
  <c r="BA145" i="7"/>
  <c r="AP146" i="7"/>
  <c r="AQ147" i="7"/>
  <c r="U145" i="7"/>
  <c r="T145" i="7" s="1"/>
  <c r="G694" i="7" l="1"/>
  <c r="F694" i="7" s="1"/>
  <c r="BF147" i="7"/>
  <c r="BG148" i="7"/>
  <c r="FX149" i="7"/>
  <c r="FW148" i="7"/>
  <c r="FO146" i="7"/>
  <c r="FP147" i="7"/>
  <c r="EY145" i="7"/>
  <c r="EZ146" i="7"/>
  <c r="EI146" i="7"/>
  <c r="EJ147" i="7"/>
  <c r="DT147" i="7"/>
  <c r="DS146" i="7"/>
  <c r="DC147" i="7"/>
  <c r="CM147" i="7"/>
  <c r="CL146" i="7"/>
  <c r="BY146" i="7"/>
  <c r="BW147" i="7"/>
  <c r="BV146" i="7"/>
  <c r="BI146" i="7"/>
  <c r="BA146" i="7"/>
  <c r="AQ148" i="7"/>
  <c r="AP147" i="7"/>
  <c r="U146" i="7"/>
  <c r="T146" i="7" s="1"/>
  <c r="G695" i="7" l="1"/>
  <c r="F695" i="7" s="1"/>
  <c r="BG149" i="7"/>
  <c r="BF148" i="7"/>
  <c r="FW149" i="7"/>
  <c r="FX150" i="7"/>
  <c r="FP148" i="7"/>
  <c r="FO147" i="7"/>
  <c r="EY146" i="7"/>
  <c r="EZ147" i="7"/>
  <c r="EJ148" i="7"/>
  <c r="EI147" i="7"/>
  <c r="DS147" i="7"/>
  <c r="DT148" i="7"/>
  <c r="DC148" i="7"/>
  <c r="CM148" i="7"/>
  <c r="CL147" i="7"/>
  <c r="BY147" i="7"/>
  <c r="BV147" i="7"/>
  <c r="BW148" i="7"/>
  <c r="BI147" i="7"/>
  <c r="BA147" i="7"/>
  <c r="AP148" i="7"/>
  <c r="AQ149" i="7"/>
  <c r="U147" i="7"/>
  <c r="T147" i="7" s="1"/>
  <c r="G696" i="7" l="1"/>
  <c r="F696" i="7" s="1"/>
  <c r="BF149" i="7"/>
  <c r="BG150" i="7"/>
  <c r="FX151" i="7"/>
  <c r="FW150" i="7"/>
  <c r="FO148" i="7"/>
  <c r="FP149" i="7"/>
  <c r="EZ148" i="7"/>
  <c r="EY147" i="7"/>
  <c r="EJ149" i="7"/>
  <c r="EI148" i="7"/>
  <c r="DT149" i="7"/>
  <c r="DS148" i="7"/>
  <c r="DC149" i="7"/>
  <c r="CM149" i="7"/>
  <c r="CL148" i="7"/>
  <c r="BY148" i="7"/>
  <c r="BV148" i="7"/>
  <c r="BW149" i="7"/>
  <c r="BI148" i="7"/>
  <c r="BA148" i="7"/>
  <c r="AP149" i="7"/>
  <c r="AQ150" i="7"/>
  <c r="U148" i="7"/>
  <c r="T148" i="7" s="1"/>
  <c r="G697" i="7" l="1"/>
  <c r="F697" i="7" s="1"/>
  <c r="BF150" i="7"/>
  <c r="BG151" i="7"/>
  <c r="FW151" i="7"/>
  <c r="FX152" i="7"/>
  <c r="FP150" i="7"/>
  <c r="FO149" i="7"/>
  <c r="EY148" i="7"/>
  <c r="EZ149" i="7"/>
  <c r="EI149" i="7"/>
  <c r="EJ150" i="7"/>
  <c r="DS149" i="7"/>
  <c r="DT150" i="7"/>
  <c r="DC150" i="7"/>
  <c r="CL149" i="7"/>
  <c r="CM150" i="7"/>
  <c r="BY149" i="7"/>
  <c r="BW150" i="7"/>
  <c r="BV149" i="7"/>
  <c r="BI149" i="7"/>
  <c r="BA149" i="7"/>
  <c r="AP150" i="7"/>
  <c r="AQ151" i="7"/>
  <c r="U149" i="7"/>
  <c r="T149" i="7" s="1"/>
  <c r="G698" i="7" l="1"/>
  <c r="F698" i="7" s="1"/>
  <c r="BG152" i="7"/>
  <c r="BF151" i="7"/>
  <c r="FX153" i="7"/>
  <c r="FW152" i="7"/>
  <c r="FP151" i="7"/>
  <c r="FO150" i="7"/>
  <c r="EZ150" i="7"/>
  <c r="EY149" i="7"/>
  <c r="EJ151" i="7"/>
  <c r="EI150" i="7"/>
  <c r="DT151" i="7"/>
  <c r="DS150" i="7"/>
  <c r="DC151" i="7"/>
  <c r="CM151" i="7"/>
  <c r="CL150" i="7"/>
  <c r="BY150" i="7"/>
  <c r="BW151" i="7"/>
  <c r="BV150" i="7"/>
  <c r="BI150" i="7"/>
  <c r="BA150" i="7"/>
  <c r="AQ152" i="7"/>
  <c r="AP151" i="7"/>
  <c r="U150" i="7"/>
  <c r="T150" i="7" s="1"/>
  <c r="G699" i="7" l="1"/>
  <c r="F699" i="7" s="1"/>
  <c r="BF152" i="7"/>
  <c r="BG153" i="7"/>
  <c r="FX154" i="7"/>
  <c r="FW153" i="7"/>
  <c r="FO151" i="7"/>
  <c r="FP152" i="7"/>
  <c r="EZ151" i="7"/>
  <c r="EY150" i="7"/>
  <c r="EI151" i="7"/>
  <c r="EJ152" i="7"/>
  <c r="DS151" i="7"/>
  <c r="DT152" i="7"/>
  <c r="DC152" i="7"/>
  <c r="CM152" i="7"/>
  <c r="CL151" i="7"/>
  <c r="BY151" i="7"/>
  <c r="BV151" i="7"/>
  <c r="BW152" i="7"/>
  <c r="BI151" i="7"/>
  <c r="BA151" i="7"/>
  <c r="AP152" i="7"/>
  <c r="AQ153" i="7"/>
  <c r="U151" i="7"/>
  <c r="T151" i="7" s="1"/>
  <c r="G700" i="7" l="1"/>
  <c r="F700" i="7" s="1"/>
  <c r="BG154" i="7"/>
  <c r="BF153" i="7"/>
  <c r="FW154" i="7"/>
  <c r="FX155" i="7"/>
  <c r="FP153" i="7"/>
  <c r="FO152" i="7"/>
  <c r="EY151" i="7"/>
  <c r="EZ152" i="7"/>
  <c r="EI152" i="7"/>
  <c r="EJ153" i="7"/>
  <c r="DT153" i="7"/>
  <c r="DS152" i="7"/>
  <c r="DC153" i="7"/>
  <c r="CM153" i="7"/>
  <c r="CL152" i="7"/>
  <c r="BY152" i="7"/>
  <c r="BW153" i="7"/>
  <c r="BV152" i="7"/>
  <c r="BI152" i="7"/>
  <c r="BA152" i="7"/>
  <c r="AP153" i="7"/>
  <c r="AQ154" i="7"/>
  <c r="U152" i="7"/>
  <c r="T152" i="7" s="1"/>
  <c r="G701" i="7" l="1"/>
  <c r="F701" i="7" s="1"/>
  <c r="BF154" i="7"/>
  <c r="BG155" i="7"/>
  <c r="FX156" i="7"/>
  <c r="FW155" i="7"/>
  <c r="FO153" i="7"/>
  <c r="FP154" i="7"/>
  <c r="EZ153" i="7"/>
  <c r="EY152" i="7"/>
  <c r="EI153" i="7"/>
  <c r="EJ154" i="7"/>
  <c r="DS153" i="7"/>
  <c r="DT154" i="7"/>
  <c r="DC154" i="7"/>
  <c r="CM154" i="7"/>
  <c r="CL153" i="7"/>
  <c r="BY153" i="7"/>
  <c r="BW154" i="7"/>
  <c r="BV153" i="7"/>
  <c r="BI153" i="7"/>
  <c r="BA153" i="7"/>
  <c r="AP154" i="7"/>
  <c r="AQ155" i="7"/>
  <c r="U153" i="7"/>
  <c r="T153" i="7" s="1"/>
  <c r="G702" i="7" l="1"/>
  <c r="F702" i="7" s="1"/>
  <c r="BF155" i="7"/>
  <c r="BG156" i="7"/>
  <c r="FW156" i="7"/>
  <c r="FX157" i="7"/>
  <c r="FO154" i="7"/>
  <c r="FP155" i="7"/>
  <c r="EY153" i="7"/>
  <c r="EZ154" i="7"/>
  <c r="EJ155" i="7"/>
  <c r="EI154" i="7"/>
  <c r="DT155" i="7"/>
  <c r="DS154" i="7"/>
  <c r="DC155" i="7"/>
  <c r="CM155" i="7"/>
  <c r="CL154" i="7"/>
  <c r="BY154" i="7"/>
  <c r="BW155" i="7"/>
  <c r="BV154" i="7"/>
  <c r="BI154" i="7"/>
  <c r="BA154" i="7"/>
  <c r="AQ156" i="7"/>
  <c r="AP155" i="7"/>
  <c r="U154" i="7"/>
  <c r="T154" i="7" s="1"/>
  <c r="G703" i="7" l="1"/>
  <c r="F703" i="7" s="1"/>
  <c r="BF156" i="7"/>
  <c r="BG157" i="7"/>
  <c r="FW157" i="7"/>
  <c r="FX158" i="7"/>
  <c r="FP156" i="7"/>
  <c r="FO155" i="7"/>
  <c r="EY154" i="7"/>
  <c r="EZ155" i="7"/>
  <c r="EJ156" i="7"/>
  <c r="EI155" i="7"/>
  <c r="DS155" i="7"/>
  <c r="DT156" i="7"/>
  <c r="DC156" i="7"/>
  <c r="CL155" i="7"/>
  <c r="CM156" i="7"/>
  <c r="BY155" i="7"/>
  <c r="BV155" i="7"/>
  <c r="BW156" i="7"/>
  <c r="BI155" i="7"/>
  <c r="BA155" i="7"/>
  <c r="AP156" i="7"/>
  <c r="AQ157" i="7"/>
  <c r="U155" i="7"/>
  <c r="T155" i="7" s="1"/>
  <c r="G704" i="7" l="1"/>
  <c r="F704" i="7" s="1"/>
  <c r="BG158" i="7"/>
  <c r="BF157" i="7"/>
  <c r="FX159" i="7"/>
  <c r="FW158" i="7"/>
  <c r="FO156" i="7"/>
  <c r="FP157" i="7"/>
  <c r="EZ156" i="7"/>
  <c r="EY155" i="7"/>
  <c r="EI156" i="7"/>
  <c r="EJ157" i="7"/>
  <c r="DT157" i="7"/>
  <c r="DS156" i="7"/>
  <c r="DC157" i="7"/>
  <c r="CM157" i="7"/>
  <c r="CL156" i="7"/>
  <c r="BY156" i="7"/>
  <c r="BW157" i="7"/>
  <c r="BV156" i="7"/>
  <c r="BI156" i="7"/>
  <c r="BA156" i="7"/>
  <c r="AP157" i="7"/>
  <c r="AQ158" i="7"/>
  <c r="U156" i="7"/>
  <c r="T156" i="7" s="1"/>
  <c r="G705" i="7" l="1"/>
  <c r="F705" i="7" s="1"/>
  <c r="BG159" i="7"/>
  <c r="BF158" i="7"/>
  <c r="FW159" i="7"/>
  <c r="FX160" i="7"/>
  <c r="FP158" i="7"/>
  <c r="FO157" i="7"/>
  <c r="EY156" i="7"/>
  <c r="EZ157" i="7"/>
  <c r="EJ158" i="7"/>
  <c r="EI157" i="7"/>
  <c r="DS157" i="7"/>
  <c r="DT158" i="7"/>
  <c r="DC158" i="7"/>
  <c r="CM158" i="7"/>
  <c r="CL157" i="7"/>
  <c r="BY157" i="7"/>
  <c r="BW158" i="7"/>
  <c r="BV157" i="7"/>
  <c r="BI157" i="7"/>
  <c r="BA157" i="7"/>
  <c r="AP158" i="7"/>
  <c r="AQ159" i="7"/>
  <c r="U157" i="7"/>
  <c r="T157" i="7" s="1"/>
  <c r="G706" i="7" l="1"/>
  <c r="F706" i="7" s="1"/>
  <c r="BG160" i="7"/>
  <c r="BF159" i="7"/>
  <c r="FX161" i="7"/>
  <c r="FW160" i="7"/>
  <c r="FP159" i="7"/>
  <c r="FO158" i="7"/>
  <c r="EZ158" i="7"/>
  <c r="EY157" i="7"/>
  <c r="EJ159" i="7"/>
  <c r="EI158" i="7"/>
  <c r="DT159" i="7"/>
  <c r="DS158" i="7"/>
  <c r="DC159" i="7"/>
  <c r="CM159" i="7"/>
  <c r="CL158" i="7"/>
  <c r="BY158" i="7"/>
  <c r="BW159" i="7"/>
  <c r="BV158" i="7"/>
  <c r="BI158" i="7"/>
  <c r="BA158" i="7"/>
  <c r="AQ160" i="7"/>
  <c r="AP159" i="7"/>
  <c r="U158" i="7"/>
  <c r="T158" i="7" s="1"/>
  <c r="G707" i="7" l="1"/>
  <c r="F707" i="7" s="1"/>
  <c r="BG161" i="7"/>
  <c r="BF160" i="7"/>
  <c r="FX162" i="7"/>
  <c r="FW161" i="7"/>
  <c r="FO159" i="7"/>
  <c r="FP160" i="7"/>
  <c r="EZ159" i="7"/>
  <c r="EY158" i="7"/>
  <c r="EI159" i="7"/>
  <c r="EJ160" i="7"/>
  <c r="DS159" i="7"/>
  <c r="DT160" i="7"/>
  <c r="DC160" i="7"/>
  <c r="CM160" i="7"/>
  <c r="CL159" i="7"/>
  <c r="BY159" i="7"/>
  <c r="BV159" i="7"/>
  <c r="BW160" i="7"/>
  <c r="BI159" i="7"/>
  <c r="BA159" i="7"/>
  <c r="AP160" i="7"/>
  <c r="AQ161" i="7"/>
  <c r="U159" i="7"/>
  <c r="T159" i="7" s="1"/>
  <c r="G708" i="7" l="1"/>
  <c r="F708" i="7" s="1"/>
  <c r="BF161" i="7"/>
  <c r="BG162" i="7"/>
  <c r="FW162" i="7"/>
  <c r="FX163" i="7"/>
  <c r="FP161" i="7"/>
  <c r="FO160" i="7"/>
  <c r="EY159" i="7"/>
  <c r="EZ160" i="7"/>
  <c r="EJ161" i="7"/>
  <c r="EI160" i="7"/>
  <c r="DT161" i="7"/>
  <c r="DS160" i="7"/>
  <c r="DC161" i="7"/>
  <c r="CM161" i="7"/>
  <c r="CL160" i="7"/>
  <c r="BY160" i="7"/>
  <c r="BV160" i="7"/>
  <c r="BW161" i="7"/>
  <c r="BI160" i="7"/>
  <c r="BA160" i="7"/>
  <c r="AP161" i="7"/>
  <c r="AQ162" i="7"/>
  <c r="U160" i="7"/>
  <c r="T160" i="7" s="1"/>
  <c r="G709" i="7" l="1"/>
  <c r="F709" i="7" s="1"/>
  <c r="BG163" i="7"/>
  <c r="BF162" i="7"/>
  <c r="FX164" i="7"/>
  <c r="FW163" i="7"/>
  <c r="FP162" i="7"/>
  <c r="FO161" i="7"/>
  <c r="EZ161" i="7"/>
  <c r="EY160" i="7"/>
  <c r="EI161" i="7"/>
  <c r="EJ162" i="7"/>
  <c r="DS161" i="7"/>
  <c r="DT162" i="7"/>
  <c r="DC162" i="7"/>
  <c r="CL161" i="7"/>
  <c r="CM162" i="7"/>
  <c r="BY161" i="7"/>
  <c r="BW162" i="7"/>
  <c r="BV161" i="7"/>
  <c r="BI161" i="7"/>
  <c r="BA161" i="7"/>
  <c r="AP162" i="7"/>
  <c r="AQ163" i="7"/>
  <c r="U161" i="7"/>
  <c r="T161" i="7" s="1"/>
  <c r="G710" i="7" l="1"/>
  <c r="F710" i="7" s="1"/>
  <c r="BG164" i="7"/>
  <c r="BF163" i="7"/>
  <c r="FX165" i="7"/>
  <c r="FW164" i="7"/>
  <c r="FO162" i="7"/>
  <c r="FP163" i="7"/>
  <c r="EY161" i="7"/>
  <c r="EZ162" i="7"/>
  <c r="EI162" i="7"/>
  <c r="EJ163" i="7"/>
  <c r="DT163" i="7"/>
  <c r="DS162" i="7"/>
  <c r="DC163" i="7"/>
  <c r="CM163" i="7"/>
  <c r="CL162" i="7"/>
  <c r="BY162" i="7"/>
  <c r="BW163" i="7"/>
  <c r="BV162" i="7"/>
  <c r="BI162" i="7"/>
  <c r="BA162" i="7"/>
  <c r="AQ164" i="7"/>
  <c r="AP163" i="7"/>
  <c r="U162" i="7"/>
  <c r="T162" i="7" s="1"/>
  <c r="G711" i="7" l="1"/>
  <c r="F711" i="7" s="1"/>
  <c r="BF164" i="7"/>
  <c r="BG165" i="7"/>
  <c r="FW165" i="7"/>
  <c r="FX166" i="7"/>
  <c r="FP164" i="7"/>
  <c r="FO163" i="7"/>
  <c r="EY162" i="7"/>
  <c r="EZ163" i="7"/>
  <c r="EJ164" i="7"/>
  <c r="EI163" i="7"/>
  <c r="DS163" i="7"/>
  <c r="DT164" i="7"/>
  <c r="DC164" i="7"/>
  <c r="CM164" i="7"/>
  <c r="CL163" i="7"/>
  <c r="BY163" i="7"/>
  <c r="BV163" i="7"/>
  <c r="BW164" i="7"/>
  <c r="BI163" i="7"/>
  <c r="BA163" i="7"/>
  <c r="AP164" i="7"/>
  <c r="AQ165" i="7"/>
  <c r="U163" i="7"/>
  <c r="T163" i="7" s="1"/>
  <c r="G712" i="7" l="1"/>
  <c r="F712" i="7" s="1"/>
  <c r="BF165" i="7"/>
  <c r="BG166" i="7"/>
  <c r="FX167" i="7"/>
  <c r="FW166" i="7"/>
  <c r="FO164" i="7"/>
  <c r="FP165" i="7"/>
  <c r="EZ164" i="7"/>
  <c r="EY163" i="7"/>
  <c r="EI164" i="7"/>
  <c r="EJ165" i="7"/>
  <c r="DS164" i="7"/>
  <c r="DT165" i="7"/>
  <c r="DC165" i="7"/>
  <c r="CM165" i="7"/>
  <c r="CL164" i="7"/>
  <c r="BY164" i="7"/>
  <c r="BV164" i="7"/>
  <c r="BW165" i="7"/>
  <c r="BI164" i="7"/>
  <c r="BA164" i="7"/>
  <c r="AP165" i="7"/>
  <c r="AQ166" i="7"/>
  <c r="U164" i="7"/>
  <c r="T164" i="7" s="1"/>
  <c r="G713" i="7" l="1"/>
  <c r="F713" i="7" s="1"/>
  <c r="BF166" i="7"/>
  <c r="BG167" i="7"/>
  <c r="FW167" i="7"/>
  <c r="FX168" i="7"/>
  <c r="FO165" i="7"/>
  <c r="FP166" i="7"/>
  <c r="EY164" i="7"/>
  <c r="EZ165" i="7"/>
  <c r="EJ166" i="7"/>
  <c r="EI165" i="7"/>
  <c r="DT166" i="7"/>
  <c r="DS165" i="7"/>
  <c r="DA9" i="7"/>
  <c r="DC166" i="7"/>
  <c r="CL165" i="7"/>
  <c r="CM166" i="7"/>
  <c r="BY165" i="7"/>
  <c r="BW166" i="7"/>
  <c r="BV165" i="7"/>
  <c r="BI165" i="7"/>
  <c r="BA165" i="7"/>
  <c r="AP166" i="7"/>
  <c r="AQ167" i="7"/>
  <c r="U165" i="7"/>
  <c r="T165" i="7" s="1"/>
  <c r="CX4" i="7" l="1"/>
  <c r="CX12" i="7"/>
  <c r="CX20" i="7"/>
  <c r="CX28" i="7"/>
  <c r="CX36" i="7"/>
  <c r="CX44" i="7"/>
  <c r="CX52" i="7"/>
  <c r="CX60" i="7"/>
  <c r="CX68" i="7"/>
  <c r="CX76" i="7"/>
  <c r="CX84" i="7"/>
  <c r="CX92" i="7"/>
  <c r="CX100" i="7"/>
  <c r="CX108" i="7"/>
  <c r="CX116" i="7"/>
  <c r="CX124" i="7"/>
  <c r="CX132" i="7"/>
  <c r="CX140" i="7"/>
  <c r="CX148" i="7"/>
  <c r="CX156" i="7"/>
  <c r="CX164" i="7"/>
  <c r="CX172" i="7"/>
  <c r="CX5" i="7"/>
  <c r="CX13" i="7"/>
  <c r="CX21" i="7"/>
  <c r="CX29" i="7"/>
  <c r="CX37" i="7"/>
  <c r="CX45" i="7"/>
  <c r="CX53" i="7"/>
  <c r="CX61" i="7"/>
  <c r="CX69" i="7"/>
  <c r="CX77" i="7"/>
  <c r="CX85" i="7"/>
  <c r="CX93" i="7"/>
  <c r="CX101" i="7"/>
  <c r="CX109" i="7"/>
  <c r="CX117" i="7"/>
  <c r="CX125" i="7"/>
  <c r="CX133" i="7"/>
  <c r="CX141" i="7"/>
  <c r="CX149" i="7"/>
  <c r="CX157" i="7"/>
  <c r="CX165" i="7"/>
  <c r="CX173" i="7"/>
  <c r="CX2" i="7"/>
  <c r="CX6" i="7"/>
  <c r="CX14" i="7"/>
  <c r="CX22" i="7"/>
  <c r="CX30" i="7"/>
  <c r="CX38" i="7"/>
  <c r="CX46" i="7"/>
  <c r="CX54" i="7"/>
  <c r="CX62" i="7"/>
  <c r="CX70" i="7"/>
  <c r="CX78" i="7"/>
  <c r="CX86" i="7"/>
  <c r="CX94" i="7"/>
  <c r="CX102" i="7"/>
  <c r="CX110" i="7"/>
  <c r="CX118" i="7"/>
  <c r="CX126" i="7"/>
  <c r="CX134" i="7"/>
  <c r="CX142" i="7"/>
  <c r="CX150" i="7"/>
  <c r="CX158" i="7"/>
  <c r="CX166" i="7"/>
  <c r="CX174" i="7"/>
  <c r="CX7" i="7"/>
  <c r="CX15" i="7"/>
  <c r="CX23" i="7"/>
  <c r="CX31" i="7"/>
  <c r="CX39" i="7"/>
  <c r="CX47" i="7"/>
  <c r="CX55" i="7"/>
  <c r="CX63" i="7"/>
  <c r="CX71" i="7"/>
  <c r="CX79" i="7"/>
  <c r="CX87" i="7"/>
  <c r="CX95" i="7"/>
  <c r="CX103" i="7"/>
  <c r="CX111" i="7"/>
  <c r="CX119" i="7"/>
  <c r="CX127" i="7"/>
  <c r="CX135" i="7"/>
  <c r="CX143" i="7"/>
  <c r="CX151" i="7"/>
  <c r="CX159" i="7"/>
  <c r="CX167" i="7"/>
  <c r="CX175" i="7"/>
  <c r="CX8" i="7"/>
  <c r="CX16" i="7"/>
  <c r="CX24" i="7"/>
  <c r="CX32" i="7"/>
  <c r="CX40" i="7"/>
  <c r="CX48" i="7"/>
  <c r="CX56" i="7"/>
  <c r="CX64" i="7"/>
  <c r="CX72" i="7"/>
  <c r="CX80" i="7"/>
  <c r="CX88" i="7"/>
  <c r="CX96" i="7"/>
  <c r="CX104" i="7"/>
  <c r="CX112" i="7"/>
  <c r="CX120" i="7"/>
  <c r="CX128" i="7"/>
  <c r="CX136" i="7"/>
  <c r="CX144" i="7"/>
  <c r="CX152" i="7"/>
  <c r="CX160" i="7"/>
  <c r="CX168" i="7"/>
  <c r="CX9" i="7"/>
  <c r="CX17" i="7"/>
  <c r="CX25" i="7"/>
  <c r="CX33" i="7"/>
  <c r="CX41" i="7"/>
  <c r="CX49" i="7"/>
  <c r="CX57" i="7"/>
  <c r="CX65" i="7"/>
  <c r="CX73" i="7"/>
  <c r="CX81" i="7"/>
  <c r="CX89" i="7"/>
  <c r="CX97" i="7"/>
  <c r="CX105" i="7"/>
  <c r="CX113" i="7"/>
  <c r="CX121" i="7"/>
  <c r="CX129" i="7"/>
  <c r="CX137" i="7"/>
  <c r="CX145" i="7"/>
  <c r="CX153" i="7"/>
  <c r="CX161" i="7"/>
  <c r="CX169" i="7"/>
  <c r="CX10" i="7"/>
  <c r="CX18" i="7"/>
  <c r="CX26" i="7"/>
  <c r="CX34" i="7"/>
  <c r="CX42" i="7"/>
  <c r="CX50" i="7"/>
  <c r="CX58" i="7"/>
  <c r="CX66" i="7"/>
  <c r="CX74" i="7"/>
  <c r="CX82" i="7"/>
  <c r="CX90" i="7"/>
  <c r="CX98" i="7"/>
  <c r="CX106" i="7"/>
  <c r="CX114" i="7"/>
  <c r="CX122" i="7"/>
  <c r="CX130" i="7"/>
  <c r="CX138" i="7"/>
  <c r="CX146" i="7"/>
  <c r="CX154" i="7"/>
  <c r="CX162" i="7"/>
  <c r="CX170" i="7"/>
  <c r="CX3" i="7"/>
  <c r="CX11" i="7"/>
  <c r="CX19" i="7"/>
  <c r="CX27" i="7"/>
  <c r="CX35" i="7"/>
  <c r="CX43" i="7"/>
  <c r="CX51" i="7"/>
  <c r="CX59" i="7"/>
  <c r="CX67" i="7"/>
  <c r="CX75" i="7"/>
  <c r="CX83" i="7"/>
  <c r="CX91" i="7"/>
  <c r="CX99" i="7"/>
  <c r="CX107" i="7"/>
  <c r="CX115" i="7"/>
  <c r="CX123" i="7"/>
  <c r="CX131" i="7"/>
  <c r="CX139" i="7"/>
  <c r="CX147" i="7"/>
  <c r="CX155" i="7"/>
  <c r="CX163" i="7"/>
  <c r="CX171" i="7"/>
  <c r="G714" i="7"/>
  <c r="F714" i="7" s="1"/>
  <c r="BG168" i="7"/>
  <c r="BF167" i="7"/>
  <c r="FX169" i="7"/>
  <c r="FW168" i="7"/>
  <c r="FP167" i="7"/>
  <c r="FO166" i="7"/>
  <c r="EZ166" i="7"/>
  <c r="EY165" i="7"/>
  <c r="EJ167" i="7"/>
  <c r="EI166" i="7"/>
  <c r="DR9" i="7"/>
  <c r="DT167" i="7"/>
  <c r="DS166" i="7"/>
  <c r="DC167" i="7"/>
  <c r="CM167" i="7"/>
  <c r="CL166" i="7"/>
  <c r="BY166" i="7"/>
  <c r="BW167" i="7"/>
  <c r="BV166" i="7"/>
  <c r="BI166" i="7"/>
  <c r="BA166" i="7"/>
  <c r="AP167" i="7"/>
  <c r="AQ168" i="7"/>
  <c r="U166" i="7"/>
  <c r="T166" i="7" s="1"/>
  <c r="G715" i="7" l="1"/>
  <c r="F715" i="7" s="1"/>
  <c r="AO9" i="7"/>
  <c r="DO269" i="7"/>
  <c r="DO261" i="7"/>
  <c r="DO253" i="7"/>
  <c r="DO245" i="7"/>
  <c r="DO237" i="7"/>
  <c r="DO229" i="7"/>
  <c r="DO221" i="7"/>
  <c r="DO213" i="7"/>
  <c r="DO205" i="7"/>
  <c r="DO197" i="7"/>
  <c r="DO189" i="7"/>
  <c r="DO181" i="7"/>
  <c r="DO173" i="7"/>
  <c r="DO165" i="7"/>
  <c r="DO157" i="7"/>
  <c r="DO149" i="7"/>
  <c r="DO141" i="7"/>
  <c r="DO133" i="7"/>
  <c r="DO125" i="7"/>
  <c r="DO117" i="7"/>
  <c r="DO109" i="7"/>
  <c r="DO101" i="7"/>
  <c r="DO93" i="7"/>
  <c r="DO85" i="7"/>
  <c r="DO77" i="7"/>
  <c r="DO69" i="7"/>
  <c r="DO61" i="7"/>
  <c r="DO53" i="7"/>
  <c r="DO45" i="7"/>
  <c r="DO37" i="7"/>
  <c r="DO29" i="7"/>
  <c r="DO268" i="7"/>
  <c r="DO260" i="7"/>
  <c r="DO252" i="7"/>
  <c r="DO244" i="7"/>
  <c r="DO236" i="7"/>
  <c r="DO228" i="7"/>
  <c r="DO220" i="7"/>
  <c r="DO212" i="7"/>
  <c r="DO204" i="7"/>
  <c r="DO196" i="7"/>
  <c r="DO188" i="7"/>
  <c r="DO180" i="7"/>
  <c r="DO172" i="7"/>
  <c r="DO164" i="7"/>
  <c r="DO156" i="7"/>
  <c r="DO148" i="7"/>
  <c r="DO140" i="7"/>
  <c r="DO132" i="7"/>
  <c r="DO124" i="7"/>
  <c r="DO116" i="7"/>
  <c r="DO108" i="7"/>
  <c r="DO100" i="7"/>
  <c r="DO92" i="7"/>
  <c r="DO84" i="7"/>
  <c r="DO76" i="7"/>
  <c r="DO68" i="7"/>
  <c r="DO60" i="7"/>
  <c r="DO52" i="7"/>
  <c r="DO44" i="7"/>
  <c r="DO36" i="7"/>
  <c r="DO28" i="7"/>
  <c r="DO267" i="7"/>
  <c r="DO259" i="7"/>
  <c r="DO251" i="7"/>
  <c r="DO243" i="7"/>
  <c r="DO235" i="7"/>
  <c r="DO227" i="7"/>
  <c r="DO219" i="7"/>
  <c r="DO211" i="7"/>
  <c r="DO203" i="7"/>
  <c r="DO195" i="7"/>
  <c r="DO187" i="7"/>
  <c r="DO179" i="7"/>
  <c r="DO171" i="7"/>
  <c r="DO163" i="7"/>
  <c r="DO155" i="7"/>
  <c r="DO147" i="7"/>
  <c r="DO139" i="7"/>
  <c r="DO131" i="7"/>
  <c r="DO123" i="7"/>
  <c r="DO115" i="7"/>
  <c r="DO107" i="7"/>
  <c r="DO99" i="7"/>
  <c r="DO91" i="7"/>
  <c r="DO83" i="7"/>
  <c r="DO75" i="7"/>
  <c r="DO67" i="7"/>
  <c r="DO59" i="7"/>
  <c r="DO51" i="7"/>
  <c r="DO43" i="7"/>
  <c r="DO35" i="7"/>
  <c r="DO27" i="7"/>
  <c r="DO266" i="7"/>
  <c r="DO258" i="7"/>
  <c r="DO250" i="7"/>
  <c r="DO242" i="7"/>
  <c r="DO234" i="7"/>
  <c r="DO226" i="7"/>
  <c r="DO218" i="7"/>
  <c r="DO210" i="7"/>
  <c r="DO202" i="7"/>
  <c r="DO194" i="7"/>
  <c r="DO186" i="7"/>
  <c r="DO178" i="7"/>
  <c r="DO170" i="7"/>
  <c r="DO162" i="7"/>
  <c r="DO154" i="7"/>
  <c r="DO146" i="7"/>
  <c r="DO138" i="7"/>
  <c r="DO130" i="7"/>
  <c r="DO122" i="7"/>
  <c r="DO114" i="7"/>
  <c r="DO106" i="7"/>
  <c r="DO98" i="7"/>
  <c r="DO90" i="7"/>
  <c r="DO82" i="7"/>
  <c r="DO74" i="7"/>
  <c r="DO66" i="7"/>
  <c r="DO58" i="7"/>
  <c r="DO50" i="7"/>
  <c r="DO42" i="7"/>
  <c r="DO34" i="7"/>
  <c r="DO26" i="7"/>
  <c r="DO2" i="7"/>
  <c r="DO265" i="7"/>
  <c r="DO257" i="7"/>
  <c r="DO249" i="7"/>
  <c r="DO241" i="7"/>
  <c r="DO233" i="7"/>
  <c r="DO225" i="7"/>
  <c r="DO217" i="7"/>
  <c r="DO209" i="7"/>
  <c r="DO201" i="7"/>
  <c r="DO193" i="7"/>
  <c r="DO185" i="7"/>
  <c r="DO177" i="7"/>
  <c r="DO169" i="7"/>
  <c r="DO161" i="7"/>
  <c r="DO153" i="7"/>
  <c r="DO145" i="7"/>
  <c r="DO137" i="7"/>
  <c r="DO129" i="7"/>
  <c r="DO121" i="7"/>
  <c r="DO113" i="7"/>
  <c r="DO105" i="7"/>
  <c r="DO97" i="7"/>
  <c r="DO89" i="7"/>
  <c r="DO81" i="7"/>
  <c r="DO73" i="7"/>
  <c r="DO65" i="7"/>
  <c r="DO57" i="7"/>
  <c r="DO49" i="7"/>
  <c r="DO41" i="7"/>
  <c r="DO33" i="7"/>
  <c r="DO264" i="7"/>
  <c r="DO256" i="7"/>
  <c r="DO248" i="7"/>
  <c r="DO240" i="7"/>
  <c r="DO232" i="7"/>
  <c r="DO224" i="7"/>
  <c r="DO216" i="7"/>
  <c r="DO208" i="7"/>
  <c r="DO200" i="7"/>
  <c r="DO192" i="7"/>
  <c r="DO184" i="7"/>
  <c r="DO176" i="7"/>
  <c r="DO168" i="7"/>
  <c r="DO160" i="7"/>
  <c r="DO152" i="7"/>
  <c r="DO144" i="7"/>
  <c r="DO136" i="7"/>
  <c r="DO128" i="7"/>
  <c r="DO120" i="7"/>
  <c r="DO112" i="7"/>
  <c r="DO104" i="7"/>
  <c r="DO96" i="7"/>
  <c r="DO88" i="7"/>
  <c r="DO80" i="7"/>
  <c r="DO72" i="7"/>
  <c r="DO64" i="7"/>
  <c r="DO56" i="7"/>
  <c r="DO48" i="7"/>
  <c r="DO40" i="7"/>
  <c r="DO32" i="7"/>
  <c r="DO262" i="7"/>
  <c r="DO230" i="7"/>
  <c r="DO198" i="7"/>
  <c r="DO166" i="7"/>
  <c r="DO134" i="7"/>
  <c r="DO102" i="7"/>
  <c r="DO70" i="7"/>
  <c r="DO38" i="7"/>
  <c r="DO255" i="7"/>
  <c r="DO223" i="7"/>
  <c r="DO191" i="7"/>
  <c r="DO159" i="7"/>
  <c r="DO127" i="7"/>
  <c r="DO95" i="7"/>
  <c r="DO63" i="7"/>
  <c r="DO31" i="7"/>
  <c r="DO254" i="7"/>
  <c r="DO222" i="7"/>
  <c r="DO190" i="7"/>
  <c r="DO158" i="7"/>
  <c r="DO126" i="7"/>
  <c r="DO94" i="7"/>
  <c r="DO62" i="7"/>
  <c r="DO30" i="7"/>
  <c r="DO247" i="7"/>
  <c r="DO215" i="7"/>
  <c r="DO183" i="7"/>
  <c r="DO151" i="7"/>
  <c r="DO119" i="7"/>
  <c r="DO87" i="7"/>
  <c r="DO55" i="7"/>
  <c r="DO246" i="7"/>
  <c r="DO214" i="7"/>
  <c r="DO182" i="7"/>
  <c r="DO150" i="7"/>
  <c r="DO118" i="7"/>
  <c r="DO86" i="7"/>
  <c r="DO54" i="7"/>
  <c r="DO271" i="7"/>
  <c r="DO239" i="7"/>
  <c r="DO207" i="7"/>
  <c r="DO175" i="7"/>
  <c r="DO143" i="7"/>
  <c r="DO111" i="7"/>
  <c r="DO79" i="7"/>
  <c r="DO47" i="7"/>
  <c r="DO263" i="7"/>
  <c r="DO135" i="7"/>
  <c r="DO238" i="7"/>
  <c r="DO110" i="7"/>
  <c r="DO231" i="7"/>
  <c r="DO103" i="7"/>
  <c r="DO206" i="7"/>
  <c r="DO78" i="7"/>
  <c r="DO199" i="7"/>
  <c r="DO71" i="7"/>
  <c r="DO174" i="7"/>
  <c r="DO46" i="7"/>
  <c r="DO270" i="7"/>
  <c r="DO39" i="7"/>
  <c r="DO167" i="7"/>
  <c r="DO142" i="7"/>
  <c r="DO4" i="7"/>
  <c r="DO3" i="7"/>
  <c r="DO5" i="7"/>
  <c r="DO6" i="7"/>
  <c r="DO7" i="7"/>
  <c r="DO8" i="7"/>
  <c r="DO9" i="7"/>
  <c r="DO10" i="7"/>
  <c r="DO11" i="7"/>
  <c r="DO12" i="7"/>
  <c r="DO13" i="7"/>
  <c r="DO14" i="7"/>
  <c r="DO15" i="7"/>
  <c r="DO16" i="7"/>
  <c r="DO17" i="7"/>
  <c r="DO18" i="7"/>
  <c r="DO19" i="7"/>
  <c r="DO20" i="7"/>
  <c r="DO21" i="7"/>
  <c r="DO22" i="7"/>
  <c r="DO23" i="7"/>
  <c r="DO24" i="7"/>
  <c r="DO25" i="7"/>
  <c r="BF168" i="7"/>
  <c r="BG169" i="7"/>
  <c r="FX170" i="7"/>
  <c r="FW169" i="7"/>
  <c r="FP168" i="7"/>
  <c r="FO167" i="7"/>
  <c r="EZ167" i="7"/>
  <c r="EY166" i="7"/>
  <c r="EI167" i="7"/>
  <c r="EJ168" i="7"/>
  <c r="DS167" i="7"/>
  <c r="DT168" i="7"/>
  <c r="DC168" i="7"/>
  <c r="CL167" i="7"/>
  <c r="CM168" i="7"/>
  <c r="BY167" i="7"/>
  <c r="BV167" i="7"/>
  <c r="BW168" i="7"/>
  <c r="BI167" i="7"/>
  <c r="BA167" i="7"/>
  <c r="AQ169" i="7"/>
  <c r="AP168" i="7"/>
  <c r="U167" i="7"/>
  <c r="T167" i="7" s="1"/>
  <c r="G716" i="7" l="1"/>
  <c r="F716" i="7" s="1"/>
  <c r="AL2" i="7"/>
  <c r="AL3" i="7"/>
  <c r="AL4" i="7"/>
  <c r="AL5" i="7"/>
  <c r="AL6" i="7"/>
  <c r="AL7" i="7"/>
  <c r="AL8" i="7"/>
  <c r="AL9" i="7"/>
  <c r="AL10" i="7"/>
  <c r="AL11" i="7"/>
  <c r="AL12" i="7"/>
  <c r="AL13" i="7"/>
  <c r="AL14" i="7"/>
  <c r="AL15" i="7"/>
  <c r="AL16" i="7"/>
  <c r="AL17" i="7"/>
  <c r="AL18" i="7"/>
  <c r="AL19" i="7"/>
  <c r="AL20" i="7"/>
  <c r="AL21" i="7"/>
  <c r="AL22" i="7"/>
  <c r="AL23" i="7"/>
  <c r="AL24" i="7"/>
  <c r="AL25" i="7"/>
  <c r="AL26" i="7"/>
  <c r="AL27" i="7"/>
  <c r="AL28" i="7"/>
  <c r="AL29" i="7"/>
  <c r="AL30" i="7"/>
  <c r="AL31" i="7"/>
  <c r="AL32" i="7"/>
  <c r="AL33" i="7"/>
  <c r="AL34" i="7"/>
  <c r="AL35" i="7"/>
  <c r="AL36" i="7"/>
  <c r="AL37" i="7"/>
  <c r="AL38" i="7"/>
  <c r="AL39" i="7"/>
  <c r="AL40" i="7"/>
  <c r="AL41" i="7"/>
  <c r="AL42" i="7"/>
  <c r="AL43" i="7"/>
  <c r="AL44" i="7"/>
  <c r="AL45" i="7"/>
  <c r="AL46" i="7"/>
  <c r="AL47" i="7"/>
  <c r="AL48" i="7"/>
  <c r="AL49" i="7"/>
  <c r="AL50" i="7"/>
  <c r="AL51" i="7"/>
  <c r="AL52" i="7"/>
  <c r="AL53" i="7"/>
  <c r="AL54" i="7"/>
  <c r="AL55" i="7"/>
  <c r="AL56" i="7"/>
  <c r="AL57" i="7"/>
  <c r="AL58" i="7"/>
  <c r="AL59" i="7"/>
  <c r="AL60" i="7"/>
  <c r="AL61" i="7"/>
  <c r="AL62" i="7"/>
  <c r="AL63" i="7"/>
  <c r="AL64" i="7"/>
  <c r="AL65" i="7"/>
  <c r="AL66" i="7"/>
  <c r="AL67" i="7"/>
  <c r="AL68" i="7"/>
  <c r="AL69" i="7"/>
  <c r="AL70" i="7"/>
  <c r="AL71" i="7"/>
  <c r="AL72" i="7"/>
  <c r="AL73" i="7"/>
  <c r="AL74" i="7"/>
  <c r="AL75" i="7"/>
  <c r="AL76" i="7"/>
  <c r="AL77" i="7"/>
  <c r="AL78" i="7"/>
  <c r="AL79" i="7"/>
  <c r="AL80" i="7"/>
  <c r="AL81" i="7"/>
  <c r="AL82" i="7"/>
  <c r="AL83" i="7"/>
  <c r="AL84" i="7"/>
  <c r="AL85" i="7"/>
  <c r="AL86" i="7"/>
  <c r="AL87" i="7"/>
  <c r="AL88" i="7"/>
  <c r="AL89" i="7"/>
  <c r="AL90" i="7"/>
  <c r="AL91" i="7"/>
  <c r="AL92" i="7"/>
  <c r="AL93" i="7"/>
  <c r="AL94" i="7"/>
  <c r="AL95" i="7"/>
  <c r="AL96" i="7"/>
  <c r="AL97" i="7"/>
  <c r="AL98" i="7"/>
  <c r="AL99" i="7"/>
  <c r="AL100" i="7"/>
  <c r="AL101" i="7"/>
  <c r="AL102" i="7"/>
  <c r="AL103" i="7"/>
  <c r="AL104" i="7"/>
  <c r="AL105" i="7"/>
  <c r="AL106" i="7"/>
  <c r="BF169" i="7"/>
  <c r="BG170" i="7"/>
  <c r="FW170" i="7"/>
  <c r="FX171" i="7"/>
  <c r="FP169" i="7"/>
  <c r="FO168" i="7"/>
  <c r="EY167" i="7"/>
  <c r="EZ168" i="7"/>
  <c r="EJ169" i="7"/>
  <c r="EI168" i="7"/>
  <c r="DS168" i="7"/>
  <c r="DT169" i="7"/>
  <c r="DC169" i="7"/>
  <c r="CM169" i="7"/>
  <c r="CL168" i="7"/>
  <c r="BY168" i="7"/>
  <c r="BW169" i="7"/>
  <c r="BV168" i="7"/>
  <c r="BI168" i="7"/>
  <c r="BA168" i="7"/>
  <c r="AP169" i="7"/>
  <c r="AQ170" i="7"/>
  <c r="U168" i="7"/>
  <c r="T168" i="7" s="1"/>
  <c r="G717" i="7" l="1"/>
  <c r="F717" i="7" s="1"/>
  <c r="CC9" i="7"/>
  <c r="BF170" i="7"/>
  <c r="BG171" i="7"/>
  <c r="FX172" i="7"/>
  <c r="FW171" i="7"/>
  <c r="FP170" i="7"/>
  <c r="FO169" i="7"/>
  <c r="EZ169" i="7"/>
  <c r="EY168" i="7"/>
  <c r="EI169" i="7"/>
  <c r="EJ170" i="7"/>
  <c r="DT170" i="7"/>
  <c r="DS169" i="7"/>
  <c r="DC170" i="7"/>
  <c r="AW9" i="7"/>
  <c r="CL169" i="7"/>
  <c r="CM170" i="7"/>
  <c r="BW170" i="7"/>
  <c r="BV169" i="7"/>
  <c r="BI169" i="7"/>
  <c r="BA169" i="7"/>
  <c r="AP170" i="7"/>
  <c r="AQ171" i="7"/>
  <c r="U169" i="7"/>
  <c r="T169" i="7" s="1"/>
  <c r="G718" i="7" l="1"/>
  <c r="F718" i="7" s="1"/>
  <c r="BG172" i="7"/>
  <c r="BF171" i="7"/>
  <c r="BZ264" i="7"/>
  <c r="BZ256" i="7"/>
  <c r="BZ248" i="7"/>
  <c r="BZ240" i="7"/>
  <c r="BZ232" i="7"/>
  <c r="BZ224" i="7"/>
  <c r="BZ216" i="7"/>
  <c r="BZ208" i="7"/>
  <c r="BZ200" i="7"/>
  <c r="BZ192" i="7"/>
  <c r="BZ184" i="7"/>
  <c r="BZ176" i="7"/>
  <c r="BZ271" i="7"/>
  <c r="BZ263" i="7"/>
  <c r="BZ255" i="7"/>
  <c r="BZ247" i="7"/>
  <c r="BZ239" i="7"/>
  <c r="BZ231" i="7"/>
  <c r="BZ223" i="7"/>
  <c r="BZ215" i="7"/>
  <c r="BZ207" i="7"/>
  <c r="BZ199" i="7"/>
  <c r="BZ191" i="7"/>
  <c r="BZ183" i="7"/>
  <c r="BZ175" i="7"/>
  <c r="BZ270" i="7"/>
  <c r="BZ262" i="7"/>
  <c r="BZ254" i="7"/>
  <c r="BZ246" i="7"/>
  <c r="BZ238" i="7"/>
  <c r="BZ230" i="7"/>
  <c r="BZ222" i="7"/>
  <c r="BZ214" i="7"/>
  <c r="BZ206" i="7"/>
  <c r="BZ198" i="7"/>
  <c r="BZ190" i="7"/>
  <c r="BZ182" i="7"/>
  <c r="BZ174" i="7"/>
  <c r="BZ269" i="7"/>
  <c r="BZ261" i="7"/>
  <c r="BZ253" i="7"/>
  <c r="BZ245" i="7"/>
  <c r="BZ237" i="7"/>
  <c r="BZ229" i="7"/>
  <c r="BZ221" i="7"/>
  <c r="BZ213" i="7"/>
  <c r="BZ205" i="7"/>
  <c r="BZ197" i="7"/>
  <c r="BZ189" i="7"/>
  <c r="BZ181" i="7"/>
  <c r="BZ173" i="7"/>
  <c r="BZ268" i="7"/>
  <c r="BZ260" i="7"/>
  <c r="BZ252" i="7"/>
  <c r="BZ244" i="7"/>
  <c r="BZ236" i="7"/>
  <c r="BZ228" i="7"/>
  <c r="BZ220" i="7"/>
  <c r="BZ212" i="7"/>
  <c r="BZ204" i="7"/>
  <c r="BZ196" i="7"/>
  <c r="BZ188" i="7"/>
  <c r="BZ180" i="7"/>
  <c r="BZ172" i="7"/>
  <c r="BZ267" i="7"/>
  <c r="BZ259" i="7"/>
  <c r="BZ251" i="7"/>
  <c r="BZ243" i="7"/>
  <c r="BZ235" i="7"/>
  <c r="BZ227" i="7"/>
  <c r="BZ219" i="7"/>
  <c r="BZ211" i="7"/>
  <c r="BZ203" i="7"/>
  <c r="BZ195" i="7"/>
  <c r="BZ187" i="7"/>
  <c r="BZ179" i="7"/>
  <c r="BZ171" i="7"/>
  <c r="BZ241" i="7"/>
  <c r="BZ209" i="7"/>
  <c r="BZ177" i="7"/>
  <c r="BZ266" i="7"/>
  <c r="BZ234" i="7"/>
  <c r="BZ202" i="7"/>
  <c r="BZ170" i="7"/>
  <c r="BZ265" i="7"/>
  <c r="BZ233" i="7"/>
  <c r="BZ201" i="7"/>
  <c r="BZ169" i="7"/>
  <c r="BZ258" i="7"/>
  <c r="BZ226" i="7"/>
  <c r="BZ194" i="7"/>
  <c r="BZ257" i="7"/>
  <c r="BZ225" i="7"/>
  <c r="BZ193" i="7"/>
  <c r="BZ250" i="7"/>
  <c r="BZ218" i="7"/>
  <c r="BZ186" i="7"/>
  <c r="BZ2" i="7"/>
  <c r="BZ242" i="7"/>
  <c r="BZ217" i="7"/>
  <c r="BZ210" i="7"/>
  <c r="BZ185" i="7"/>
  <c r="BZ178" i="7"/>
  <c r="BZ249" i="7"/>
  <c r="BZ3" i="7"/>
  <c r="BZ4" i="7"/>
  <c r="BZ5" i="7"/>
  <c r="BZ6" i="7"/>
  <c r="BZ7" i="7"/>
  <c r="BZ8" i="7"/>
  <c r="BZ9" i="7"/>
  <c r="BZ10" i="7"/>
  <c r="BZ11" i="7"/>
  <c r="BZ12" i="7"/>
  <c r="BZ13" i="7"/>
  <c r="BZ14" i="7"/>
  <c r="BZ15" i="7"/>
  <c r="BZ16" i="7"/>
  <c r="BZ17" i="7"/>
  <c r="BZ18" i="7"/>
  <c r="BZ19" i="7"/>
  <c r="BZ20" i="7"/>
  <c r="BZ21" i="7"/>
  <c r="BZ22" i="7"/>
  <c r="BZ23" i="7"/>
  <c r="BZ24" i="7"/>
  <c r="BZ25" i="7"/>
  <c r="BZ26" i="7"/>
  <c r="BZ27" i="7"/>
  <c r="BZ28" i="7"/>
  <c r="BZ29" i="7"/>
  <c r="BZ30" i="7"/>
  <c r="BZ31" i="7"/>
  <c r="BZ32" i="7"/>
  <c r="BZ33" i="7"/>
  <c r="BZ34" i="7"/>
  <c r="BZ35" i="7"/>
  <c r="BZ36" i="7"/>
  <c r="BZ37" i="7"/>
  <c r="BZ38" i="7"/>
  <c r="BZ39" i="7"/>
  <c r="BZ40" i="7"/>
  <c r="BZ41" i="7"/>
  <c r="BZ42" i="7"/>
  <c r="BZ43" i="7"/>
  <c r="BZ44" i="7"/>
  <c r="BZ45" i="7"/>
  <c r="BZ46" i="7"/>
  <c r="BZ47" i="7"/>
  <c r="BZ48" i="7"/>
  <c r="BZ49" i="7"/>
  <c r="BZ50" i="7"/>
  <c r="BZ51" i="7"/>
  <c r="BZ52" i="7"/>
  <c r="BZ53" i="7"/>
  <c r="BZ54" i="7"/>
  <c r="BZ55" i="7"/>
  <c r="BZ56" i="7"/>
  <c r="BZ57" i="7"/>
  <c r="BZ58" i="7"/>
  <c r="BZ59" i="7"/>
  <c r="BZ60" i="7"/>
  <c r="BZ61" i="7"/>
  <c r="BZ62" i="7"/>
  <c r="BZ63" i="7"/>
  <c r="BZ64" i="7"/>
  <c r="BZ65" i="7"/>
  <c r="BZ66" i="7"/>
  <c r="BZ67" i="7"/>
  <c r="BZ68" i="7"/>
  <c r="BZ69" i="7"/>
  <c r="BZ70" i="7"/>
  <c r="BZ71" i="7"/>
  <c r="BZ72" i="7"/>
  <c r="BZ73" i="7"/>
  <c r="BZ74" i="7"/>
  <c r="BZ75" i="7"/>
  <c r="BZ76" i="7"/>
  <c r="BZ77" i="7"/>
  <c r="BZ78" i="7"/>
  <c r="BZ79" i="7"/>
  <c r="BZ80" i="7"/>
  <c r="BZ81" i="7"/>
  <c r="BZ82" i="7"/>
  <c r="BZ83" i="7"/>
  <c r="BZ84" i="7"/>
  <c r="BZ85" i="7"/>
  <c r="BZ86" i="7"/>
  <c r="BZ87" i="7"/>
  <c r="BZ88" i="7"/>
  <c r="BZ89" i="7"/>
  <c r="BZ90" i="7"/>
  <c r="BZ91" i="7"/>
  <c r="BZ92" i="7"/>
  <c r="BZ93" i="7"/>
  <c r="BZ94" i="7"/>
  <c r="BZ95" i="7"/>
  <c r="BZ96" i="7"/>
  <c r="BZ97" i="7"/>
  <c r="BZ98" i="7"/>
  <c r="BZ99" i="7"/>
  <c r="BZ100" i="7"/>
  <c r="BZ101" i="7"/>
  <c r="BZ102" i="7"/>
  <c r="BZ103" i="7"/>
  <c r="BZ104" i="7"/>
  <c r="BZ105" i="7"/>
  <c r="BZ106" i="7"/>
  <c r="BZ107" i="7"/>
  <c r="BZ108" i="7"/>
  <c r="BZ109" i="7"/>
  <c r="BZ110" i="7"/>
  <c r="BZ111" i="7"/>
  <c r="BZ112" i="7"/>
  <c r="BZ113" i="7"/>
  <c r="BZ114" i="7"/>
  <c r="BZ115" i="7"/>
  <c r="BZ116" i="7"/>
  <c r="BZ117" i="7"/>
  <c r="BZ118" i="7"/>
  <c r="BZ119" i="7"/>
  <c r="BZ120" i="7"/>
  <c r="BZ121" i="7"/>
  <c r="BZ122" i="7"/>
  <c r="BZ123" i="7"/>
  <c r="BZ124" i="7"/>
  <c r="BZ125" i="7"/>
  <c r="BZ126" i="7"/>
  <c r="BZ127" i="7"/>
  <c r="BZ128" i="7"/>
  <c r="BZ129" i="7"/>
  <c r="BZ130" i="7"/>
  <c r="BZ131" i="7"/>
  <c r="BZ132" i="7"/>
  <c r="BZ133" i="7"/>
  <c r="BZ134" i="7"/>
  <c r="BZ135" i="7"/>
  <c r="BZ136" i="7"/>
  <c r="BZ137" i="7"/>
  <c r="BZ138" i="7"/>
  <c r="BZ139" i="7"/>
  <c r="BZ140" i="7"/>
  <c r="BZ141" i="7"/>
  <c r="BZ142" i="7"/>
  <c r="BZ143" i="7"/>
  <c r="BZ144" i="7"/>
  <c r="BZ145" i="7"/>
  <c r="BZ146" i="7"/>
  <c r="BZ147" i="7"/>
  <c r="BZ148" i="7"/>
  <c r="BZ149" i="7"/>
  <c r="BZ150" i="7"/>
  <c r="BZ151" i="7"/>
  <c r="BZ152" i="7"/>
  <c r="BZ153" i="7"/>
  <c r="BZ154" i="7"/>
  <c r="BZ155" i="7"/>
  <c r="BZ156" i="7"/>
  <c r="BZ157" i="7"/>
  <c r="BZ158" i="7"/>
  <c r="BZ159" i="7"/>
  <c r="BZ160" i="7"/>
  <c r="BZ161" i="7"/>
  <c r="BZ162" i="7"/>
  <c r="BZ163" i="7"/>
  <c r="BZ164" i="7"/>
  <c r="BZ165" i="7"/>
  <c r="BZ166" i="7"/>
  <c r="BZ167" i="7"/>
  <c r="BZ168" i="7"/>
  <c r="AT161" i="7"/>
  <c r="AT153" i="7"/>
  <c r="AT145" i="7"/>
  <c r="AT137" i="7"/>
  <c r="AT129" i="7"/>
  <c r="AT121" i="7"/>
  <c r="AT113" i="7"/>
  <c r="AT105" i="7"/>
  <c r="AT97" i="7"/>
  <c r="AT89" i="7"/>
  <c r="AT168" i="7"/>
  <c r="AT160" i="7"/>
  <c r="AT152" i="7"/>
  <c r="AT144" i="7"/>
  <c r="AT136" i="7"/>
  <c r="AT128" i="7"/>
  <c r="AT120" i="7"/>
  <c r="AT112" i="7"/>
  <c r="AT104" i="7"/>
  <c r="AT96" i="7"/>
  <c r="AT88" i="7"/>
  <c r="AT167" i="7"/>
  <c r="AT159" i="7"/>
  <c r="AT151" i="7"/>
  <c r="AT143" i="7"/>
  <c r="AT135" i="7"/>
  <c r="AT127" i="7"/>
  <c r="AT119" i="7"/>
  <c r="AT111" i="7"/>
  <c r="AT103" i="7"/>
  <c r="AT95" i="7"/>
  <c r="AT87" i="7"/>
  <c r="AT166" i="7"/>
  <c r="AT158" i="7"/>
  <c r="AT150" i="7"/>
  <c r="AT142" i="7"/>
  <c r="AT134" i="7"/>
  <c r="AT126" i="7"/>
  <c r="AT118" i="7"/>
  <c r="AT110" i="7"/>
  <c r="AT102" i="7"/>
  <c r="AT94" i="7"/>
  <c r="AT86" i="7"/>
  <c r="AT165" i="7"/>
  <c r="AT157" i="7"/>
  <c r="AT149" i="7"/>
  <c r="AT141" i="7"/>
  <c r="AT133" i="7"/>
  <c r="AT125" i="7"/>
  <c r="AT117" i="7"/>
  <c r="AT109" i="7"/>
  <c r="AT101" i="7"/>
  <c r="AT93" i="7"/>
  <c r="AT162" i="7"/>
  <c r="AT154" i="7"/>
  <c r="AT146" i="7"/>
  <c r="AT138" i="7"/>
  <c r="AT130" i="7"/>
  <c r="AT122" i="7"/>
  <c r="AT114" i="7"/>
  <c r="AT106" i="7"/>
  <c r="AT98" i="7"/>
  <c r="AT90" i="7"/>
  <c r="AT140" i="7"/>
  <c r="AT108" i="7"/>
  <c r="AT92" i="7"/>
  <c r="AT139" i="7"/>
  <c r="AT107" i="7"/>
  <c r="AT116" i="7"/>
  <c r="AT115" i="7"/>
  <c r="AT164" i="7"/>
  <c r="AT132" i="7"/>
  <c r="AT100" i="7"/>
  <c r="AT124" i="7"/>
  <c r="AT148" i="7"/>
  <c r="AT163" i="7"/>
  <c r="AT131" i="7"/>
  <c r="AT99" i="7"/>
  <c r="AT2" i="7"/>
  <c r="AT156" i="7"/>
  <c r="AT147" i="7"/>
  <c r="AT155" i="7"/>
  <c r="AT123" i="7"/>
  <c r="AT91" i="7"/>
  <c r="AT3" i="7"/>
  <c r="AT5" i="7"/>
  <c r="AT4" i="7"/>
  <c r="AT6" i="7"/>
  <c r="AT7" i="7"/>
  <c r="AT8" i="7"/>
  <c r="AT9" i="7"/>
  <c r="AT10" i="7"/>
  <c r="AT11" i="7"/>
  <c r="AT12" i="7"/>
  <c r="AT13" i="7"/>
  <c r="AT14" i="7"/>
  <c r="AT15" i="7"/>
  <c r="AT16" i="7"/>
  <c r="AT17" i="7"/>
  <c r="AT18" i="7"/>
  <c r="AT19" i="7"/>
  <c r="AT20" i="7"/>
  <c r="AT21" i="7"/>
  <c r="AT22" i="7"/>
  <c r="AT23" i="7"/>
  <c r="AT24" i="7"/>
  <c r="AT25" i="7"/>
  <c r="AT26" i="7"/>
  <c r="AT27" i="7"/>
  <c r="AT28" i="7"/>
  <c r="AT29" i="7"/>
  <c r="AT30" i="7"/>
  <c r="AT31" i="7"/>
  <c r="AT32" i="7"/>
  <c r="AT33" i="7"/>
  <c r="AT34" i="7"/>
  <c r="AT35" i="7"/>
  <c r="AT36" i="7"/>
  <c r="AT37" i="7"/>
  <c r="AT38" i="7"/>
  <c r="AT39" i="7"/>
  <c r="AT40" i="7"/>
  <c r="AT41" i="7"/>
  <c r="AT42" i="7"/>
  <c r="AT43" i="7"/>
  <c r="AT44" i="7"/>
  <c r="AT45" i="7"/>
  <c r="AT46" i="7"/>
  <c r="AT47" i="7"/>
  <c r="AT48" i="7"/>
  <c r="AT49" i="7"/>
  <c r="AT50" i="7"/>
  <c r="AT51" i="7"/>
  <c r="AT52" i="7"/>
  <c r="AT53" i="7"/>
  <c r="AT54" i="7"/>
  <c r="AT55" i="7"/>
  <c r="AT56" i="7"/>
  <c r="AT57" i="7"/>
  <c r="AT58" i="7"/>
  <c r="AT59" i="7"/>
  <c r="AT60" i="7"/>
  <c r="AT61" i="7"/>
  <c r="AT62" i="7"/>
  <c r="AT63" i="7"/>
  <c r="AT64" i="7"/>
  <c r="AT65" i="7"/>
  <c r="AT66" i="7"/>
  <c r="AT67" i="7"/>
  <c r="AT68" i="7"/>
  <c r="AT69" i="7"/>
  <c r="AT70" i="7"/>
  <c r="AT71" i="7"/>
  <c r="AT72" i="7"/>
  <c r="AT73" i="7"/>
  <c r="AT74" i="7"/>
  <c r="AT75" i="7"/>
  <c r="AT76" i="7"/>
  <c r="AT77" i="7"/>
  <c r="AT78" i="7"/>
  <c r="AT79" i="7"/>
  <c r="AT80" i="7"/>
  <c r="AT81" i="7"/>
  <c r="AT82" i="7"/>
  <c r="AT83" i="7"/>
  <c r="AT84" i="7"/>
  <c r="AT85" i="7"/>
  <c r="FW172" i="7"/>
  <c r="FX173" i="7"/>
  <c r="FO170" i="7"/>
  <c r="FP171" i="7"/>
  <c r="EY169" i="7"/>
  <c r="EZ170" i="7"/>
  <c r="EJ171" i="7"/>
  <c r="EI170" i="7"/>
  <c r="DT171" i="7"/>
  <c r="DS170" i="7"/>
  <c r="DC171" i="7"/>
  <c r="CM171" i="7"/>
  <c r="CL170" i="7"/>
  <c r="BW171" i="7"/>
  <c r="BV170" i="7"/>
  <c r="BI170" i="7"/>
  <c r="BA170" i="7"/>
  <c r="AP171" i="7"/>
  <c r="AQ172" i="7"/>
  <c r="U170" i="7"/>
  <c r="T170" i="7" s="1"/>
  <c r="G719" i="7" l="1"/>
  <c r="F719" i="7" s="1"/>
  <c r="BF172" i="7"/>
  <c r="BG173" i="7"/>
  <c r="FW173" i="7"/>
  <c r="FX174" i="7"/>
  <c r="FP172" i="7"/>
  <c r="FO171" i="7"/>
  <c r="EY170" i="7"/>
  <c r="EZ171" i="7"/>
  <c r="EJ172" i="7"/>
  <c r="EI171" i="7"/>
  <c r="DS171" i="7"/>
  <c r="DT172" i="7"/>
  <c r="DC172" i="7"/>
  <c r="CL171" i="7"/>
  <c r="CM172" i="7"/>
  <c r="BV171" i="7"/>
  <c r="BW172" i="7"/>
  <c r="BI171" i="7"/>
  <c r="BA171" i="7"/>
  <c r="AQ173" i="7"/>
  <c r="AP172" i="7"/>
  <c r="U171" i="7"/>
  <c r="T171" i="7" s="1"/>
  <c r="G720" i="7" l="1"/>
  <c r="F720" i="7" s="1"/>
  <c r="BG174" i="7"/>
  <c r="BF173" i="7"/>
  <c r="FX175" i="7"/>
  <c r="FW174" i="7"/>
  <c r="FO172" i="7"/>
  <c r="FP173" i="7"/>
  <c r="EZ172" i="7"/>
  <c r="EY171" i="7"/>
  <c r="EI172" i="7"/>
  <c r="EJ173" i="7"/>
  <c r="DT173" i="7"/>
  <c r="DS172" i="7"/>
  <c r="DC173" i="7"/>
  <c r="CM173" i="7"/>
  <c r="CL172" i="7"/>
  <c r="BV172" i="7"/>
  <c r="BW173" i="7"/>
  <c r="BI172" i="7"/>
  <c r="BA172" i="7"/>
  <c r="AP173" i="7"/>
  <c r="AQ174" i="7"/>
  <c r="U172" i="7"/>
  <c r="T172" i="7" s="1"/>
  <c r="G721" i="7" l="1"/>
  <c r="F721" i="7" s="1"/>
  <c r="BU9" i="7"/>
  <c r="BF174" i="7"/>
  <c r="BG175" i="7"/>
  <c r="FW175" i="7"/>
  <c r="FX176" i="7"/>
  <c r="FO173" i="7"/>
  <c r="FP174" i="7"/>
  <c r="EY172" i="7"/>
  <c r="EZ173" i="7"/>
  <c r="EJ174" i="7"/>
  <c r="EI173" i="7"/>
  <c r="DT174" i="7"/>
  <c r="DS173" i="7"/>
  <c r="DC174" i="7"/>
  <c r="CM174" i="7"/>
  <c r="CL173" i="7"/>
  <c r="BW174" i="7"/>
  <c r="BV173" i="7"/>
  <c r="BI173" i="7"/>
  <c r="BA173" i="7"/>
  <c r="AQ175" i="7"/>
  <c r="AP174" i="7"/>
  <c r="U173" i="7"/>
  <c r="T173" i="7" s="1"/>
  <c r="G722" i="7" l="1"/>
  <c r="F722" i="7" s="1"/>
  <c r="BG176" i="7"/>
  <c r="BF175" i="7"/>
  <c r="FW176" i="7"/>
  <c r="FX177" i="7"/>
  <c r="FP175" i="7"/>
  <c r="FO174" i="7"/>
  <c r="EZ174" i="7"/>
  <c r="EY173" i="7"/>
  <c r="EJ175" i="7"/>
  <c r="EI174" i="7"/>
  <c r="DT175" i="7"/>
  <c r="DS174" i="7"/>
  <c r="DC175" i="7"/>
  <c r="CM175" i="7"/>
  <c r="CL174" i="7"/>
  <c r="BW175" i="7"/>
  <c r="BV174" i="7"/>
  <c r="BI174" i="7"/>
  <c r="BA174" i="7"/>
  <c r="AQ176" i="7"/>
  <c r="AP175" i="7"/>
  <c r="U174" i="7"/>
  <c r="T174" i="7" s="1"/>
  <c r="G723" i="7" l="1"/>
  <c r="F723" i="7" s="1"/>
  <c r="BG177" i="7"/>
  <c r="BF176" i="7"/>
  <c r="FX178" i="7"/>
  <c r="FW177" i="7"/>
  <c r="FP176" i="7"/>
  <c r="FO175" i="7"/>
  <c r="EZ175" i="7"/>
  <c r="EY174" i="7"/>
  <c r="EI175" i="7"/>
  <c r="EJ176" i="7"/>
  <c r="DS175" i="7"/>
  <c r="DT176" i="7"/>
  <c r="DC176" i="7"/>
  <c r="CL175" i="7"/>
  <c r="CM176" i="7"/>
  <c r="BV175" i="7"/>
  <c r="BW176" i="7"/>
  <c r="BI175" i="7"/>
  <c r="BA175" i="7"/>
  <c r="AQ177" i="7"/>
  <c r="AP176" i="7"/>
  <c r="U175" i="7"/>
  <c r="T175" i="7" s="1"/>
  <c r="G724" i="7" l="1"/>
  <c r="F724" i="7" s="1"/>
  <c r="BF177" i="7"/>
  <c r="BG178" i="7"/>
  <c r="FW178" i="7"/>
  <c r="FX179" i="7"/>
  <c r="FP177" i="7"/>
  <c r="FO176" i="7"/>
  <c r="EY175" i="7"/>
  <c r="EZ176" i="7"/>
  <c r="EJ177" i="7"/>
  <c r="EI176" i="7"/>
  <c r="DT177" i="7"/>
  <c r="DS176" i="7"/>
  <c r="DC177" i="7"/>
  <c r="CM177" i="7"/>
  <c r="CL176" i="7"/>
  <c r="BW177" i="7"/>
  <c r="BV176" i="7"/>
  <c r="BI176" i="7"/>
  <c r="BA176" i="7"/>
  <c r="AQ178" i="7"/>
  <c r="AP177" i="7"/>
  <c r="U176" i="7"/>
  <c r="T176" i="7" s="1"/>
  <c r="G725" i="7" l="1"/>
  <c r="F725" i="7" s="1"/>
  <c r="BF178" i="7"/>
  <c r="BG179" i="7"/>
  <c r="FX180" i="7"/>
  <c r="FW179" i="7"/>
  <c r="FP178" i="7"/>
  <c r="FO177" i="7"/>
  <c r="EZ177" i="7"/>
  <c r="EY176" i="7"/>
  <c r="EI177" i="7"/>
  <c r="EJ178" i="7"/>
  <c r="DT178" i="7"/>
  <c r="DS177" i="7"/>
  <c r="DC178" i="7"/>
  <c r="CM178" i="7"/>
  <c r="CL177" i="7"/>
  <c r="BW178" i="7"/>
  <c r="BV177" i="7"/>
  <c r="BI177" i="7"/>
  <c r="BA177" i="7"/>
  <c r="AP178" i="7"/>
  <c r="AQ179" i="7"/>
  <c r="U177" i="7"/>
  <c r="T177" i="7" s="1"/>
  <c r="G726" i="7" l="1"/>
  <c r="F726" i="7" s="1"/>
  <c r="BG180" i="7"/>
  <c r="BF179" i="7"/>
  <c r="FX181" i="7"/>
  <c r="FW180" i="7"/>
  <c r="FO178" i="7"/>
  <c r="FP179" i="7"/>
  <c r="EY177" i="7"/>
  <c r="EZ178" i="7"/>
  <c r="EJ179" i="7"/>
  <c r="EI178" i="7"/>
  <c r="DT179" i="7"/>
  <c r="DS178" i="7"/>
  <c r="DC179" i="7"/>
  <c r="CM179" i="7"/>
  <c r="CL178" i="7"/>
  <c r="BW179" i="7"/>
  <c r="BV178" i="7"/>
  <c r="BI178" i="7"/>
  <c r="BA178" i="7"/>
  <c r="AP179" i="7"/>
  <c r="AQ180" i="7"/>
  <c r="U178" i="7"/>
  <c r="T178" i="7" s="1"/>
  <c r="G727" i="7" l="1"/>
  <c r="F727" i="7" s="1"/>
  <c r="BF180" i="7"/>
  <c r="BG181" i="7"/>
  <c r="FW181" i="7"/>
  <c r="FX182" i="7"/>
  <c r="FP180" i="7"/>
  <c r="FO179" i="7"/>
  <c r="EY178" i="7"/>
  <c r="EZ179" i="7"/>
  <c r="EJ180" i="7"/>
  <c r="EI179" i="7"/>
  <c r="DS179" i="7"/>
  <c r="DT180" i="7"/>
  <c r="DC180" i="7"/>
  <c r="CL179" i="7"/>
  <c r="CM180" i="7"/>
  <c r="BV179" i="7"/>
  <c r="BW180" i="7"/>
  <c r="BI179" i="7"/>
  <c r="BA179" i="7"/>
  <c r="AQ181" i="7"/>
  <c r="AP180" i="7"/>
  <c r="U179" i="7"/>
  <c r="T179" i="7" s="1"/>
  <c r="G728" i="7" l="1"/>
  <c r="F728" i="7" s="1"/>
  <c r="BG182" i="7"/>
  <c r="BF181" i="7"/>
  <c r="FX183" i="7"/>
  <c r="FW182" i="7"/>
  <c r="FO180" i="7"/>
  <c r="FP181" i="7"/>
  <c r="EZ180" i="7"/>
  <c r="EY179" i="7"/>
  <c r="EI180" i="7"/>
  <c r="EJ181" i="7"/>
  <c r="DT181" i="7"/>
  <c r="DS180" i="7"/>
  <c r="DC181" i="7"/>
  <c r="CM181" i="7"/>
  <c r="CL180" i="7"/>
  <c r="BW181" i="7"/>
  <c r="BV180" i="7"/>
  <c r="BI180" i="7"/>
  <c r="BA180" i="7"/>
  <c r="AP181" i="7"/>
  <c r="AQ182" i="7"/>
  <c r="U180" i="7"/>
  <c r="T180" i="7" s="1"/>
  <c r="G729" i="7" l="1"/>
  <c r="F729" i="7" s="1"/>
  <c r="BG183" i="7"/>
  <c r="BF182" i="7"/>
  <c r="FW183" i="7"/>
  <c r="FX184" i="7"/>
  <c r="FO181" i="7"/>
  <c r="FP182" i="7"/>
  <c r="EY180" i="7"/>
  <c r="EZ181" i="7"/>
  <c r="EJ182" i="7"/>
  <c r="EI181" i="7"/>
  <c r="DT182" i="7"/>
  <c r="DS181" i="7"/>
  <c r="DC182" i="7"/>
  <c r="CM182" i="7"/>
  <c r="CL181" i="7"/>
  <c r="BW182" i="7"/>
  <c r="BV181" i="7"/>
  <c r="BI181" i="7"/>
  <c r="BA181" i="7"/>
  <c r="AP182" i="7"/>
  <c r="AQ183" i="7"/>
  <c r="U181" i="7"/>
  <c r="T181" i="7" s="1"/>
  <c r="G730" i="7" l="1"/>
  <c r="F730" i="7" s="1"/>
  <c r="BF183" i="7"/>
  <c r="BG184" i="7"/>
  <c r="FW184" i="7"/>
  <c r="FX185" i="7"/>
  <c r="FP183" i="7"/>
  <c r="FO182" i="7"/>
  <c r="EZ182" i="7"/>
  <c r="EY181" i="7"/>
  <c r="EJ183" i="7"/>
  <c r="EI182" i="7"/>
  <c r="DT183" i="7"/>
  <c r="DS182" i="7"/>
  <c r="DC183" i="7"/>
  <c r="CM183" i="7"/>
  <c r="CL182" i="7"/>
  <c r="BW183" i="7"/>
  <c r="BV182" i="7"/>
  <c r="BI182" i="7"/>
  <c r="BA182" i="7"/>
  <c r="AQ184" i="7"/>
  <c r="AP183" i="7"/>
  <c r="U182" i="7"/>
  <c r="T182" i="7" s="1"/>
  <c r="G731" i="7" l="1"/>
  <c r="F731" i="7" s="1"/>
  <c r="BG185" i="7"/>
  <c r="BF184" i="7"/>
  <c r="FX186" i="7"/>
  <c r="FW185" i="7"/>
  <c r="FP184" i="7"/>
  <c r="FO183" i="7"/>
  <c r="EZ183" i="7"/>
  <c r="EY182" i="7"/>
  <c r="EI183" i="7"/>
  <c r="EJ184" i="7"/>
  <c r="DS183" i="7"/>
  <c r="DT184" i="7"/>
  <c r="DC184" i="7"/>
  <c r="CL183" i="7"/>
  <c r="CM184" i="7"/>
  <c r="BV183" i="7"/>
  <c r="BW184" i="7"/>
  <c r="BI183" i="7"/>
  <c r="BA183" i="7"/>
  <c r="AQ185" i="7"/>
  <c r="AP184" i="7"/>
  <c r="U183" i="7"/>
  <c r="T183" i="7" s="1"/>
  <c r="G732" i="7" l="1"/>
  <c r="F732" i="7" s="1"/>
  <c r="BF185" i="7"/>
  <c r="BG186" i="7"/>
  <c r="FW186" i="7"/>
  <c r="FX187" i="7"/>
  <c r="FP185" i="7"/>
  <c r="FO184" i="7"/>
  <c r="EY183" i="7"/>
  <c r="EZ184" i="7"/>
  <c r="EJ185" i="7"/>
  <c r="EI184" i="7"/>
  <c r="DS184" i="7"/>
  <c r="DT185" i="7"/>
  <c r="DC185" i="7"/>
  <c r="CM185" i="7"/>
  <c r="CL184" i="7"/>
  <c r="BV184" i="7"/>
  <c r="BW185" i="7"/>
  <c r="BI184" i="7"/>
  <c r="BA184" i="7"/>
  <c r="AQ186" i="7"/>
  <c r="AP185" i="7"/>
  <c r="U184" i="7"/>
  <c r="T184" i="7" s="1"/>
  <c r="G733" i="7" l="1"/>
  <c r="F733" i="7" s="1"/>
  <c r="BG187" i="7"/>
  <c r="BF186" i="7"/>
  <c r="FX188" i="7"/>
  <c r="FW187" i="7"/>
  <c r="FP186" i="7"/>
  <c r="FO185" i="7"/>
  <c r="EZ185" i="7"/>
  <c r="EY184" i="7"/>
  <c r="EI185" i="7"/>
  <c r="EJ186" i="7"/>
  <c r="DT186" i="7"/>
  <c r="DS185" i="7"/>
  <c r="DC186" i="7"/>
  <c r="CM186" i="7"/>
  <c r="CL185" i="7"/>
  <c r="BW186" i="7"/>
  <c r="BV185" i="7"/>
  <c r="BI185" i="7"/>
  <c r="BA185" i="7"/>
  <c r="AQ187" i="7"/>
  <c r="AP186" i="7"/>
  <c r="U185" i="7"/>
  <c r="T185" i="7" s="1"/>
  <c r="G734" i="7" l="1"/>
  <c r="F734" i="7" s="1"/>
  <c r="BG188" i="7"/>
  <c r="BF187" i="7"/>
  <c r="FX189" i="7"/>
  <c r="FW188" i="7"/>
  <c r="FO186" i="7"/>
  <c r="FP187" i="7"/>
  <c r="EY185" i="7"/>
  <c r="EZ186" i="7"/>
  <c r="EJ187" i="7"/>
  <c r="EI186" i="7"/>
  <c r="DT187" i="7"/>
  <c r="DS186" i="7"/>
  <c r="DC187" i="7"/>
  <c r="CM187" i="7"/>
  <c r="CL186" i="7"/>
  <c r="BW187" i="7"/>
  <c r="BV186" i="7"/>
  <c r="BI186" i="7"/>
  <c r="BA186" i="7"/>
  <c r="AQ188" i="7"/>
  <c r="AP187" i="7"/>
  <c r="U186" i="7"/>
  <c r="T186" i="7" s="1"/>
  <c r="G735" i="7" l="1"/>
  <c r="F735" i="7" s="1"/>
  <c r="BF188" i="7"/>
  <c r="BG189" i="7"/>
  <c r="FW189" i="7"/>
  <c r="FX190" i="7"/>
  <c r="FO187" i="7"/>
  <c r="FP188" i="7"/>
  <c r="EY186" i="7"/>
  <c r="EZ187" i="7"/>
  <c r="EJ188" i="7"/>
  <c r="EI187" i="7"/>
  <c r="DS187" i="7"/>
  <c r="DT188" i="7"/>
  <c r="DC188" i="7"/>
  <c r="CL187" i="7"/>
  <c r="CM188" i="7"/>
  <c r="BV187" i="7"/>
  <c r="BW188" i="7"/>
  <c r="BI187" i="7"/>
  <c r="BA187" i="7"/>
  <c r="AP188" i="7"/>
  <c r="AQ189" i="7"/>
  <c r="U187" i="7"/>
  <c r="T187" i="7" s="1"/>
  <c r="G736" i="7" l="1"/>
  <c r="F736" i="7" s="1"/>
  <c r="BF189" i="7"/>
  <c r="BG190" i="7"/>
  <c r="FX191" i="7"/>
  <c r="FW190" i="7"/>
  <c r="FO188" i="7"/>
  <c r="FP189" i="7"/>
  <c r="EZ188" i="7"/>
  <c r="EY187" i="7"/>
  <c r="EI188" i="7"/>
  <c r="EJ189" i="7"/>
  <c r="DT189" i="7"/>
  <c r="DS188" i="7"/>
  <c r="DC189" i="7"/>
  <c r="CM189" i="7"/>
  <c r="CL188" i="7"/>
  <c r="BV188" i="7"/>
  <c r="BW189" i="7"/>
  <c r="BI188" i="7"/>
  <c r="BA188" i="7"/>
  <c r="AQ190" i="7"/>
  <c r="AP189" i="7"/>
  <c r="U188" i="7"/>
  <c r="T188" i="7" s="1"/>
  <c r="G737" i="7" l="1"/>
  <c r="F737" i="7" s="1"/>
  <c r="BF190" i="7"/>
  <c r="BG191" i="7"/>
  <c r="FW191" i="7"/>
  <c r="FX192" i="7"/>
  <c r="FO189" i="7"/>
  <c r="FP190" i="7"/>
  <c r="EY188" i="7"/>
  <c r="EZ189" i="7"/>
  <c r="EJ190" i="7"/>
  <c r="EI189" i="7"/>
  <c r="DT190" i="7"/>
  <c r="DS189" i="7"/>
  <c r="DC190" i="7"/>
  <c r="CM190" i="7"/>
  <c r="CL189" i="7"/>
  <c r="BW190" i="7"/>
  <c r="BV189" i="7"/>
  <c r="BI189" i="7"/>
  <c r="BA189" i="7"/>
  <c r="AP190" i="7"/>
  <c r="AQ191" i="7"/>
  <c r="U189" i="7"/>
  <c r="T189" i="7" s="1"/>
  <c r="G738" i="7" l="1"/>
  <c r="F738" i="7" s="1"/>
  <c r="BF191" i="7"/>
  <c r="BG192" i="7"/>
  <c r="FX193" i="7"/>
  <c r="FW192" i="7"/>
  <c r="FP191" i="7"/>
  <c r="FO190" i="7"/>
  <c r="EZ190" i="7"/>
  <c r="EY189" i="7"/>
  <c r="EJ191" i="7"/>
  <c r="EI190" i="7"/>
  <c r="DT191" i="7"/>
  <c r="DS190" i="7"/>
  <c r="DC191" i="7"/>
  <c r="CM191" i="7"/>
  <c r="CL190" i="7"/>
  <c r="BW191" i="7"/>
  <c r="BV190" i="7"/>
  <c r="BI190" i="7"/>
  <c r="BA190" i="7"/>
  <c r="AP191" i="7"/>
  <c r="AQ192" i="7"/>
  <c r="U190" i="7"/>
  <c r="T190" i="7" s="1"/>
  <c r="G739" i="7" l="1"/>
  <c r="F739" i="7" s="1"/>
  <c r="BF192" i="7"/>
  <c r="BG193" i="7"/>
  <c r="FX194" i="7"/>
  <c r="FW193" i="7"/>
  <c r="FP192" i="7"/>
  <c r="FO191" i="7"/>
  <c r="EZ191" i="7"/>
  <c r="EY190" i="7"/>
  <c r="EI191" i="7"/>
  <c r="EJ192" i="7"/>
  <c r="DS191" i="7"/>
  <c r="DT192" i="7"/>
  <c r="DC192" i="7"/>
  <c r="CL191" i="7"/>
  <c r="CM192" i="7"/>
  <c r="BV191" i="7"/>
  <c r="BW192" i="7"/>
  <c r="BI191" i="7"/>
  <c r="BA191" i="7"/>
  <c r="AQ193" i="7"/>
  <c r="AP192" i="7"/>
  <c r="U191" i="7"/>
  <c r="T191" i="7" s="1"/>
  <c r="G740" i="7" l="1"/>
  <c r="F740" i="7" s="1"/>
  <c r="BG194" i="7"/>
  <c r="BF193" i="7"/>
  <c r="FW194" i="7"/>
  <c r="FX195" i="7"/>
  <c r="FP193" i="7"/>
  <c r="FO192" i="7"/>
  <c r="EY191" i="7"/>
  <c r="EZ192" i="7"/>
  <c r="EJ193" i="7"/>
  <c r="EI192" i="7"/>
  <c r="DT193" i="7"/>
  <c r="DS192" i="7"/>
  <c r="DC193" i="7"/>
  <c r="CM193" i="7"/>
  <c r="CL192" i="7"/>
  <c r="BV192" i="7"/>
  <c r="BW193" i="7"/>
  <c r="BI192" i="7"/>
  <c r="BA192" i="7"/>
  <c r="AP193" i="7"/>
  <c r="AQ194" i="7"/>
  <c r="U192" i="7"/>
  <c r="T192" i="7" s="1"/>
  <c r="G741" i="7" l="1"/>
  <c r="F741" i="7" s="1"/>
  <c r="BF194" i="7"/>
  <c r="BG195" i="7"/>
  <c r="FX196" i="7"/>
  <c r="FW195" i="7"/>
  <c r="FP194" i="7"/>
  <c r="FO193" i="7"/>
  <c r="EZ193" i="7"/>
  <c r="EY192" i="7"/>
  <c r="EI193" i="7"/>
  <c r="EJ194" i="7"/>
  <c r="DT194" i="7"/>
  <c r="DS193" i="7"/>
  <c r="DC194" i="7"/>
  <c r="CM194" i="7"/>
  <c r="CL193" i="7"/>
  <c r="BW194" i="7"/>
  <c r="BV193" i="7"/>
  <c r="BI193" i="7"/>
  <c r="BA193" i="7"/>
  <c r="AQ195" i="7"/>
  <c r="AP194" i="7"/>
  <c r="U193" i="7"/>
  <c r="T193" i="7" s="1"/>
  <c r="G742" i="7" l="1"/>
  <c r="F742" i="7" s="1"/>
  <c r="BG196" i="7"/>
  <c r="BF195" i="7"/>
  <c r="FX197" i="7"/>
  <c r="FW196" i="7"/>
  <c r="FO194" i="7"/>
  <c r="FP195" i="7"/>
  <c r="EY193" i="7"/>
  <c r="EZ194" i="7"/>
  <c r="EI194" i="7"/>
  <c r="EJ195" i="7"/>
  <c r="DT195" i="7"/>
  <c r="DS194" i="7"/>
  <c r="DC195" i="7"/>
  <c r="CM195" i="7"/>
  <c r="CL194" i="7"/>
  <c r="BW195" i="7"/>
  <c r="BV194" i="7"/>
  <c r="BI194" i="7"/>
  <c r="BA194" i="7"/>
  <c r="AP195" i="7"/>
  <c r="AQ196" i="7"/>
  <c r="U194" i="7"/>
  <c r="T194" i="7" s="1"/>
  <c r="G743" i="7" l="1"/>
  <c r="F743" i="7" s="1"/>
  <c r="BG197" i="7"/>
  <c r="BF196" i="7"/>
  <c r="FW197" i="7"/>
  <c r="FX198" i="7"/>
  <c r="FP196" i="7"/>
  <c r="FO195" i="7"/>
  <c r="EY194" i="7"/>
  <c r="EZ195" i="7"/>
  <c r="EJ196" i="7"/>
  <c r="EI195" i="7"/>
  <c r="DS195" i="7"/>
  <c r="DT196" i="7"/>
  <c r="DC196" i="7"/>
  <c r="CL195" i="7"/>
  <c r="CM196" i="7"/>
  <c r="BV195" i="7"/>
  <c r="BW196" i="7"/>
  <c r="BI195" i="7"/>
  <c r="BA195" i="7"/>
  <c r="AQ197" i="7"/>
  <c r="AP196" i="7"/>
  <c r="U195" i="7"/>
  <c r="T195" i="7" s="1"/>
  <c r="G744" i="7" l="1"/>
  <c r="F744" i="7" s="1"/>
  <c r="BG198" i="7"/>
  <c r="BF197" i="7"/>
  <c r="FX199" i="7"/>
  <c r="FW198" i="7"/>
  <c r="FO196" i="7"/>
  <c r="FP197" i="7"/>
  <c r="EZ196" i="7"/>
  <c r="EY195" i="7"/>
  <c r="EI196" i="7"/>
  <c r="EJ197" i="7"/>
  <c r="DS196" i="7"/>
  <c r="DT197" i="7"/>
  <c r="DC197" i="7"/>
  <c r="CM197" i="7"/>
  <c r="CL196" i="7"/>
  <c r="BW197" i="7"/>
  <c r="BV196" i="7"/>
  <c r="BI196" i="7"/>
  <c r="BA196" i="7"/>
  <c r="AP197" i="7"/>
  <c r="AQ198" i="7"/>
  <c r="U196" i="7"/>
  <c r="T196" i="7" s="1"/>
  <c r="G745" i="7" l="1"/>
  <c r="F745" i="7" s="1"/>
  <c r="BF198" i="7"/>
  <c r="BG199" i="7"/>
  <c r="FW199" i="7"/>
  <c r="FX200" i="7"/>
  <c r="FO197" i="7"/>
  <c r="FP198" i="7"/>
  <c r="EY196" i="7"/>
  <c r="EZ197" i="7"/>
  <c r="EJ198" i="7"/>
  <c r="EI197" i="7"/>
  <c r="DT198" i="7"/>
  <c r="DS197" i="7"/>
  <c r="DC198" i="7"/>
  <c r="CM198" i="7"/>
  <c r="CL197" i="7"/>
  <c r="BW198" i="7"/>
  <c r="BV197" i="7"/>
  <c r="BI197" i="7"/>
  <c r="BA197" i="7"/>
  <c r="AP198" i="7"/>
  <c r="AQ199" i="7"/>
  <c r="U197" i="7"/>
  <c r="T197" i="7" s="1"/>
  <c r="G746" i="7" l="1"/>
  <c r="F746" i="7" s="1"/>
  <c r="BG200" i="7"/>
  <c r="BF199" i="7"/>
  <c r="FW200" i="7"/>
  <c r="FX201" i="7"/>
  <c r="FP199" i="7"/>
  <c r="FO198" i="7"/>
  <c r="EZ198" i="7"/>
  <c r="EY197" i="7"/>
  <c r="EJ199" i="7"/>
  <c r="EI198" i="7"/>
  <c r="DT199" i="7"/>
  <c r="DS198" i="7"/>
  <c r="DC199" i="7"/>
  <c r="CM199" i="7"/>
  <c r="CL198" i="7"/>
  <c r="BW199" i="7"/>
  <c r="BV198" i="7"/>
  <c r="BI198" i="7"/>
  <c r="BA198" i="7"/>
  <c r="AP199" i="7"/>
  <c r="AQ200" i="7"/>
  <c r="U198" i="7"/>
  <c r="T198" i="7" s="1"/>
  <c r="G747" i="7" l="1"/>
  <c r="F747" i="7" s="1"/>
  <c r="BF200" i="7"/>
  <c r="BG201" i="7"/>
  <c r="FX202" i="7"/>
  <c r="FW201" i="7"/>
  <c r="FP200" i="7"/>
  <c r="FO199" i="7"/>
  <c r="EZ199" i="7"/>
  <c r="EY198" i="7"/>
  <c r="EI199" i="7"/>
  <c r="EJ200" i="7"/>
  <c r="DS199" i="7"/>
  <c r="DT200" i="7"/>
  <c r="DC200" i="7"/>
  <c r="CL199" i="7"/>
  <c r="CM200" i="7"/>
  <c r="BV199" i="7"/>
  <c r="BW200" i="7"/>
  <c r="BI199" i="7"/>
  <c r="BA199" i="7"/>
  <c r="AQ201" i="7"/>
  <c r="AP200" i="7"/>
  <c r="U199" i="7"/>
  <c r="T199" i="7" s="1"/>
  <c r="G748" i="7" l="1"/>
  <c r="F748" i="7" s="1"/>
  <c r="BG202" i="7"/>
  <c r="BF201" i="7"/>
  <c r="FW202" i="7"/>
  <c r="FX203" i="7"/>
  <c r="FP201" i="7"/>
  <c r="FO200" i="7"/>
  <c r="EY199" i="7"/>
  <c r="EZ200" i="7"/>
  <c r="EJ201" i="7"/>
  <c r="EI200" i="7"/>
  <c r="DS200" i="7"/>
  <c r="DT201" i="7"/>
  <c r="DC201" i="7"/>
  <c r="CM201" i="7"/>
  <c r="CL200" i="7"/>
  <c r="BV200" i="7"/>
  <c r="BW201" i="7"/>
  <c r="BI200" i="7"/>
  <c r="BA200" i="7"/>
  <c r="AP201" i="7"/>
  <c r="AQ202" i="7"/>
  <c r="U200" i="7"/>
  <c r="T200" i="7" s="1"/>
  <c r="G749" i="7" l="1"/>
  <c r="F749" i="7" s="1"/>
  <c r="BG203" i="7"/>
  <c r="BF202" i="7"/>
  <c r="FX204" i="7"/>
  <c r="FW203" i="7"/>
  <c r="FP202" i="7"/>
  <c r="FO201" i="7"/>
  <c r="EZ201" i="7"/>
  <c r="EY200" i="7"/>
  <c r="EI201" i="7"/>
  <c r="EJ202" i="7"/>
  <c r="DT202" i="7"/>
  <c r="DS201" i="7"/>
  <c r="DC202" i="7"/>
  <c r="CM202" i="7"/>
  <c r="CL201" i="7"/>
  <c r="BW202" i="7"/>
  <c r="BV201" i="7"/>
  <c r="BI201" i="7"/>
  <c r="BA201" i="7"/>
  <c r="AP202" i="7"/>
  <c r="AQ203" i="7"/>
  <c r="U201" i="7"/>
  <c r="T201" i="7" s="1"/>
  <c r="G750" i="7" l="1"/>
  <c r="F750" i="7" s="1"/>
  <c r="BG204" i="7"/>
  <c r="BF203" i="7"/>
  <c r="FX205" i="7"/>
  <c r="FW204" i="7"/>
  <c r="FO202" i="7"/>
  <c r="FP203" i="7"/>
  <c r="EY201" i="7"/>
  <c r="EZ202" i="7"/>
  <c r="EJ203" i="7"/>
  <c r="EI202" i="7"/>
  <c r="DT203" i="7"/>
  <c r="DS202" i="7"/>
  <c r="DC203" i="7"/>
  <c r="CM203" i="7"/>
  <c r="CL202" i="7"/>
  <c r="BW203" i="7"/>
  <c r="BV202" i="7"/>
  <c r="BI202" i="7"/>
  <c r="BA202" i="7"/>
  <c r="AP203" i="7"/>
  <c r="AQ204" i="7"/>
  <c r="U202" i="7"/>
  <c r="T202" i="7" s="1"/>
  <c r="G751" i="7" l="1"/>
  <c r="F751" i="7" s="1"/>
  <c r="BG205" i="7"/>
  <c r="BF204" i="7"/>
  <c r="FW205" i="7"/>
  <c r="FX206" i="7"/>
  <c r="FO203" i="7"/>
  <c r="FP204" i="7"/>
  <c r="EY202" i="7"/>
  <c r="EZ203" i="7"/>
  <c r="EJ204" i="7"/>
  <c r="EI203" i="7"/>
  <c r="DS203" i="7"/>
  <c r="DT204" i="7"/>
  <c r="DC204" i="7"/>
  <c r="CL203" i="7"/>
  <c r="CM204" i="7"/>
  <c r="BV203" i="7"/>
  <c r="BW204" i="7"/>
  <c r="BI203" i="7"/>
  <c r="BA203" i="7"/>
  <c r="AQ205" i="7"/>
  <c r="AP204" i="7"/>
  <c r="U203" i="7"/>
  <c r="T203" i="7" s="1"/>
  <c r="G752" i="7" l="1"/>
  <c r="F752" i="7" s="1"/>
  <c r="BF205" i="7"/>
  <c r="BG206" i="7"/>
  <c r="FX207" i="7"/>
  <c r="FW206" i="7"/>
  <c r="FO204" i="7"/>
  <c r="FP205" i="7"/>
  <c r="EZ204" i="7"/>
  <c r="EY203" i="7"/>
  <c r="EI204" i="7"/>
  <c r="EJ205" i="7"/>
  <c r="DT205" i="7"/>
  <c r="DS204" i="7"/>
  <c r="DC205" i="7"/>
  <c r="CM205" i="7"/>
  <c r="CL204" i="7"/>
  <c r="BV204" i="7"/>
  <c r="BW205" i="7"/>
  <c r="BI204" i="7"/>
  <c r="BA204" i="7"/>
  <c r="AP205" i="7"/>
  <c r="AQ206" i="7"/>
  <c r="U204" i="7"/>
  <c r="T204" i="7" s="1"/>
  <c r="G753" i="7" l="1"/>
  <c r="F753" i="7" s="1"/>
  <c r="BG207" i="7"/>
  <c r="BF206" i="7"/>
  <c r="FW207" i="7"/>
  <c r="FX208" i="7"/>
  <c r="FO205" i="7"/>
  <c r="FP206" i="7"/>
  <c r="EY204" i="7"/>
  <c r="EZ205" i="7"/>
  <c r="EJ206" i="7"/>
  <c r="EI205" i="7"/>
  <c r="DT206" i="7"/>
  <c r="DS205" i="7"/>
  <c r="DC206" i="7"/>
  <c r="CM206" i="7"/>
  <c r="CL205" i="7"/>
  <c r="BW206" i="7"/>
  <c r="BV205" i="7"/>
  <c r="BI205" i="7"/>
  <c r="BA205" i="7"/>
  <c r="AP206" i="7"/>
  <c r="AQ207" i="7"/>
  <c r="U205" i="7"/>
  <c r="T205" i="7" s="1"/>
  <c r="G754" i="7" l="1"/>
  <c r="F754" i="7" s="1"/>
  <c r="BM9" i="7"/>
  <c r="BG208" i="7"/>
  <c r="BF207" i="7"/>
  <c r="FW208" i="7"/>
  <c r="FX209" i="7"/>
  <c r="FP207" i="7"/>
  <c r="FO206" i="7"/>
  <c r="EZ206" i="7"/>
  <c r="EY205" i="7"/>
  <c r="EJ207" i="7"/>
  <c r="EI206" i="7"/>
  <c r="DT207" i="7"/>
  <c r="DS206" i="7"/>
  <c r="DC207" i="7"/>
  <c r="CM207" i="7"/>
  <c r="CL206" i="7"/>
  <c r="BW207" i="7"/>
  <c r="BV206" i="7"/>
  <c r="BA206" i="7"/>
  <c r="AQ208" i="7"/>
  <c r="AP207" i="7"/>
  <c r="U206" i="7"/>
  <c r="T206" i="7" s="1"/>
  <c r="G755" i="7" l="1"/>
  <c r="F755" i="7" s="1"/>
  <c r="BF208" i="7"/>
  <c r="BG209" i="7"/>
  <c r="BJ269" i="7"/>
  <c r="BJ261" i="7"/>
  <c r="BJ253" i="7"/>
  <c r="BJ245" i="7"/>
  <c r="BJ237" i="7"/>
  <c r="BJ229" i="7"/>
  <c r="BJ221" i="7"/>
  <c r="BJ213" i="7"/>
  <c r="BJ268" i="7"/>
  <c r="BJ260" i="7"/>
  <c r="BJ252" i="7"/>
  <c r="BJ244" i="7"/>
  <c r="BJ236" i="7"/>
  <c r="BJ228" i="7"/>
  <c r="BJ220" i="7"/>
  <c r="BJ212" i="7"/>
  <c r="BJ267" i="7"/>
  <c r="BJ259" i="7"/>
  <c r="BJ251" i="7"/>
  <c r="BJ243" i="7"/>
  <c r="BJ235" i="7"/>
  <c r="BJ227" i="7"/>
  <c r="BJ219" i="7"/>
  <c r="BJ211" i="7"/>
  <c r="BJ266" i="7"/>
  <c r="BJ258" i="7"/>
  <c r="BJ250" i="7"/>
  <c r="BJ242" i="7"/>
  <c r="BJ234" i="7"/>
  <c r="BJ226" i="7"/>
  <c r="BJ218" i="7"/>
  <c r="BJ210" i="7"/>
  <c r="BJ265" i="7"/>
  <c r="BJ257" i="7"/>
  <c r="BJ249" i="7"/>
  <c r="BJ241" i="7"/>
  <c r="BJ233" i="7"/>
  <c r="BJ225" i="7"/>
  <c r="BJ217" i="7"/>
  <c r="BJ209" i="7"/>
  <c r="BJ264" i="7"/>
  <c r="BJ256" i="7"/>
  <c r="BJ248" i="7"/>
  <c r="BJ240" i="7"/>
  <c r="BJ232" i="7"/>
  <c r="BJ224" i="7"/>
  <c r="BJ216" i="7"/>
  <c r="BJ208" i="7"/>
  <c r="BJ246" i="7"/>
  <c r="BJ214" i="7"/>
  <c r="BJ2" i="7"/>
  <c r="BJ271" i="7"/>
  <c r="BJ239" i="7"/>
  <c r="BJ207" i="7"/>
  <c r="BJ270" i="7"/>
  <c r="BJ238" i="7"/>
  <c r="BJ206" i="7"/>
  <c r="BJ263" i="7"/>
  <c r="BJ231" i="7"/>
  <c r="BJ262" i="7"/>
  <c r="BJ230" i="7"/>
  <c r="BJ247" i="7"/>
  <c r="BJ215" i="7"/>
  <c r="BJ255" i="7"/>
  <c r="BJ223" i="7"/>
  <c r="BJ254" i="7"/>
  <c r="BJ222" i="7"/>
  <c r="BJ3" i="7"/>
  <c r="BJ4" i="7"/>
  <c r="BJ5" i="7"/>
  <c r="BJ6" i="7"/>
  <c r="BJ7" i="7"/>
  <c r="BJ8" i="7"/>
  <c r="BJ9" i="7"/>
  <c r="BJ10" i="7"/>
  <c r="BJ11" i="7"/>
  <c r="BJ12" i="7"/>
  <c r="BJ13" i="7"/>
  <c r="BJ14" i="7"/>
  <c r="BJ15" i="7"/>
  <c r="BJ16" i="7"/>
  <c r="BJ17" i="7"/>
  <c r="BJ18" i="7"/>
  <c r="BJ19" i="7"/>
  <c r="BJ20" i="7"/>
  <c r="BJ21" i="7"/>
  <c r="BJ22" i="7"/>
  <c r="BJ23" i="7"/>
  <c r="BJ24" i="7"/>
  <c r="BJ25" i="7"/>
  <c r="BJ26" i="7"/>
  <c r="BJ27" i="7"/>
  <c r="BJ28" i="7"/>
  <c r="BJ29" i="7"/>
  <c r="BJ30" i="7"/>
  <c r="BJ31" i="7"/>
  <c r="BJ32" i="7"/>
  <c r="BJ33" i="7"/>
  <c r="BJ34" i="7"/>
  <c r="BJ35" i="7"/>
  <c r="BJ36" i="7"/>
  <c r="BJ37" i="7"/>
  <c r="BJ38" i="7"/>
  <c r="BJ39" i="7"/>
  <c r="BJ40" i="7"/>
  <c r="BJ41" i="7"/>
  <c r="BJ42" i="7"/>
  <c r="BJ43" i="7"/>
  <c r="BJ44" i="7"/>
  <c r="BJ45" i="7"/>
  <c r="BJ46" i="7"/>
  <c r="BJ47" i="7"/>
  <c r="BJ48" i="7"/>
  <c r="BJ49" i="7"/>
  <c r="BJ50" i="7"/>
  <c r="BJ51" i="7"/>
  <c r="BJ52" i="7"/>
  <c r="BJ53" i="7"/>
  <c r="BJ54" i="7"/>
  <c r="BJ55" i="7"/>
  <c r="BJ56" i="7"/>
  <c r="BJ57" i="7"/>
  <c r="BJ58" i="7"/>
  <c r="BJ59" i="7"/>
  <c r="BJ60" i="7"/>
  <c r="BJ61" i="7"/>
  <c r="BJ62" i="7"/>
  <c r="BJ63" i="7"/>
  <c r="BJ64" i="7"/>
  <c r="BJ65" i="7"/>
  <c r="BJ66" i="7"/>
  <c r="BJ67" i="7"/>
  <c r="BJ68" i="7"/>
  <c r="BJ69" i="7"/>
  <c r="BJ70" i="7"/>
  <c r="BJ71" i="7"/>
  <c r="BJ72" i="7"/>
  <c r="BJ73" i="7"/>
  <c r="BJ74" i="7"/>
  <c r="BJ75" i="7"/>
  <c r="BJ76" i="7"/>
  <c r="BJ77" i="7"/>
  <c r="BJ78" i="7"/>
  <c r="BJ79" i="7"/>
  <c r="BJ80" i="7"/>
  <c r="BJ81" i="7"/>
  <c r="BJ82" i="7"/>
  <c r="BJ83" i="7"/>
  <c r="BJ84" i="7"/>
  <c r="BJ85" i="7"/>
  <c r="BJ86" i="7"/>
  <c r="BJ87" i="7"/>
  <c r="BJ88" i="7"/>
  <c r="BJ89" i="7"/>
  <c r="BJ90" i="7"/>
  <c r="BJ91" i="7"/>
  <c r="BJ92" i="7"/>
  <c r="BJ93" i="7"/>
  <c r="BJ94" i="7"/>
  <c r="BJ95" i="7"/>
  <c r="BJ96" i="7"/>
  <c r="BJ97" i="7"/>
  <c r="BJ98" i="7"/>
  <c r="BJ99" i="7"/>
  <c r="BJ100" i="7"/>
  <c r="BJ101" i="7"/>
  <c r="BJ102" i="7"/>
  <c r="BJ103" i="7"/>
  <c r="BJ104" i="7"/>
  <c r="BJ105" i="7"/>
  <c r="BJ106" i="7"/>
  <c r="BJ107" i="7"/>
  <c r="BJ108" i="7"/>
  <c r="BJ109" i="7"/>
  <c r="BJ110" i="7"/>
  <c r="BJ111" i="7"/>
  <c r="BJ112" i="7"/>
  <c r="BJ113" i="7"/>
  <c r="BJ114" i="7"/>
  <c r="BJ115" i="7"/>
  <c r="BJ116" i="7"/>
  <c r="BJ117" i="7"/>
  <c r="BJ118" i="7"/>
  <c r="BJ119" i="7"/>
  <c r="BJ120" i="7"/>
  <c r="BJ121" i="7"/>
  <c r="BJ122" i="7"/>
  <c r="BJ123" i="7"/>
  <c r="BJ124" i="7"/>
  <c r="BJ125" i="7"/>
  <c r="BJ126" i="7"/>
  <c r="BJ127" i="7"/>
  <c r="BJ128" i="7"/>
  <c r="BJ129" i="7"/>
  <c r="BJ130" i="7"/>
  <c r="BJ131" i="7"/>
  <c r="BJ132" i="7"/>
  <c r="BJ133" i="7"/>
  <c r="BJ134" i="7"/>
  <c r="BJ135" i="7"/>
  <c r="BJ136" i="7"/>
  <c r="BJ137" i="7"/>
  <c r="BJ138" i="7"/>
  <c r="BJ139" i="7"/>
  <c r="BJ140" i="7"/>
  <c r="BJ141" i="7"/>
  <c r="BJ142" i="7"/>
  <c r="BJ143" i="7"/>
  <c r="BJ144" i="7"/>
  <c r="BJ145" i="7"/>
  <c r="BJ146" i="7"/>
  <c r="BJ147" i="7"/>
  <c r="BJ148" i="7"/>
  <c r="BJ149" i="7"/>
  <c r="BJ150" i="7"/>
  <c r="BJ151" i="7"/>
  <c r="BJ152" i="7"/>
  <c r="BJ153" i="7"/>
  <c r="BJ154" i="7"/>
  <c r="BJ155" i="7"/>
  <c r="BJ156" i="7"/>
  <c r="BJ157" i="7"/>
  <c r="BJ158" i="7"/>
  <c r="BJ159" i="7"/>
  <c r="BJ160" i="7"/>
  <c r="BJ161" i="7"/>
  <c r="BJ162" i="7"/>
  <c r="BJ163" i="7"/>
  <c r="BJ164" i="7"/>
  <c r="BJ165" i="7"/>
  <c r="BJ166" i="7"/>
  <c r="BJ167" i="7"/>
  <c r="BJ168" i="7"/>
  <c r="BJ169" i="7"/>
  <c r="BJ170" i="7"/>
  <c r="BJ171" i="7"/>
  <c r="BJ172" i="7"/>
  <c r="BJ173" i="7"/>
  <c r="BJ174" i="7"/>
  <c r="BJ175" i="7"/>
  <c r="BJ176" i="7"/>
  <c r="BJ177" i="7"/>
  <c r="BJ178" i="7"/>
  <c r="BJ179" i="7"/>
  <c r="BJ180" i="7"/>
  <c r="BJ181" i="7"/>
  <c r="BJ182" i="7"/>
  <c r="BJ183" i="7"/>
  <c r="BJ184" i="7"/>
  <c r="BJ185" i="7"/>
  <c r="BJ186" i="7"/>
  <c r="BJ187" i="7"/>
  <c r="BJ188" i="7"/>
  <c r="BJ189" i="7"/>
  <c r="BJ190" i="7"/>
  <c r="BJ191" i="7"/>
  <c r="BJ192" i="7"/>
  <c r="BJ193" i="7"/>
  <c r="BJ194" i="7"/>
  <c r="BJ195" i="7"/>
  <c r="BJ196" i="7"/>
  <c r="BJ197" i="7"/>
  <c r="BJ198" i="7"/>
  <c r="BJ199" i="7"/>
  <c r="BJ200" i="7"/>
  <c r="BJ201" i="7"/>
  <c r="BJ202" i="7"/>
  <c r="BJ203" i="7"/>
  <c r="BJ204" i="7"/>
  <c r="BJ205" i="7"/>
  <c r="FX210" i="7"/>
  <c r="FW209" i="7"/>
  <c r="FP208" i="7"/>
  <c r="FO207" i="7"/>
  <c r="EZ207" i="7"/>
  <c r="EY206" i="7"/>
  <c r="EI207" i="7"/>
  <c r="EJ208" i="7"/>
  <c r="DS207" i="7"/>
  <c r="DT208" i="7"/>
  <c r="DC208" i="7"/>
  <c r="CL207" i="7"/>
  <c r="CM208" i="7"/>
  <c r="BV207" i="7"/>
  <c r="BW208" i="7"/>
  <c r="BA207" i="7"/>
  <c r="AQ209" i="7"/>
  <c r="AP208" i="7"/>
  <c r="U207" i="7"/>
  <c r="T207" i="7" s="1"/>
  <c r="G756" i="7" l="1"/>
  <c r="F756" i="7" s="1"/>
  <c r="BF209" i="7"/>
  <c r="BG210" i="7"/>
  <c r="FW210" i="7"/>
  <c r="FX211" i="7"/>
  <c r="FP209" i="7"/>
  <c r="FO208" i="7"/>
  <c r="EY207" i="7"/>
  <c r="EZ208" i="7"/>
  <c r="EJ209" i="7"/>
  <c r="EI208" i="7"/>
  <c r="DT209" i="7"/>
  <c r="DS208" i="7"/>
  <c r="DC209" i="7"/>
  <c r="CM209" i="7"/>
  <c r="CL208" i="7"/>
  <c r="BW209" i="7"/>
  <c r="BV208" i="7"/>
  <c r="BA208" i="7"/>
  <c r="AP209" i="7"/>
  <c r="AQ210" i="7"/>
  <c r="U208" i="7"/>
  <c r="T208" i="7" s="1"/>
  <c r="G757" i="7" l="1"/>
  <c r="F757" i="7" s="1"/>
  <c r="BG211" i="7"/>
  <c r="BF210" i="7"/>
  <c r="FX212" i="7"/>
  <c r="FW211" i="7"/>
  <c r="FP210" i="7"/>
  <c r="FO209" i="7"/>
  <c r="EZ209" i="7"/>
  <c r="EY208" i="7"/>
  <c r="EI209" i="7"/>
  <c r="EJ210" i="7"/>
  <c r="DT210" i="7"/>
  <c r="DS209" i="7"/>
  <c r="DC210" i="7"/>
  <c r="CM210" i="7"/>
  <c r="CL209" i="7"/>
  <c r="BW210" i="7"/>
  <c r="BV209" i="7"/>
  <c r="BA209" i="7"/>
  <c r="AP210" i="7"/>
  <c r="AQ211" i="7"/>
  <c r="U209" i="7"/>
  <c r="T209" i="7" s="1"/>
  <c r="G758" i="7" l="1"/>
  <c r="F758" i="7" s="1"/>
  <c r="BG212" i="7"/>
  <c r="BF211" i="7"/>
  <c r="FW212" i="7"/>
  <c r="FX213" i="7"/>
  <c r="FO210" i="7"/>
  <c r="FP211" i="7"/>
  <c r="EY209" i="7"/>
  <c r="EZ210" i="7"/>
  <c r="EJ211" i="7"/>
  <c r="EI210" i="7"/>
  <c r="DT211" i="7"/>
  <c r="DS210" i="7"/>
  <c r="DC211" i="7"/>
  <c r="CM211" i="7"/>
  <c r="CL210" i="7"/>
  <c r="BW211" i="7"/>
  <c r="BV210" i="7"/>
  <c r="BA210" i="7"/>
  <c r="AQ212" i="7"/>
  <c r="AP211" i="7"/>
  <c r="U210" i="7"/>
  <c r="T210" i="7" s="1"/>
  <c r="G759" i="7" l="1"/>
  <c r="F759" i="7" s="1"/>
  <c r="BF212" i="7"/>
  <c r="BG213" i="7"/>
  <c r="FW213" i="7"/>
  <c r="FX214" i="7"/>
  <c r="FP212" i="7"/>
  <c r="FO211" i="7"/>
  <c r="EY210" i="7"/>
  <c r="EZ211" i="7"/>
  <c r="EJ212" i="7"/>
  <c r="EI211" i="7"/>
  <c r="DS211" i="7"/>
  <c r="DT212" i="7"/>
  <c r="DC212" i="7"/>
  <c r="CL211" i="7"/>
  <c r="CM212" i="7"/>
  <c r="BV211" i="7"/>
  <c r="BW212" i="7"/>
  <c r="BA211" i="7"/>
  <c r="AP212" i="7"/>
  <c r="AQ213" i="7"/>
  <c r="U211" i="7"/>
  <c r="T211" i="7" s="1"/>
  <c r="G760" i="7" l="1"/>
  <c r="F760" i="7" s="1"/>
  <c r="BF213" i="7"/>
  <c r="BG214" i="7"/>
  <c r="FX215" i="7"/>
  <c r="FW214" i="7"/>
  <c r="FO212" i="7"/>
  <c r="FP213" i="7"/>
  <c r="EZ212" i="7"/>
  <c r="EY211" i="7"/>
  <c r="EI212" i="7"/>
  <c r="EJ213" i="7"/>
  <c r="DT213" i="7"/>
  <c r="DS212" i="7"/>
  <c r="DC213" i="7"/>
  <c r="CM213" i="7"/>
  <c r="CL212" i="7"/>
  <c r="BW213" i="7"/>
  <c r="BV212" i="7"/>
  <c r="BA212" i="7"/>
  <c r="AP213" i="7"/>
  <c r="AQ214" i="7"/>
  <c r="U212" i="7"/>
  <c r="T212" i="7" s="1"/>
  <c r="G761" i="7" l="1"/>
  <c r="F761" i="7" s="1"/>
  <c r="BF214" i="7"/>
  <c r="BG215" i="7"/>
  <c r="FW215" i="7"/>
  <c r="FX216" i="7"/>
  <c r="FO213" i="7"/>
  <c r="FP214" i="7"/>
  <c r="EY212" i="7"/>
  <c r="EZ213" i="7"/>
  <c r="EJ214" i="7"/>
  <c r="EI213" i="7"/>
  <c r="DT214" i="7"/>
  <c r="DS213" i="7"/>
  <c r="DC214" i="7"/>
  <c r="CM214" i="7"/>
  <c r="CL213" i="7"/>
  <c r="BW214" i="7"/>
  <c r="BV213" i="7"/>
  <c r="BA213" i="7"/>
  <c r="AQ215" i="7"/>
  <c r="AP214" i="7"/>
  <c r="U213" i="7"/>
  <c r="T213" i="7" s="1"/>
  <c r="G762" i="7" l="1"/>
  <c r="F762" i="7" s="1"/>
  <c r="BG216" i="7"/>
  <c r="BF215" i="7"/>
  <c r="FX217" i="7"/>
  <c r="FW216" i="7"/>
  <c r="FP215" i="7"/>
  <c r="FO214" i="7"/>
  <c r="EZ214" i="7"/>
  <c r="EY213" i="7"/>
  <c r="EJ215" i="7"/>
  <c r="EI214" i="7"/>
  <c r="DT215" i="7"/>
  <c r="DS214" i="7"/>
  <c r="DC215" i="7"/>
  <c r="CM215" i="7"/>
  <c r="CL214" i="7"/>
  <c r="BW215" i="7"/>
  <c r="BV214" i="7"/>
  <c r="BA214" i="7"/>
  <c r="AP215" i="7"/>
  <c r="AQ216" i="7"/>
  <c r="U214" i="7"/>
  <c r="T214" i="7" s="1"/>
  <c r="G763" i="7" l="1"/>
  <c r="F763" i="7" s="1"/>
  <c r="BF216" i="7"/>
  <c r="BG217" i="7"/>
  <c r="FX218" i="7"/>
  <c r="FW217" i="7"/>
  <c r="FO215" i="7"/>
  <c r="FP216" i="7"/>
  <c r="EZ215" i="7"/>
  <c r="EY214" i="7"/>
  <c r="EI215" i="7"/>
  <c r="EJ216" i="7"/>
  <c r="DS215" i="7"/>
  <c r="DT216" i="7"/>
  <c r="DC216" i="7"/>
  <c r="CL215" i="7"/>
  <c r="CM216" i="7"/>
  <c r="BV215" i="7"/>
  <c r="BW216" i="7"/>
  <c r="BA215" i="7"/>
  <c r="AP216" i="7"/>
  <c r="AQ217" i="7"/>
  <c r="U215" i="7"/>
  <c r="T215" i="7" s="1"/>
  <c r="G764" i="7" l="1"/>
  <c r="F764" i="7" s="1"/>
  <c r="BG218" i="7"/>
  <c r="BF217" i="7"/>
  <c r="FW218" i="7"/>
  <c r="FX219" i="7"/>
  <c r="FP217" i="7"/>
  <c r="FO216" i="7"/>
  <c r="EY215" i="7"/>
  <c r="EZ216" i="7"/>
  <c r="EJ217" i="7"/>
  <c r="EI216" i="7"/>
  <c r="DS216" i="7"/>
  <c r="DT217" i="7"/>
  <c r="DC217" i="7"/>
  <c r="CM217" i="7"/>
  <c r="CL216" i="7"/>
  <c r="BV216" i="7"/>
  <c r="BW217" i="7"/>
  <c r="BA216" i="7"/>
  <c r="AQ218" i="7"/>
  <c r="AP217" i="7"/>
  <c r="U216" i="7"/>
  <c r="T216" i="7" s="1"/>
  <c r="G765" i="7" l="1"/>
  <c r="F765" i="7" s="1"/>
  <c r="BF218" i="7"/>
  <c r="BG219" i="7"/>
  <c r="FX220" i="7"/>
  <c r="FW219" i="7"/>
  <c r="FP218" i="7"/>
  <c r="FO217" i="7"/>
  <c r="EZ217" i="7"/>
  <c r="EY216" i="7"/>
  <c r="EI217" i="7"/>
  <c r="EJ218" i="7"/>
  <c r="DT218" i="7"/>
  <c r="DS217" i="7"/>
  <c r="DC218" i="7"/>
  <c r="CM218" i="7"/>
  <c r="CL217" i="7"/>
  <c r="BW218" i="7"/>
  <c r="BV217" i="7"/>
  <c r="BA217" i="7"/>
  <c r="AP218" i="7"/>
  <c r="AQ219" i="7"/>
  <c r="U217" i="7"/>
  <c r="T217" i="7" s="1"/>
  <c r="G766" i="7" l="1"/>
  <c r="F766" i="7" s="1"/>
  <c r="BF219" i="7"/>
  <c r="BG220" i="7"/>
  <c r="FX221" i="7"/>
  <c r="FW220" i="7"/>
  <c r="FO218" i="7"/>
  <c r="FP219" i="7"/>
  <c r="EY217" i="7"/>
  <c r="EZ218" i="7"/>
  <c r="EJ219" i="7"/>
  <c r="EI218" i="7"/>
  <c r="DT219" i="7"/>
  <c r="DS218" i="7"/>
  <c r="DC219" i="7"/>
  <c r="CM219" i="7"/>
  <c r="CL218" i="7"/>
  <c r="BW219" i="7"/>
  <c r="BV218" i="7"/>
  <c r="BA218" i="7"/>
  <c r="AQ220" i="7"/>
  <c r="AP219" i="7"/>
  <c r="U218" i="7"/>
  <c r="T218" i="7" s="1"/>
  <c r="G767" i="7" l="1"/>
  <c r="F767" i="7" s="1"/>
  <c r="BG221" i="7"/>
  <c r="BF220" i="7"/>
  <c r="FW221" i="7"/>
  <c r="FX222" i="7"/>
  <c r="FP220" i="7"/>
  <c r="FO219" i="7"/>
  <c r="EY218" i="7"/>
  <c r="EZ219" i="7"/>
  <c r="EJ220" i="7"/>
  <c r="EI219" i="7"/>
  <c r="DS219" i="7"/>
  <c r="DT220" i="7"/>
  <c r="DC220" i="7"/>
  <c r="CL219" i="7"/>
  <c r="CM220" i="7"/>
  <c r="BV219" i="7"/>
  <c r="BW220" i="7"/>
  <c r="BA219" i="7"/>
  <c r="AQ221" i="7"/>
  <c r="AP220" i="7"/>
  <c r="U219" i="7"/>
  <c r="T219" i="7" s="1"/>
  <c r="G768" i="7" l="1"/>
  <c r="F768" i="7" s="1"/>
  <c r="BG222" i="7"/>
  <c r="BF221" i="7"/>
  <c r="FX223" i="7"/>
  <c r="FW222" i="7"/>
  <c r="FO220" i="7"/>
  <c r="FP221" i="7"/>
  <c r="EZ220" i="7"/>
  <c r="EY219" i="7"/>
  <c r="EI220" i="7"/>
  <c r="EJ221" i="7"/>
  <c r="DT221" i="7"/>
  <c r="DS220" i="7"/>
  <c r="DC221" i="7"/>
  <c r="CM221" i="7"/>
  <c r="CL220" i="7"/>
  <c r="BW221" i="7"/>
  <c r="BV220" i="7"/>
  <c r="BA220" i="7"/>
  <c r="AP221" i="7"/>
  <c r="AQ222" i="7"/>
  <c r="U220" i="7"/>
  <c r="T220" i="7" s="1"/>
  <c r="G769" i="7" l="1"/>
  <c r="F769" i="7" s="1"/>
  <c r="BG223" i="7"/>
  <c r="BF222" i="7"/>
  <c r="FW223" i="7"/>
  <c r="FX224" i="7"/>
  <c r="FO221" i="7"/>
  <c r="FP222" i="7"/>
  <c r="EY220" i="7"/>
  <c r="EZ221" i="7"/>
  <c r="EJ222" i="7"/>
  <c r="EI221" i="7"/>
  <c r="DT222" i="7"/>
  <c r="DS221" i="7"/>
  <c r="DC222" i="7"/>
  <c r="CM222" i="7"/>
  <c r="CL221" i="7"/>
  <c r="BW222" i="7"/>
  <c r="BV221" i="7"/>
  <c r="BA221" i="7"/>
  <c r="AP222" i="7"/>
  <c r="AQ223" i="7"/>
  <c r="U221" i="7"/>
  <c r="T221" i="7" s="1"/>
  <c r="G770" i="7" l="1"/>
  <c r="F770" i="7" s="1"/>
  <c r="BG224" i="7"/>
  <c r="BF223" i="7"/>
  <c r="FX225" i="7"/>
  <c r="FW224" i="7"/>
  <c r="FP223" i="7"/>
  <c r="FO222" i="7"/>
  <c r="EZ222" i="7"/>
  <c r="EY221" i="7"/>
  <c r="EJ223" i="7"/>
  <c r="EI222" i="7"/>
  <c r="DT223" i="7"/>
  <c r="DS222" i="7"/>
  <c r="DC223" i="7"/>
  <c r="CM223" i="7"/>
  <c r="CL222" i="7"/>
  <c r="BW223" i="7"/>
  <c r="BV222" i="7"/>
  <c r="BA222" i="7"/>
  <c r="AQ224" i="7"/>
  <c r="AP223" i="7"/>
  <c r="U222" i="7"/>
  <c r="T222" i="7" s="1"/>
  <c r="G771" i="7" l="1"/>
  <c r="F771" i="7" s="1"/>
  <c r="BF224" i="7"/>
  <c r="BG225" i="7"/>
  <c r="FX226" i="7"/>
  <c r="FW225" i="7"/>
  <c r="FO223" i="7"/>
  <c r="FP224" i="7"/>
  <c r="EZ223" i="7"/>
  <c r="EY222" i="7"/>
  <c r="EI223" i="7"/>
  <c r="EJ224" i="7"/>
  <c r="DS223" i="7"/>
  <c r="DT224" i="7"/>
  <c r="DC224" i="7"/>
  <c r="CL223" i="7"/>
  <c r="CM224" i="7"/>
  <c r="BV223" i="7"/>
  <c r="BW224" i="7"/>
  <c r="BA223" i="7"/>
  <c r="AQ225" i="7"/>
  <c r="AP224" i="7"/>
  <c r="U223" i="7"/>
  <c r="T223" i="7" s="1"/>
  <c r="G772" i="7" l="1"/>
  <c r="F772" i="7" s="1"/>
  <c r="BG226" i="7"/>
  <c r="BF225" i="7"/>
  <c r="FW226" i="7"/>
  <c r="FX227" i="7"/>
  <c r="FP225" i="7"/>
  <c r="FO224" i="7"/>
  <c r="EY223" i="7"/>
  <c r="EZ224" i="7"/>
  <c r="EJ225" i="7"/>
  <c r="EI224" i="7"/>
  <c r="DT225" i="7"/>
  <c r="DS224" i="7"/>
  <c r="DC225" i="7"/>
  <c r="CM225" i="7"/>
  <c r="CL224" i="7"/>
  <c r="BV224" i="7"/>
  <c r="BW225" i="7"/>
  <c r="BA224" i="7"/>
  <c r="AP225" i="7"/>
  <c r="AQ226" i="7"/>
  <c r="U224" i="7"/>
  <c r="T224" i="7" s="1"/>
  <c r="G773" i="7" l="1"/>
  <c r="F773" i="7" s="1"/>
  <c r="BG227" i="7"/>
  <c r="BF226" i="7"/>
  <c r="FX228" i="7"/>
  <c r="FW227" i="7"/>
  <c r="FP226" i="7"/>
  <c r="FO225" i="7"/>
  <c r="EZ225" i="7"/>
  <c r="EY224" i="7"/>
  <c r="EI225" i="7"/>
  <c r="EJ226" i="7"/>
  <c r="DT226" i="7"/>
  <c r="DS225" i="7"/>
  <c r="DC226" i="7"/>
  <c r="CM226" i="7"/>
  <c r="CL225" i="7"/>
  <c r="BW226" i="7"/>
  <c r="BV225" i="7"/>
  <c r="BA225" i="7"/>
  <c r="AP226" i="7"/>
  <c r="AQ227" i="7"/>
  <c r="U225" i="7"/>
  <c r="T225" i="7" s="1"/>
  <c r="G774" i="7" l="1"/>
  <c r="F774" i="7" s="1"/>
  <c r="BG228" i="7"/>
  <c r="BF227" i="7"/>
  <c r="FX229" i="7"/>
  <c r="FW228" i="7"/>
  <c r="FO226" i="7"/>
  <c r="FP227" i="7"/>
  <c r="EY225" i="7"/>
  <c r="EZ226" i="7"/>
  <c r="EI226" i="7"/>
  <c r="EJ227" i="7"/>
  <c r="DT227" i="7"/>
  <c r="DS226" i="7"/>
  <c r="DC227" i="7"/>
  <c r="CM227" i="7"/>
  <c r="CL226" i="7"/>
  <c r="BW227" i="7"/>
  <c r="BV226" i="7"/>
  <c r="BA226" i="7"/>
  <c r="AQ228" i="7"/>
  <c r="AP227" i="7"/>
  <c r="U226" i="7"/>
  <c r="T226" i="7" s="1"/>
  <c r="G775" i="7" l="1"/>
  <c r="F775" i="7" s="1"/>
  <c r="BF228" i="7"/>
  <c r="BG229" i="7"/>
  <c r="FW229" i="7"/>
  <c r="FX230" i="7"/>
  <c r="FP228" i="7"/>
  <c r="FO227" i="7"/>
  <c r="EY226" i="7"/>
  <c r="EZ227" i="7"/>
  <c r="EJ228" i="7"/>
  <c r="EI227" i="7"/>
  <c r="DS227" i="7"/>
  <c r="DT228" i="7"/>
  <c r="DC228" i="7"/>
  <c r="CL227" i="7"/>
  <c r="CM228" i="7"/>
  <c r="BV227" i="7"/>
  <c r="BW228" i="7"/>
  <c r="BA227" i="7"/>
  <c r="AQ229" i="7"/>
  <c r="AP228" i="7"/>
  <c r="U227" i="7"/>
  <c r="T227" i="7" s="1"/>
  <c r="G776" i="7" l="1"/>
  <c r="F776" i="7" s="1"/>
  <c r="BF229" i="7"/>
  <c r="BG230" i="7"/>
  <c r="FX231" i="7"/>
  <c r="FW230" i="7"/>
  <c r="FO228" i="7"/>
  <c r="FP229" i="7"/>
  <c r="EZ228" i="7"/>
  <c r="EY227" i="7"/>
  <c r="EI228" i="7"/>
  <c r="EJ229" i="7"/>
  <c r="DS228" i="7"/>
  <c r="DT229" i="7"/>
  <c r="DC229" i="7"/>
  <c r="CM229" i="7"/>
  <c r="CL228" i="7"/>
  <c r="BW229" i="7"/>
  <c r="BV228" i="7"/>
  <c r="BA228" i="7"/>
  <c r="AP229" i="7"/>
  <c r="AQ230" i="7"/>
  <c r="U228" i="7"/>
  <c r="T228" i="7" s="1"/>
  <c r="G777" i="7" l="1"/>
  <c r="F777" i="7" s="1"/>
  <c r="BF230" i="7"/>
  <c r="BG231" i="7"/>
  <c r="FW231" i="7"/>
  <c r="FX232" i="7"/>
  <c r="FO229" i="7"/>
  <c r="FP230" i="7"/>
  <c r="EY228" i="7"/>
  <c r="EZ229" i="7"/>
  <c r="EJ230" i="7"/>
  <c r="EI229" i="7"/>
  <c r="DT230" i="7"/>
  <c r="DS229" i="7"/>
  <c r="DC230" i="7"/>
  <c r="CM230" i="7"/>
  <c r="CL229" i="7"/>
  <c r="BW230" i="7"/>
  <c r="BV229" i="7"/>
  <c r="BA229" i="7"/>
  <c r="AP230" i="7"/>
  <c r="AQ231" i="7"/>
  <c r="U229" i="7"/>
  <c r="T229" i="7" s="1"/>
  <c r="G778" i="7" l="1"/>
  <c r="F778" i="7" s="1"/>
  <c r="BG232" i="7"/>
  <c r="BF231" i="7"/>
  <c r="FX233" i="7"/>
  <c r="FW232" i="7"/>
  <c r="FP231" i="7"/>
  <c r="FO230" i="7"/>
  <c r="EZ230" i="7"/>
  <c r="EY229" i="7"/>
  <c r="EJ231" i="7"/>
  <c r="EI230" i="7"/>
  <c r="DT231" i="7"/>
  <c r="DS230" i="7"/>
  <c r="DC231" i="7"/>
  <c r="CM231" i="7"/>
  <c r="CL230" i="7"/>
  <c r="BW231" i="7"/>
  <c r="BV230" i="7"/>
  <c r="BA230" i="7"/>
  <c r="AQ232" i="7"/>
  <c r="AP231" i="7"/>
  <c r="U230" i="7"/>
  <c r="T230" i="7" s="1"/>
  <c r="G779" i="7" l="1"/>
  <c r="F779" i="7" s="1"/>
  <c r="BG233" i="7"/>
  <c r="BF232" i="7"/>
  <c r="FX234" i="7"/>
  <c r="FW233" i="7"/>
  <c r="FP232" i="7"/>
  <c r="FO231" i="7"/>
  <c r="EZ231" i="7"/>
  <c r="EY230" i="7"/>
  <c r="EI231" i="7"/>
  <c r="EJ232" i="7"/>
  <c r="DS231" i="7"/>
  <c r="DT232" i="7"/>
  <c r="DC232" i="7"/>
  <c r="CL231" i="7"/>
  <c r="CM232" i="7"/>
  <c r="BV231" i="7"/>
  <c r="BW232" i="7"/>
  <c r="BA231" i="7"/>
  <c r="AQ233" i="7"/>
  <c r="AP232" i="7"/>
  <c r="U231" i="7"/>
  <c r="T231" i="7" s="1"/>
  <c r="G780" i="7" l="1"/>
  <c r="F780" i="7" s="1"/>
  <c r="BF233" i="7"/>
  <c r="BG234" i="7"/>
  <c r="FW234" i="7"/>
  <c r="FX235" i="7"/>
  <c r="FP233" i="7"/>
  <c r="FO232" i="7"/>
  <c r="EY231" i="7"/>
  <c r="EZ232" i="7"/>
  <c r="EJ233" i="7"/>
  <c r="EI232" i="7"/>
  <c r="DT233" i="7"/>
  <c r="DS232" i="7"/>
  <c r="DC233" i="7"/>
  <c r="CM233" i="7"/>
  <c r="CL232" i="7"/>
  <c r="BV232" i="7"/>
  <c r="BW233" i="7"/>
  <c r="BA232" i="7"/>
  <c r="AP233" i="7"/>
  <c r="AQ234" i="7"/>
  <c r="U232" i="7"/>
  <c r="T232" i="7" s="1"/>
  <c r="G781" i="7" l="1"/>
  <c r="F781" i="7" s="1"/>
  <c r="BF234" i="7"/>
  <c r="BG235" i="7"/>
  <c r="FX236" i="7"/>
  <c r="FW235" i="7"/>
  <c r="FP234" i="7"/>
  <c r="FO233" i="7"/>
  <c r="EZ233" i="7"/>
  <c r="EY232" i="7"/>
  <c r="EI233" i="7"/>
  <c r="EJ234" i="7"/>
  <c r="DT234" i="7"/>
  <c r="DS233" i="7"/>
  <c r="DC234" i="7"/>
  <c r="CM234" i="7"/>
  <c r="CL233" i="7"/>
  <c r="BW234" i="7"/>
  <c r="BV233" i="7"/>
  <c r="BA233" i="7"/>
  <c r="AP234" i="7"/>
  <c r="AQ235" i="7"/>
  <c r="U233" i="7"/>
  <c r="T233" i="7" s="1"/>
  <c r="G782" i="7" l="1"/>
  <c r="F782" i="7" s="1"/>
  <c r="BG236" i="7"/>
  <c r="BF235" i="7"/>
  <c r="FW236" i="7"/>
  <c r="FX237" i="7"/>
  <c r="FO234" i="7"/>
  <c r="FP235" i="7"/>
  <c r="EY233" i="7"/>
  <c r="EZ234" i="7"/>
  <c r="EJ235" i="7"/>
  <c r="EI234" i="7"/>
  <c r="DT235" i="7"/>
  <c r="DS234" i="7"/>
  <c r="DC235" i="7"/>
  <c r="CM235" i="7"/>
  <c r="CL234" i="7"/>
  <c r="BW235" i="7"/>
  <c r="BV234" i="7"/>
  <c r="BA234" i="7"/>
  <c r="AQ236" i="7"/>
  <c r="AP235" i="7"/>
  <c r="U234" i="7"/>
  <c r="T234" i="7" s="1"/>
  <c r="G783" i="7" l="1"/>
  <c r="F783" i="7" s="1"/>
  <c r="BF236" i="7"/>
  <c r="BG237" i="7"/>
  <c r="FW237" i="7"/>
  <c r="FX238" i="7"/>
  <c r="FP236" i="7"/>
  <c r="FO235" i="7"/>
  <c r="EY234" i="7"/>
  <c r="EZ235" i="7"/>
  <c r="EJ236" i="7"/>
  <c r="EI235" i="7"/>
  <c r="DS235" i="7"/>
  <c r="DT236" i="7"/>
  <c r="DC236" i="7"/>
  <c r="CL235" i="7"/>
  <c r="CM236" i="7"/>
  <c r="BV235" i="7"/>
  <c r="BW236" i="7"/>
  <c r="BA235" i="7"/>
  <c r="AQ237" i="7"/>
  <c r="AP236" i="7"/>
  <c r="U235" i="7"/>
  <c r="T235" i="7" s="1"/>
  <c r="G784" i="7" l="1"/>
  <c r="F784" i="7" s="1"/>
  <c r="BF237" i="7"/>
  <c r="BG238" i="7"/>
  <c r="FX239" i="7"/>
  <c r="FW238" i="7"/>
  <c r="FO236" i="7"/>
  <c r="FP237" i="7"/>
  <c r="EZ236" i="7"/>
  <c r="EY235" i="7"/>
  <c r="EI236" i="7"/>
  <c r="EJ237" i="7"/>
  <c r="DT237" i="7"/>
  <c r="DS236" i="7"/>
  <c r="DC237" i="7"/>
  <c r="CM237" i="7"/>
  <c r="CL236" i="7"/>
  <c r="BW237" i="7"/>
  <c r="BV236" i="7"/>
  <c r="BA236" i="7"/>
  <c r="AP237" i="7"/>
  <c r="AQ238" i="7"/>
  <c r="U236" i="7"/>
  <c r="T236" i="7" s="1"/>
  <c r="G785" i="7" l="1"/>
  <c r="F785" i="7" s="1"/>
  <c r="BF238" i="7"/>
  <c r="BG239" i="7"/>
  <c r="FW239" i="7"/>
  <c r="FX240" i="7"/>
  <c r="FO237" i="7"/>
  <c r="FP238" i="7"/>
  <c r="EY236" i="7"/>
  <c r="EZ237" i="7"/>
  <c r="EI237" i="7"/>
  <c r="EJ238" i="7"/>
  <c r="DT238" i="7"/>
  <c r="DS237" i="7"/>
  <c r="DC238" i="7"/>
  <c r="CM238" i="7"/>
  <c r="CL237" i="7"/>
  <c r="BW238" i="7"/>
  <c r="BV237" i="7"/>
  <c r="BA237" i="7"/>
  <c r="AQ239" i="7"/>
  <c r="AP238" i="7"/>
  <c r="U237" i="7"/>
  <c r="T237" i="7" s="1"/>
  <c r="G786" i="7" l="1"/>
  <c r="F786" i="7" s="1"/>
  <c r="BF239" i="7"/>
  <c r="BG240" i="7"/>
  <c r="FW240" i="7"/>
  <c r="FX241" i="7"/>
  <c r="FP239" i="7"/>
  <c r="FO238" i="7"/>
  <c r="EY237" i="7"/>
  <c r="EZ238" i="7"/>
  <c r="EI238" i="7"/>
  <c r="EJ239" i="7"/>
  <c r="DT239" i="7"/>
  <c r="DS238" i="7"/>
  <c r="DC239" i="7"/>
  <c r="CM239" i="7"/>
  <c r="CL238" i="7"/>
  <c r="BW239" i="7"/>
  <c r="BV238" i="7"/>
  <c r="BA238" i="7"/>
  <c r="AQ240" i="7"/>
  <c r="AP239" i="7"/>
  <c r="U238" i="7"/>
  <c r="T238" i="7" s="1"/>
  <c r="G787" i="7" l="1"/>
  <c r="F787" i="7" s="1"/>
  <c r="BF240" i="7"/>
  <c r="BG241" i="7"/>
  <c r="FX242" i="7"/>
  <c r="FW241" i="7"/>
  <c r="FP240" i="7"/>
  <c r="FO239" i="7"/>
  <c r="EZ239" i="7"/>
  <c r="EY238" i="7"/>
  <c r="EI239" i="7"/>
  <c r="EJ240" i="7"/>
  <c r="DS239" i="7"/>
  <c r="DT240" i="7"/>
  <c r="DC240" i="7"/>
  <c r="CL239" i="7"/>
  <c r="CM240" i="7"/>
  <c r="BV239" i="7"/>
  <c r="BW240" i="7"/>
  <c r="BA239" i="7"/>
  <c r="AQ241" i="7"/>
  <c r="AP240" i="7"/>
  <c r="U239" i="7"/>
  <c r="T239" i="7" s="1"/>
  <c r="G788" i="7" l="1"/>
  <c r="F788" i="7" s="1"/>
  <c r="BF241" i="7"/>
  <c r="BG242" i="7"/>
  <c r="FW242" i="7"/>
  <c r="FX243" i="7"/>
  <c r="FP241" i="7"/>
  <c r="FO240" i="7"/>
  <c r="EY239" i="7"/>
  <c r="EZ240" i="7"/>
  <c r="EJ241" i="7"/>
  <c r="EI240" i="7"/>
  <c r="DT241" i="7"/>
  <c r="DS240" i="7"/>
  <c r="DC241" i="7"/>
  <c r="CM241" i="7"/>
  <c r="CL240" i="7"/>
  <c r="BW241" i="7"/>
  <c r="BV240" i="7"/>
  <c r="BA240" i="7"/>
  <c r="AP241" i="7"/>
  <c r="AQ242" i="7"/>
  <c r="U240" i="7"/>
  <c r="T240" i="7" s="1"/>
  <c r="G789" i="7" l="1"/>
  <c r="F789" i="7" s="1"/>
  <c r="BG243" i="7"/>
  <c r="BF242" i="7"/>
  <c r="FX244" i="7"/>
  <c r="FW243" i="7"/>
  <c r="FP242" i="7"/>
  <c r="FO241" i="7"/>
  <c r="EZ241" i="7"/>
  <c r="EY240" i="7"/>
  <c r="EJ242" i="7"/>
  <c r="EI241" i="7"/>
  <c r="DT242" i="7"/>
  <c r="DS241" i="7"/>
  <c r="DC242" i="7"/>
  <c r="CM242" i="7"/>
  <c r="CL241" i="7"/>
  <c r="BW242" i="7"/>
  <c r="BV241" i="7"/>
  <c r="BA241" i="7"/>
  <c r="AP242" i="7"/>
  <c r="AQ243" i="7"/>
  <c r="U241" i="7"/>
  <c r="T241" i="7" s="1"/>
  <c r="G790" i="7" l="1"/>
  <c r="F790" i="7" s="1"/>
  <c r="BG244" i="7"/>
  <c r="BF243" i="7"/>
  <c r="FX245" i="7"/>
  <c r="FW244" i="7"/>
  <c r="FO242" i="7"/>
  <c r="FP243" i="7"/>
  <c r="EZ242" i="7"/>
  <c r="EY241" i="7"/>
  <c r="EJ243" i="7"/>
  <c r="EI242" i="7"/>
  <c r="DT243" i="7"/>
  <c r="DS242" i="7"/>
  <c r="DC243" i="7"/>
  <c r="CM243" i="7"/>
  <c r="CL242" i="7"/>
  <c r="BW243" i="7"/>
  <c r="BV242" i="7"/>
  <c r="BA242" i="7"/>
  <c r="AQ244" i="7"/>
  <c r="AP243" i="7"/>
  <c r="U242" i="7"/>
  <c r="T242" i="7" s="1"/>
  <c r="G791" i="7" l="1"/>
  <c r="F791" i="7" s="1"/>
  <c r="BG245" i="7"/>
  <c r="BF244" i="7"/>
  <c r="FW245" i="7"/>
  <c r="FX246" i="7"/>
  <c r="FP244" i="7"/>
  <c r="FO243" i="7"/>
  <c r="EY242" i="7"/>
  <c r="EZ243" i="7"/>
  <c r="EJ244" i="7"/>
  <c r="EI243" i="7"/>
  <c r="DS243" i="7"/>
  <c r="DT244" i="7"/>
  <c r="DC244" i="7"/>
  <c r="CL243" i="7"/>
  <c r="CM244" i="7"/>
  <c r="BV243" i="7"/>
  <c r="BW244" i="7"/>
  <c r="BA243" i="7"/>
  <c r="AQ245" i="7"/>
  <c r="AP244" i="7"/>
  <c r="U243" i="7"/>
  <c r="T243" i="7" s="1"/>
  <c r="G792" i="7" l="1"/>
  <c r="F792" i="7" s="1"/>
  <c r="BF245" i="7"/>
  <c r="BG246" i="7"/>
  <c r="FX247" i="7"/>
  <c r="FW246" i="7"/>
  <c r="FO244" i="7"/>
  <c r="FP245" i="7"/>
  <c r="EZ244" i="7"/>
  <c r="EY243" i="7"/>
  <c r="EI244" i="7"/>
  <c r="EJ245" i="7"/>
  <c r="DT245" i="7"/>
  <c r="DS244" i="7"/>
  <c r="DC245" i="7"/>
  <c r="CM245" i="7"/>
  <c r="CL244" i="7"/>
  <c r="BW245" i="7"/>
  <c r="BV244" i="7"/>
  <c r="BA244" i="7"/>
  <c r="AP245" i="7"/>
  <c r="AQ246" i="7"/>
  <c r="U244" i="7"/>
  <c r="T244" i="7" s="1"/>
  <c r="G793" i="7" l="1"/>
  <c r="F793" i="7" s="1"/>
  <c r="BG247" i="7"/>
  <c r="BF246" i="7"/>
  <c r="FW247" i="7"/>
  <c r="FX248" i="7"/>
  <c r="FO245" i="7"/>
  <c r="FP246" i="7"/>
  <c r="EY244" i="7"/>
  <c r="EZ245" i="7"/>
  <c r="EJ246" i="7"/>
  <c r="EI245" i="7"/>
  <c r="DT246" i="7"/>
  <c r="DS245" i="7"/>
  <c r="DC246" i="7"/>
  <c r="CM246" i="7"/>
  <c r="CL245" i="7"/>
  <c r="BW246" i="7"/>
  <c r="BV245" i="7"/>
  <c r="BA245" i="7"/>
  <c r="AP246" i="7"/>
  <c r="AQ247" i="7"/>
  <c r="U245" i="7"/>
  <c r="T245" i="7" s="1"/>
  <c r="G794" i="7" l="1"/>
  <c r="F794" i="7" s="1"/>
  <c r="BG248" i="7"/>
  <c r="BF247" i="7"/>
  <c r="FW248" i="7"/>
  <c r="FX249" i="7"/>
  <c r="FP247" i="7"/>
  <c r="FO246" i="7"/>
  <c r="EY245" i="7"/>
  <c r="EZ246" i="7"/>
  <c r="EI246" i="7"/>
  <c r="EJ247" i="7"/>
  <c r="DT247" i="7"/>
  <c r="DS246" i="7"/>
  <c r="DC247" i="7"/>
  <c r="CM247" i="7"/>
  <c r="CL246" i="7"/>
  <c r="BW247" i="7"/>
  <c r="BV246" i="7"/>
  <c r="BA246" i="7"/>
  <c r="AQ248" i="7"/>
  <c r="AP247" i="7"/>
  <c r="U246" i="7"/>
  <c r="T246" i="7" s="1"/>
  <c r="G795" i="7" l="1"/>
  <c r="F795" i="7" s="1"/>
  <c r="BG249" i="7"/>
  <c r="BF248" i="7"/>
  <c r="FX250" i="7"/>
  <c r="FW249" i="7"/>
  <c r="FP248" i="7"/>
  <c r="FO247" i="7"/>
  <c r="EZ247" i="7"/>
  <c r="EY246" i="7"/>
  <c r="EI247" i="7"/>
  <c r="EJ248" i="7"/>
  <c r="DS247" i="7"/>
  <c r="DT248" i="7"/>
  <c r="DC248" i="7"/>
  <c r="CL247" i="7"/>
  <c r="CM248" i="7"/>
  <c r="BV247" i="7"/>
  <c r="BW248" i="7"/>
  <c r="BA247" i="7"/>
  <c r="AQ249" i="7"/>
  <c r="AP248" i="7"/>
  <c r="U247" i="7"/>
  <c r="T247" i="7" s="1"/>
  <c r="G796" i="7" l="1"/>
  <c r="F796" i="7" s="1"/>
  <c r="BG250" i="7"/>
  <c r="BF249" i="7"/>
  <c r="FW250" i="7"/>
  <c r="FX251" i="7"/>
  <c r="FP249" i="7"/>
  <c r="FO248" i="7"/>
  <c r="EY247" i="7"/>
  <c r="EZ248" i="7"/>
  <c r="EJ249" i="7"/>
  <c r="EI248" i="7"/>
  <c r="DS248" i="7"/>
  <c r="DT249" i="7"/>
  <c r="DC249" i="7"/>
  <c r="CM249" i="7"/>
  <c r="CL248" i="7"/>
  <c r="BV248" i="7"/>
  <c r="BW249" i="7"/>
  <c r="BA248" i="7"/>
  <c r="AP249" i="7"/>
  <c r="AQ250" i="7"/>
  <c r="U248" i="7"/>
  <c r="T248" i="7" s="1"/>
  <c r="G797" i="7" l="1"/>
  <c r="F797" i="7" s="1"/>
  <c r="BF250" i="7"/>
  <c r="BG251" i="7"/>
  <c r="FX252" i="7"/>
  <c r="FW251" i="7"/>
  <c r="FP250" i="7"/>
  <c r="FO249" i="7"/>
  <c r="EZ249" i="7"/>
  <c r="EY248" i="7"/>
  <c r="EJ250" i="7"/>
  <c r="EI249" i="7"/>
  <c r="DT250" i="7"/>
  <c r="DS249" i="7"/>
  <c r="DC250" i="7"/>
  <c r="CM250" i="7"/>
  <c r="CL249" i="7"/>
  <c r="BW250" i="7"/>
  <c r="BV249" i="7"/>
  <c r="BA249" i="7"/>
  <c r="AP250" i="7"/>
  <c r="AQ251" i="7"/>
  <c r="U249" i="7"/>
  <c r="T249" i="7" s="1"/>
  <c r="G798" i="7" l="1"/>
  <c r="F798" i="7" s="1"/>
  <c r="BG252" i="7"/>
  <c r="BF251" i="7"/>
  <c r="FX253" i="7"/>
  <c r="FW252" i="7"/>
  <c r="FO250" i="7"/>
  <c r="FP251" i="7"/>
  <c r="EZ250" i="7"/>
  <c r="EY249" i="7"/>
  <c r="EJ251" i="7"/>
  <c r="EI250" i="7"/>
  <c r="DT251" i="7"/>
  <c r="DS250" i="7"/>
  <c r="DC251" i="7"/>
  <c r="CM251" i="7"/>
  <c r="CL250" i="7"/>
  <c r="BW251" i="7"/>
  <c r="BV250" i="7"/>
  <c r="BA250" i="7"/>
  <c r="AQ252" i="7"/>
  <c r="AP251" i="7"/>
  <c r="U250" i="7"/>
  <c r="T250" i="7" s="1"/>
  <c r="G799" i="7" l="1"/>
  <c r="F799" i="7" s="1"/>
  <c r="BG253" i="7"/>
  <c r="BF252" i="7"/>
  <c r="FW253" i="7"/>
  <c r="FX254" i="7"/>
  <c r="FO251" i="7"/>
  <c r="FP252" i="7"/>
  <c r="EY250" i="7"/>
  <c r="EZ251" i="7"/>
  <c r="EJ252" i="7"/>
  <c r="EI251" i="7"/>
  <c r="DS251" i="7"/>
  <c r="DT252" i="7"/>
  <c r="DC252" i="7"/>
  <c r="CL251" i="7"/>
  <c r="CM252" i="7"/>
  <c r="BV251" i="7"/>
  <c r="BW252" i="7"/>
  <c r="BA251" i="7"/>
  <c r="AQ253" i="7"/>
  <c r="AP252" i="7"/>
  <c r="U251" i="7"/>
  <c r="T251" i="7" s="1"/>
  <c r="G800" i="7" l="1"/>
  <c r="F800" i="7" s="1"/>
  <c r="BF253" i="7"/>
  <c r="BG254" i="7"/>
  <c r="FX255" i="7"/>
  <c r="FW254" i="7"/>
  <c r="FO252" i="7"/>
  <c r="FP253" i="7"/>
  <c r="EZ252" i="7"/>
  <c r="EY251" i="7"/>
  <c r="EI252" i="7"/>
  <c r="EJ253" i="7"/>
  <c r="DT253" i="7"/>
  <c r="DS252" i="7"/>
  <c r="DC253" i="7"/>
  <c r="CM253" i="7"/>
  <c r="CL252" i="7"/>
  <c r="BW253" i="7"/>
  <c r="BV252" i="7"/>
  <c r="BA252" i="7"/>
  <c r="AP253" i="7"/>
  <c r="AQ254" i="7"/>
  <c r="U252" i="7"/>
  <c r="T252" i="7" s="1"/>
  <c r="G801" i="7" l="1"/>
  <c r="F801" i="7" s="1"/>
  <c r="BF254" i="7"/>
  <c r="BG255" i="7"/>
  <c r="FW255" i="7"/>
  <c r="FX256" i="7"/>
  <c r="FO253" i="7"/>
  <c r="FP254" i="7"/>
  <c r="EY252" i="7"/>
  <c r="EZ253" i="7"/>
  <c r="EI253" i="7"/>
  <c r="EJ254" i="7"/>
  <c r="DT254" i="7"/>
  <c r="DS253" i="7"/>
  <c r="DC254" i="7"/>
  <c r="CM254" i="7"/>
  <c r="CL253" i="7"/>
  <c r="BW254" i="7"/>
  <c r="BV253" i="7"/>
  <c r="BA253" i="7"/>
  <c r="AP254" i="7"/>
  <c r="AQ255" i="7"/>
  <c r="U253" i="7"/>
  <c r="T253" i="7" s="1"/>
  <c r="G802" i="7" l="1"/>
  <c r="F802" i="7" s="1"/>
  <c r="BG256" i="7"/>
  <c r="BF255" i="7"/>
  <c r="FX257" i="7"/>
  <c r="FW256" i="7"/>
  <c r="FP255" i="7"/>
  <c r="FO254" i="7"/>
  <c r="EZ254" i="7"/>
  <c r="EY253" i="7"/>
  <c r="EI254" i="7"/>
  <c r="EJ255" i="7"/>
  <c r="DT255" i="7"/>
  <c r="DS254" i="7"/>
  <c r="DC255" i="7"/>
  <c r="CM255" i="7"/>
  <c r="CL254" i="7"/>
  <c r="BW255" i="7"/>
  <c r="BV254" i="7"/>
  <c r="BA254" i="7"/>
  <c r="AQ256" i="7"/>
  <c r="AP255" i="7"/>
  <c r="U254" i="7"/>
  <c r="T254" i="7" s="1"/>
  <c r="G803" i="7" l="1"/>
  <c r="F803" i="7" s="1"/>
  <c r="BF256" i="7"/>
  <c r="BG257" i="7"/>
  <c r="FX258" i="7"/>
  <c r="FW257" i="7"/>
  <c r="FP256" i="7"/>
  <c r="FO255" i="7"/>
  <c r="EZ255" i="7"/>
  <c r="EY254" i="7"/>
  <c r="EI255" i="7"/>
  <c r="EJ256" i="7"/>
  <c r="DS255" i="7"/>
  <c r="DT256" i="7"/>
  <c r="DC256" i="7"/>
  <c r="CL255" i="7"/>
  <c r="CM256" i="7"/>
  <c r="BV255" i="7"/>
  <c r="BW256" i="7"/>
  <c r="BA255" i="7"/>
  <c r="AQ257" i="7"/>
  <c r="AP256" i="7"/>
  <c r="U255" i="7"/>
  <c r="T255" i="7" s="1"/>
  <c r="G804" i="7" l="1"/>
  <c r="F804" i="7" s="1"/>
  <c r="BG258" i="7"/>
  <c r="BF257" i="7"/>
  <c r="FW258" i="7"/>
  <c r="FX259" i="7"/>
  <c r="FP257" i="7"/>
  <c r="FO256" i="7"/>
  <c r="EY255" i="7"/>
  <c r="EZ256" i="7"/>
  <c r="EJ257" i="7"/>
  <c r="EI256" i="7"/>
  <c r="DT257" i="7"/>
  <c r="DS256" i="7"/>
  <c r="DC257" i="7"/>
  <c r="CM257" i="7"/>
  <c r="CL256" i="7"/>
  <c r="BV256" i="7"/>
  <c r="BW257" i="7"/>
  <c r="BA256" i="7"/>
  <c r="AP257" i="7"/>
  <c r="AQ258" i="7"/>
  <c r="U256" i="7"/>
  <c r="T256" i="7" s="1"/>
  <c r="G805" i="7" l="1"/>
  <c r="F805" i="7" s="1"/>
  <c r="BG259" i="7"/>
  <c r="BF258" i="7"/>
  <c r="FX260" i="7"/>
  <c r="FW259" i="7"/>
  <c r="FP258" i="7"/>
  <c r="FO257" i="7"/>
  <c r="EZ257" i="7"/>
  <c r="EY256" i="7"/>
  <c r="EJ258" i="7"/>
  <c r="EI257" i="7"/>
  <c r="DT258" i="7"/>
  <c r="DS257" i="7"/>
  <c r="DC258" i="7"/>
  <c r="CM258" i="7"/>
  <c r="CL257" i="7"/>
  <c r="BW258" i="7"/>
  <c r="BV257" i="7"/>
  <c r="BA257" i="7"/>
  <c r="AP258" i="7"/>
  <c r="AQ259" i="7"/>
  <c r="U257" i="7"/>
  <c r="T257" i="7" s="1"/>
  <c r="G806" i="7" l="1"/>
  <c r="F806" i="7" s="1"/>
  <c r="BF259" i="7"/>
  <c r="BG260" i="7"/>
  <c r="FX261" i="7"/>
  <c r="FW260" i="7"/>
  <c r="FO258" i="7"/>
  <c r="FP259" i="7"/>
  <c r="EZ258" i="7"/>
  <c r="EY257" i="7"/>
  <c r="EJ259" i="7"/>
  <c r="EI258" i="7"/>
  <c r="DT259" i="7"/>
  <c r="DS258" i="7"/>
  <c r="DC259" i="7"/>
  <c r="CM259" i="7"/>
  <c r="CL258" i="7"/>
  <c r="BW259" i="7"/>
  <c r="BV258" i="7"/>
  <c r="BA258" i="7"/>
  <c r="AQ260" i="7"/>
  <c r="AP259" i="7"/>
  <c r="U258" i="7"/>
  <c r="T258" i="7" s="1"/>
  <c r="G807" i="7" l="1"/>
  <c r="F807" i="7" s="1"/>
  <c r="BF260" i="7"/>
  <c r="BG261" i="7"/>
  <c r="FW261" i="7"/>
  <c r="FX262" i="7"/>
  <c r="FP260" i="7"/>
  <c r="FO259" i="7"/>
  <c r="EY258" i="7"/>
  <c r="EZ259" i="7"/>
  <c r="EJ260" i="7"/>
  <c r="EI259" i="7"/>
  <c r="DS259" i="7"/>
  <c r="DT260" i="7"/>
  <c r="DC260" i="7"/>
  <c r="DB259" i="7"/>
  <c r="CL259" i="7"/>
  <c r="CM260" i="7"/>
  <c r="BV259" i="7"/>
  <c r="BW260" i="7"/>
  <c r="BA259" i="7"/>
  <c r="AQ261" i="7"/>
  <c r="AP260" i="7"/>
  <c r="U259" i="7"/>
  <c r="T259" i="7" s="1"/>
  <c r="G808" i="7" l="1"/>
  <c r="F808" i="7" s="1"/>
  <c r="BF261" i="7"/>
  <c r="BG262" i="7"/>
  <c r="FX263" i="7"/>
  <c r="FW262" i="7"/>
  <c r="FO260" i="7"/>
  <c r="FP261" i="7"/>
  <c r="EZ260" i="7"/>
  <c r="EY259" i="7"/>
  <c r="EI260" i="7"/>
  <c r="EJ261" i="7"/>
  <c r="DS260" i="7"/>
  <c r="DT261" i="7"/>
  <c r="DB260" i="7"/>
  <c r="DC261" i="7"/>
  <c r="CM261" i="7"/>
  <c r="CL260" i="7"/>
  <c r="BV260" i="7"/>
  <c r="BW261" i="7"/>
  <c r="BA260" i="7"/>
  <c r="AP261" i="7"/>
  <c r="AQ262" i="7"/>
  <c r="U260" i="7"/>
  <c r="T260" i="7" s="1"/>
  <c r="G809" i="7" l="1"/>
  <c r="F809" i="7" s="1"/>
  <c r="BG263" i="7"/>
  <c r="BF262" i="7"/>
  <c r="FW263" i="7"/>
  <c r="FX264" i="7"/>
  <c r="FO261" i="7"/>
  <c r="FP262" i="7"/>
  <c r="EY260" i="7"/>
  <c r="EZ261" i="7"/>
  <c r="EJ262" i="7"/>
  <c r="EI261" i="7"/>
  <c r="DT262" i="7"/>
  <c r="DS261" i="7"/>
  <c r="DC262" i="7"/>
  <c r="DB261" i="7"/>
  <c r="CM262" i="7"/>
  <c r="CL261" i="7"/>
  <c r="BW262" i="7"/>
  <c r="BV261" i="7"/>
  <c r="BA261" i="7"/>
  <c r="AP262" i="7"/>
  <c r="AQ263" i="7"/>
  <c r="U261" i="7"/>
  <c r="T261" i="7" s="1"/>
  <c r="G810" i="7" l="1"/>
  <c r="F810" i="7" s="1"/>
  <c r="BF263" i="7"/>
  <c r="BG264" i="7"/>
  <c r="FW264" i="7"/>
  <c r="FX265" i="7"/>
  <c r="FP263" i="7"/>
  <c r="FO262" i="7"/>
  <c r="EZ262" i="7"/>
  <c r="EY261" i="7"/>
  <c r="EI262" i="7"/>
  <c r="EJ263" i="7"/>
  <c r="DT263" i="7"/>
  <c r="DS262" i="7"/>
  <c r="DC263" i="7"/>
  <c r="DB262" i="7"/>
  <c r="CM263" i="7"/>
  <c r="CL262" i="7"/>
  <c r="BW263" i="7"/>
  <c r="BV262" i="7"/>
  <c r="BA262" i="7"/>
  <c r="AQ264" i="7"/>
  <c r="AP263" i="7"/>
  <c r="U262" i="7"/>
  <c r="T262" i="7" s="1"/>
  <c r="G811" i="7" l="1"/>
  <c r="F811" i="7" s="1"/>
  <c r="BG265" i="7"/>
  <c r="BF264" i="7"/>
  <c r="FX266" i="7"/>
  <c r="FW265" i="7"/>
  <c r="FP264" i="7"/>
  <c r="FO263" i="7"/>
  <c r="EZ263" i="7"/>
  <c r="EY262" i="7"/>
  <c r="EI263" i="7"/>
  <c r="EJ264" i="7"/>
  <c r="DS263" i="7"/>
  <c r="DT264" i="7"/>
  <c r="DB263" i="7"/>
  <c r="DC264" i="7"/>
  <c r="CL263" i="7"/>
  <c r="CM264" i="7"/>
  <c r="BV263" i="7"/>
  <c r="BW264" i="7"/>
  <c r="BA263" i="7"/>
  <c r="AQ265" i="7"/>
  <c r="AP264" i="7"/>
  <c r="U263" i="7"/>
  <c r="T263" i="7" s="1"/>
  <c r="G812" i="7" l="1"/>
  <c r="F812" i="7" s="1"/>
  <c r="BF265" i="7"/>
  <c r="BG266" i="7"/>
  <c r="FW266" i="7"/>
  <c r="FX267" i="7"/>
  <c r="FP265" i="7"/>
  <c r="FO264" i="7"/>
  <c r="EY263" i="7"/>
  <c r="EZ264" i="7"/>
  <c r="EJ265" i="7"/>
  <c r="EI264" i="7"/>
  <c r="DS264" i="7"/>
  <c r="DT265" i="7"/>
  <c r="DC265" i="7"/>
  <c r="DB264" i="7"/>
  <c r="CM265" i="7"/>
  <c r="CL264" i="7"/>
  <c r="BW265" i="7"/>
  <c r="BV264" i="7"/>
  <c r="BA264" i="7"/>
  <c r="AP265" i="7"/>
  <c r="AQ266" i="7"/>
  <c r="U264" i="7"/>
  <c r="T264" i="7" s="1"/>
  <c r="G813" i="7" l="1"/>
  <c r="F813" i="7" s="1"/>
  <c r="BF266" i="7"/>
  <c r="BG267" i="7"/>
  <c r="FX268" i="7"/>
  <c r="FW267" i="7"/>
  <c r="FP266" i="7"/>
  <c r="FO265" i="7"/>
  <c r="EZ265" i="7"/>
  <c r="EY264" i="7"/>
  <c r="EJ266" i="7"/>
  <c r="EI265" i="7"/>
  <c r="DT266" i="7"/>
  <c r="DS265" i="7"/>
  <c r="DB265" i="7"/>
  <c r="DC266" i="7"/>
  <c r="CM266" i="7"/>
  <c r="CL265" i="7"/>
  <c r="BW266" i="7"/>
  <c r="BV265" i="7"/>
  <c r="BA265" i="7"/>
  <c r="AP266" i="7"/>
  <c r="AQ267" i="7"/>
  <c r="U265" i="7"/>
  <c r="T265" i="7" s="1"/>
  <c r="G814" i="7" l="1"/>
  <c r="F814" i="7" s="1"/>
  <c r="BG268" i="7"/>
  <c r="BF267" i="7"/>
  <c r="FX269" i="7"/>
  <c r="FW268" i="7"/>
  <c r="FO266" i="7"/>
  <c r="FP267" i="7"/>
  <c r="EZ266" i="7"/>
  <c r="EY265" i="7"/>
  <c r="EJ267" i="7"/>
  <c r="EI266" i="7"/>
  <c r="DT267" i="7"/>
  <c r="DS266" i="7"/>
  <c r="DB266" i="7"/>
  <c r="DC267" i="7"/>
  <c r="CM267" i="7"/>
  <c r="CL266" i="7"/>
  <c r="BW267" i="7"/>
  <c r="BV266" i="7"/>
  <c r="BA266" i="7"/>
  <c r="AQ268" i="7"/>
  <c r="AP267" i="7"/>
  <c r="U266" i="7"/>
  <c r="T266" i="7" s="1"/>
  <c r="G815" i="7" l="1"/>
  <c r="F815" i="7" s="1"/>
  <c r="BF268" i="7"/>
  <c r="BG269" i="7"/>
  <c r="FW269" i="7"/>
  <c r="FX270" i="7"/>
  <c r="FO267" i="7"/>
  <c r="FP268" i="7"/>
  <c r="EY266" i="7"/>
  <c r="EZ267" i="7"/>
  <c r="EJ268" i="7"/>
  <c r="EI267" i="7"/>
  <c r="DS267" i="7"/>
  <c r="DT268" i="7"/>
  <c r="DC268" i="7"/>
  <c r="DB267" i="7"/>
  <c r="CL267" i="7"/>
  <c r="CM268" i="7"/>
  <c r="BV267" i="7"/>
  <c r="BW268" i="7"/>
  <c r="BA267" i="7"/>
  <c r="AQ269" i="7"/>
  <c r="AP268" i="7"/>
  <c r="U267" i="7"/>
  <c r="T267" i="7" s="1"/>
  <c r="G816" i="7" l="1"/>
  <c r="F816" i="7" s="1"/>
  <c r="BF269" i="7"/>
  <c r="BG270" i="7"/>
  <c r="FX271" i="7"/>
  <c r="FW270" i="7"/>
  <c r="FO268" i="7"/>
  <c r="FP269" i="7"/>
  <c r="EZ268" i="7"/>
  <c r="EY267" i="7"/>
  <c r="EI268" i="7"/>
  <c r="EJ269" i="7"/>
  <c r="DT269" i="7"/>
  <c r="DS268" i="7"/>
  <c r="DB268" i="7"/>
  <c r="DC269" i="7"/>
  <c r="CM269" i="7"/>
  <c r="CL268" i="7"/>
  <c r="BW269" i="7"/>
  <c r="BV268" i="7"/>
  <c r="BA268" i="7"/>
  <c r="AP269" i="7"/>
  <c r="AQ270" i="7"/>
  <c r="U268" i="7"/>
  <c r="T268" i="7" s="1"/>
  <c r="G817" i="7" l="1"/>
  <c r="F817" i="7" s="1"/>
  <c r="BF270" i="7"/>
  <c r="BG271" i="7"/>
  <c r="FW271" i="7"/>
  <c r="FX272" i="7"/>
  <c r="FO269" i="7"/>
  <c r="FP270" i="7"/>
  <c r="EY268" i="7"/>
  <c r="EZ269" i="7"/>
  <c r="EI269" i="7"/>
  <c r="EJ270" i="7"/>
  <c r="DT270" i="7"/>
  <c r="DS269" i="7"/>
  <c r="DC270" i="7"/>
  <c r="DB269" i="7"/>
  <c r="CM270" i="7"/>
  <c r="CL269" i="7"/>
  <c r="BW270" i="7"/>
  <c r="BV269" i="7"/>
  <c r="BA269" i="7"/>
  <c r="AP270" i="7"/>
  <c r="AQ271" i="7"/>
  <c r="U269" i="7"/>
  <c r="T269" i="7" s="1"/>
  <c r="G818" i="7" l="1"/>
  <c r="F818" i="7" s="1"/>
  <c r="BF271" i="7"/>
  <c r="BG272" i="7"/>
  <c r="FW272" i="7"/>
  <c r="FX273" i="7"/>
  <c r="FP271" i="7"/>
  <c r="FO270" i="7"/>
  <c r="EZ270" i="7"/>
  <c r="EY269" i="7"/>
  <c r="EI270" i="7"/>
  <c r="EJ271" i="7"/>
  <c r="DT271" i="7"/>
  <c r="DS270" i="7"/>
  <c r="DC271" i="7"/>
  <c r="DB270" i="7"/>
  <c r="CM271" i="7"/>
  <c r="CL270" i="7"/>
  <c r="BW271" i="7"/>
  <c r="BV270" i="7"/>
  <c r="BA270" i="7"/>
  <c r="AQ272" i="7"/>
  <c r="AP271" i="7"/>
  <c r="U270" i="7"/>
  <c r="T270" i="7" s="1"/>
  <c r="G819" i="7" l="1"/>
  <c r="F819" i="7" s="1"/>
  <c r="BG273" i="7"/>
  <c r="BF272" i="7"/>
  <c r="FW273" i="7"/>
  <c r="FX274" i="7"/>
  <c r="FP272" i="7"/>
  <c r="FO271" i="7"/>
  <c r="EZ271" i="7"/>
  <c r="EY270" i="7"/>
  <c r="EI271" i="7"/>
  <c r="EJ272" i="7"/>
  <c r="DS271" i="7"/>
  <c r="DT272" i="7"/>
  <c r="DB271" i="7"/>
  <c r="DC272" i="7"/>
  <c r="CL271" i="7"/>
  <c r="CM272" i="7"/>
  <c r="BV271" i="7"/>
  <c r="BW272" i="7"/>
  <c r="BA271" i="7"/>
  <c r="AQ273" i="7"/>
  <c r="AP272" i="7"/>
  <c r="U271" i="7"/>
  <c r="T271" i="7" s="1"/>
  <c r="G820" i="7" l="1"/>
  <c r="F820" i="7" s="1"/>
  <c r="BE9" i="7"/>
  <c r="BF273" i="7"/>
  <c r="BG274" i="7"/>
  <c r="FX275" i="7"/>
  <c r="FW274" i="7"/>
  <c r="FO272" i="7"/>
  <c r="FP273" i="7"/>
  <c r="EY271" i="7"/>
  <c r="EZ272" i="7"/>
  <c r="EJ273" i="7"/>
  <c r="EI272" i="7"/>
  <c r="DT273" i="7"/>
  <c r="DS272" i="7"/>
  <c r="DC273" i="7"/>
  <c r="DB272" i="7"/>
  <c r="CM273" i="7"/>
  <c r="CL272" i="7"/>
  <c r="BW273" i="7"/>
  <c r="BV272" i="7"/>
  <c r="AP273" i="7"/>
  <c r="AQ274" i="7"/>
  <c r="U272" i="7"/>
  <c r="T272" i="7" s="1"/>
  <c r="G821" i="7" l="1"/>
  <c r="F821" i="7" s="1"/>
  <c r="BG275" i="7"/>
  <c r="BF274" i="7"/>
  <c r="FW275" i="7"/>
  <c r="FX276" i="7"/>
  <c r="FP274" i="7"/>
  <c r="FO273" i="7"/>
  <c r="EY272" i="7"/>
  <c r="EZ273" i="7"/>
  <c r="EJ274" i="7"/>
  <c r="EI273" i="7"/>
  <c r="DT274" i="7"/>
  <c r="DS273" i="7"/>
  <c r="DC274" i="7"/>
  <c r="DB273" i="7"/>
  <c r="CM274" i="7"/>
  <c r="CL273" i="7"/>
  <c r="BW274" i="7"/>
  <c r="BV273" i="7"/>
  <c r="AP274" i="7"/>
  <c r="AQ275" i="7"/>
  <c r="U273" i="7"/>
  <c r="T273" i="7" s="1"/>
  <c r="G822" i="7" l="1"/>
  <c r="F822" i="7" s="1"/>
  <c r="BF275" i="7"/>
  <c r="BG276" i="7"/>
  <c r="FW276" i="7"/>
  <c r="FX277" i="7"/>
  <c r="FP275" i="7"/>
  <c r="FO274" i="7"/>
  <c r="EZ274" i="7"/>
  <c r="EY273" i="7"/>
  <c r="EJ275" i="7"/>
  <c r="EI274" i="7"/>
  <c r="DT275" i="7"/>
  <c r="DS274" i="7"/>
  <c r="DC275" i="7"/>
  <c r="DB274" i="7"/>
  <c r="CM275" i="7"/>
  <c r="CL274" i="7"/>
  <c r="BW275" i="7"/>
  <c r="BV274" i="7"/>
  <c r="AQ276" i="7"/>
  <c r="AP275" i="7"/>
  <c r="U274" i="7"/>
  <c r="T274" i="7" s="1"/>
  <c r="G823" i="7" l="1"/>
  <c r="F823" i="7" s="1"/>
  <c r="BF276" i="7"/>
  <c r="BG277" i="7"/>
  <c r="FW277" i="7"/>
  <c r="FX278" i="7"/>
  <c r="FP276" i="7"/>
  <c r="FO275" i="7"/>
  <c r="EZ275" i="7"/>
  <c r="EY274" i="7"/>
  <c r="EI275" i="7"/>
  <c r="EJ276" i="7"/>
  <c r="DS275" i="7"/>
  <c r="DT276" i="7"/>
  <c r="DB275" i="7"/>
  <c r="DC276" i="7"/>
  <c r="CL275" i="7"/>
  <c r="CM276" i="7"/>
  <c r="BV275" i="7"/>
  <c r="BW276" i="7"/>
  <c r="AQ277" i="7"/>
  <c r="AP276" i="7"/>
  <c r="U275" i="7"/>
  <c r="T275" i="7" s="1"/>
  <c r="G824" i="7" l="1"/>
  <c r="F824" i="7" s="1"/>
  <c r="BF277" i="7"/>
  <c r="BG278" i="7"/>
  <c r="FX279" i="7"/>
  <c r="FW278" i="7"/>
  <c r="FO276" i="7"/>
  <c r="FP277" i="7"/>
  <c r="EY275" i="7"/>
  <c r="EZ276" i="7"/>
  <c r="EJ277" i="7"/>
  <c r="EI276" i="7"/>
  <c r="DT277" i="7"/>
  <c r="DS276" i="7"/>
  <c r="DC277" i="7"/>
  <c r="DB276" i="7"/>
  <c r="CM277" i="7"/>
  <c r="CL276" i="7"/>
  <c r="BV276" i="7"/>
  <c r="BW277" i="7"/>
  <c r="AP277" i="7"/>
  <c r="AQ278" i="7"/>
  <c r="U276" i="7"/>
  <c r="T276" i="7" s="1"/>
  <c r="G825" i="7" l="1"/>
  <c r="F825" i="7" s="1"/>
  <c r="BF278" i="7"/>
  <c r="BG279" i="7"/>
  <c r="FW279" i="7"/>
  <c r="FX280" i="7"/>
  <c r="FP278" i="7"/>
  <c r="FO277" i="7"/>
  <c r="EZ277" i="7"/>
  <c r="EY276" i="7"/>
  <c r="EJ278" i="7"/>
  <c r="EI277" i="7"/>
  <c r="DT278" i="7"/>
  <c r="DS277" i="7"/>
  <c r="DC278" i="7"/>
  <c r="DB277" i="7"/>
  <c r="CM278" i="7"/>
  <c r="CL277" i="7"/>
  <c r="BW278" i="7"/>
  <c r="BV277" i="7"/>
  <c r="AP278" i="7"/>
  <c r="AQ279" i="7"/>
  <c r="U277" i="7"/>
  <c r="T277" i="7" s="1"/>
  <c r="G826" i="7" l="1"/>
  <c r="F826" i="7" s="1"/>
  <c r="BG280" i="7"/>
  <c r="BF279" i="7"/>
  <c r="FW280" i="7"/>
  <c r="FX281" i="7"/>
  <c r="FP279" i="7"/>
  <c r="FO278" i="7"/>
  <c r="EZ278" i="7"/>
  <c r="EY277" i="7"/>
  <c r="EJ279" i="7"/>
  <c r="EI278" i="7"/>
  <c r="DT279" i="7"/>
  <c r="DS278" i="7"/>
  <c r="DC279" i="7"/>
  <c r="DB278" i="7"/>
  <c r="CM279" i="7"/>
  <c r="CL278" i="7"/>
  <c r="BW279" i="7"/>
  <c r="BV278" i="7"/>
  <c r="AQ280" i="7"/>
  <c r="AP279" i="7"/>
  <c r="U278" i="7"/>
  <c r="T278" i="7" s="1"/>
  <c r="G827" i="7" l="1"/>
  <c r="F827" i="7" s="1"/>
  <c r="BF280" i="7"/>
  <c r="BG281" i="7"/>
  <c r="FW281" i="7"/>
  <c r="FX282" i="7"/>
  <c r="FP280" i="7"/>
  <c r="FO279" i="7"/>
  <c r="EZ279" i="7"/>
  <c r="EY278" i="7"/>
  <c r="EI279" i="7"/>
  <c r="EJ280" i="7"/>
  <c r="DS279" i="7"/>
  <c r="DT280" i="7"/>
  <c r="DB279" i="7"/>
  <c r="DC280" i="7"/>
  <c r="CL279" i="7"/>
  <c r="CM280" i="7"/>
  <c r="BV279" i="7"/>
  <c r="BW280" i="7"/>
  <c r="AQ281" i="7"/>
  <c r="AP280" i="7"/>
  <c r="U279" i="7"/>
  <c r="T279" i="7" s="1"/>
  <c r="G828" i="7" l="1"/>
  <c r="F828" i="7" s="1"/>
  <c r="BG282" i="7"/>
  <c r="BF281" i="7"/>
  <c r="FX283" i="7"/>
  <c r="FW282" i="7"/>
  <c r="FO280" i="7"/>
  <c r="FP281" i="7"/>
  <c r="EY279" i="7"/>
  <c r="EZ280" i="7"/>
  <c r="EJ281" i="7"/>
  <c r="EI280" i="7"/>
  <c r="DT281" i="7"/>
  <c r="DS280" i="7"/>
  <c r="DC281" i="7"/>
  <c r="DB280" i="7"/>
  <c r="CM281" i="7"/>
  <c r="CL280" i="7"/>
  <c r="BW281" i="7"/>
  <c r="BV280" i="7"/>
  <c r="AP281" i="7"/>
  <c r="AQ282" i="7"/>
  <c r="U280" i="7"/>
  <c r="T280" i="7" s="1"/>
  <c r="G829" i="7" l="1"/>
  <c r="F829" i="7" s="1"/>
  <c r="BG283" i="7"/>
  <c r="BF282" i="7"/>
  <c r="FW283" i="7"/>
  <c r="FX284" i="7"/>
  <c r="FP282" i="7"/>
  <c r="FO281" i="7"/>
  <c r="EZ281" i="7"/>
  <c r="EY280" i="7"/>
  <c r="EJ282" i="7"/>
  <c r="EI281" i="7"/>
  <c r="DT282" i="7"/>
  <c r="DS281" i="7"/>
  <c r="DC282" i="7"/>
  <c r="DB281" i="7"/>
  <c r="CM282" i="7"/>
  <c r="CL281" i="7"/>
  <c r="BW282" i="7"/>
  <c r="BV281" i="7"/>
  <c r="AP282" i="7"/>
  <c r="AQ283" i="7"/>
  <c r="U281" i="7"/>
  <c r="T281" i="7" s="1"/>
  <c r="G830" i="7" l="1"/>
  <c r="F830" i="7" s="1"/>
  <c r="AP283" i="7"/>
  <c r="AQ284" i="7"/>
  <c r="BF283" i="7"/>
  <c r="BG284" i="7"/>
  <c r="FW284" i="7"/>
  <c r="FX285" i="7"/>
  <c r="FP283" i="7"/>
  <c r="FO282" i="7"/>
  <c r="EZ282" i="7"/>
  <c r="EY281" i="7"/>
  <c r="EJ283" i="7"/>
  <c r="EI282" i="7"/>
  <c r="DT283" i="7"/>
  <c r="DS282" i="7"/>
  <c r="DC283" i="7"/>
  <c r="DB282" i="7"/>
  <c r="CM283" i="7"/>
  <c r="CL282" i="7"/>
  <c r="BW283" i="7"/>
  <c r="BV282" i="7"/>
  <c r="U282" i="7"/>
  <c r="T282" i="7" s="1"/>
  <c r="G831" i="7" l="1"/>
  <c r="F831" i="7" s="1"/>
  <c r="AP284" i="7"/>
  <c r="AQ285" i="7"/>
  <c r="BF284" i="7"/>
  <c r="BG285" i="7"/>
  <c r="FW285" i="7"/>
  <c r="FX286" i="7"/>
  <c r="FP284" i="7"/>
  <c r="FO283" i="7"/>
  <c r="EZ283" i="7"/>
  <c r="EY282" i="7"/>
  <c r="EI283" i="7"/>
  <c r="EJ284" i="7"/>
  <c r="DS283" i="7"/>
  <c r="DT284" i="7"/>
  <c r="DB283" i="7"/>
  <c r="DC284" i="7"/>
  <c r="CL283" i="7"/>
  <c r="CM284" i="7"/>
  <c r="BV283" i="7"/>
  <c r="BW284" i="7"/>
  <c r="U283" i="7"/>
  <c r="T283" i="7" s="1"/>
  <c r="G832" i="7" l="1"/>
  <c r="F832" i="7" s="1"/>
  <c r="BF285" i="7"/>
  <c r="BG286" i="7"/>
  <c r="AP285" i="7"/>
  <c r="AQ286" i="7"/>
  <c r="FX287" i="7"/>
  <c r="FW286" i="7"/>
  <c r="FO284" i="7"/>
  <c r="FP285" i="7"/>
  <c r="EY283" i="7"/>
  <c r="EZ284" i="7"/>
  <c r="EJ285" i="7"/>
  <c r="EI284" i="7"/>
  <c r="DT285" i="7"/>
  <c r="DS284" i="7"/>
  <c r="DC285" i="7"/>
  <c r="DB284" i="7"/>
  <c r="CM285" i="7"/>
  <c r="CL284" i="7"/>
  <c r="BV284" i="7"/>
  <c r="BW285" i="7"/>
  <c r="U284" i="7"/>
  <c r="T284" i="7" s="1"/>
  <c r="G833" i="7" l="1"/>
  <c r="F833" i="7" s="1"/>
  <c r="AP286" i="7"/>
  <c r="AQ287" i="7"/>
  <c r="BG287" i="7"/>
  <c r="BF286" i="7"/>
  <c r="FW287" i="7"/>
  <c r="FX288" i="7"/>
  <c r="FP286" i="7"/>
  <c r="FO285" i="7"/>
  <c r="EY284" i="7"/>
  <c r="EZ285" i="7"/>
  <c r="EJ286" i="7"/>
  <c r="EI285" i="7"/>
  <c r="DT286" i="7"/>
  <c r="DS285" i="7"/>
  <c r="DC286" i="7"/>
  <c r="DB285" i="7"/>
  <c r="CM286" i="7"/>
  <c r="CL285" i="7"/>
  <c r="BW286" i="7"/>
  <c r="BV285" i="7"/>
  <c r="U285" i="7"/>
  <c r="T285" i="7" s="1"/>
  <c r="G834" i="7" l="1"/>
  <c r="F834" i="7" s="1"/>
  <c r="BF287" i="7"/>
  <c r="BG288" i="7"/>
  <c r="AQ288" i="7"/>
  <c r="AP287" i="7"/>
  <c r="FW288" i="7"/>
  <c r="FX289" i="7"/>
  <c r="FP287" i="7"/>
  <c r="FO286" i="7"/>
  <c r="EZ286" i="7"/>
  <c r="EY285" i="7"/>
  <c r="EJ287" i="7"/>
  <c r="EI286" i="7"/>
  <c r="DT287" i="7"/>
  <c r="DS286" i="7"/>
  <c r="DC287" i="7"/>
  <c r="DB286" i="7"/>
  <c r="CM287" i="7"/>
  <c r="CL286" i="7"/>
  <c r="BW287" i="7"/>
  <c r="BV286" i="7"/>
  <c r="U286" i="7"/>
  <c r="T286" i="7" s="1"/>
  <c r="G835" i="7" l="1"/>
  <c r="F835" i="7" s="1"/>
  <c r="AQ289" i="7"/>
  <c r="AP288" i="7"/>
  <c r="BF288" i="7"/>
  <c r="BG289" i="7"/>
  <c r="FW289" i="7"/>
  <c r="FX290" i="7"/>
  <c r="FO287" i="7"/>
  <c r="FP288" i="7"/>
  <c r="EZ287" i="7"/>
  <c r="EY286" i="7"/>
  <c r="EI287" i="7"/>
  <c r="EJ288" i="7"/>
  <c r="DS287" i="7"/>
  <c r="DT288" i="7"/>
  <c r="DB287" i="7"/>
  <c r="DC288" i="7"/>
  <c r="CL287" i="7"/>
  <c r="CM288" i="7"/>
  <c r="BV287" i="7"/>
  <c r="BW288" i="7"/>
  <c r="U287" i="7"/>
  <c r="T287" i="7" s="1"/>
  <c r="G836" i="7" l="1"/>
  <c r="F836" i="7" s="1"/>
  <c r="BF289" i="7"/>
  <c r="BG290" i="7"/>
  <c r="AP289" i="7"/>
  <c r="AQ290" i="7"/>
  <c r="FX291" i="7"/>
  <c r="FW290" i="7"/>
  <c r="FO288" i="7"/>
  <c r="FP289" i="7"/>
  <c r="EY287" i="7"/>
  <c r="EZ288" i="7"/>
  <c r="EJ289" i="7"/>
  <c r="EI288" i="7"/>
  <c r="DT289" i="7"/>
  <c r="DS288" i="7"/>
  <c r="DC289" i="7"/>
  <c r="DB288" i="7"/>
  <c r="CM289" i="7"/>
  <c r="CL288" i="7"/>
  <c r="BW289" i="7"/>
  <c r="BV288" i="7"/>
  <c r="U288" i="7"/>
  <c r="T288" i="7" s="1"/>
  <c r="G837" i="7" l="1"/>
  <c r="F837" i="7" s="1"/>
  <c r="BG291" i="7"/>
  <c r="BF290" i="7"/>
  <c r="AP290" i="7"/>
  <c r="AQ291" i="7"/>
  <c r="FW291" i="7"/>
  <c r="FX292" i="7"/>
  <c r="FP290" i="7"/>
  <c r="FO289" i="7"/>
  <c r="EZ289" i="7"/>
  <c r="EY288" i="7"/>
  <c r="EJ290" i="7"/>
  <c r="EI289" i="7"/>
  <c r="DT290" i="7"/>
  <c r="DS289" i="7"/>
  <c r="DC290" i="7"/>
  <c r="DB289" i="7"/>
  <c r="CM290" i="7"/>
  <c r="CL289" i="7"/>
  <c r="BW290" i="7"/>
  <c r="BV289" i="7"/>
  <c r="U289" i="7"/>
  <c r="T289" i="7" s="1"/>
  <c r="G838" i="7" l="1"/>
  <c r="F838" i="7" s="1"/>
  <c r="AP291" i="7"/>
  <c r="AQ292" i="7"/>
  <c r="BG292" i="7"/>
  <c r="BF291" i="7"/>
  <c r="FW292" i="7"/>
  <c r="FX293" i="7"/>
  <c r="FP291" i="7"/>
  <c r="FO290" i="7"/>
  <c r="EZ290" i="7"/>
  <c r="EY289" i="7"/>
  <c r="EJ291" i="7"/>
  <c r="EI290" i="7"/>
  <c r="DT291" i="7"/>
  <c r="DS290" i="7"/>
  <c r="DC291" i="7"/>
  <c r="DB290" i="7"/>
  <c r="CM291" i="7"/>
  <c r="CL290" i="7"/>
  <c r="BW291" i="7"/>
  <c r="BV290" i="7"/>
  <c r="U290" i="7"/>
  <c r="T290" i="7" s="1"/>
  <c r="G839" i="7" l="1"/>
  <c r="F839" i="7" s="1"/>
  <c r="BF292" i="7"/>
  <c r="BG293" i="7"/>
  <c r="AQ293" i="7"/>
  <c r="AP292" i="7"/>
  <c r="FW293" i="7"/>
  <c r="FX294" i="7"/>
  <c r="FP292" i="7"/>
  <c r="FO291" i="7"/>
  <c r="EZ291" i="7"/>
  <c r="EY290" i="7"/>
  <c r="EI291" i="7"/>
  <c r="EJ292" i="7"/>
  <c r="DS291" i="7"/>
  <c r="DT292" i="7"/>
  <c r="DB291" i="7"/>
  <c r="DC292" i="7"/>
  <c r="CL291" i="7"/>
  <c r="CM292" i="7"/>
  <c r="BV291" i="7"/>
  <c r="BW292" i="7"/>
  <c r="U291" i="7"/>
  <c r="T291" i="7" s="1"/>
  <c r="G840" i="7" l="1"/>
  <c r="F840" i="7" s="1"/>
  <c r="AP293" i="7"/>
  <c r="AQ294" i="7"/>
  <c r="BG294" i="7"/>
  <c r="BF293" i="7"/>
  <c r="FX295" i="7"/>
  <c r="FW294" i="7"/>
  <c r="FO292" i="7"/>
  <c r="FP293" i="7"/>
  <c r="EY291" i="7"/>
  <c r="EZ292" i="7"/>
  <c r="EJ293" i="7"/>
  <c r="EI292" i="7"/>
  <c r="DT293" i="7"/>
  <c r="DS292" i="7"/>
  <c r="DC293" i="7"/>
  <c r="DB292" i="7"/>
  <c r="CM293" i="7"/>
  <c r="CL292" i="7"/>
  <c r="BW293" i="7"/>
  <c r="BV292" i="7"/>
  <c r="U292" i="7"/>
  <c r="T292" i="7" s="1"/>
  <c r="G841" i="7" l="1"/>
  <c r="F841" i="7" s="1"/>
  <c r="BF294" i="7"/>
  <c r="BG295" i="7"/>
  <c r="AQ295" i="7"/>
  <c r="AP294" i="7"/>
  <c r="FW295" i="7"/>
  <c r="FX296" i="7"/>
  <c r="FP294" i="7"/>
  <c r="FO293" i="7"/>
  <c r="EZ293" i="7"/>
  <c r="EY292" i="7"/>
  <c r="EJ294" i="7"/>
  <c r="EI293" i="7"/>
  <c r="DT294" i="7"/>
  <c r="DS293" i="7"/>
  <c r="DC294" i="7"/>
  <c r="DB293" i="7"/>
  <c r="CM294" i="7"/>
  <c r="CL293" i="7"/>
  <c r="BW294" i="7"/>
  <c r="BV293" i="7"/>
  <c r="U293" i="7"/>
  <c r="T293" i="7" s="1"/>
  <c r="G842" i="7" l="1"/>
  <c r="F842" i="7" s="1"/>
  <c r="AQ296" i="7"/>
  <c r="AP295" i="7"/>
  <c r="BF295" i="7"/>
  <c r="BG296" i="7"/>
  <c r="FW296" i="7"/>
  <c r="FX297" i="7"/>
  <c r="FP295" i="7"/>
  <c r="FO294" i="7"/>
  <c r="EZ294" i="7"/>
  <c r="EY293" i="7"/>
  <c r="EJ295" i="7"/>
  <c r="EI294" i="7"/>
  <c r="DT295" i="7"/>
  <c r="DS294" i="7"/>
  <c r="DC295" i="7"/>
  <c r="DB294" i="7"/>
  <c r="CM295" i="7"/>
  <c r="CL294" i="7"/>
  <c r="BW295" i="7"/>
  <c r="BV294" i="7"/>
  <c r="U294" i="7"/>
  <c r="T294" i="7" s="1"/>
  <c r="G843" i="7" l="1"/>
  <c r="F843" i="7" s="1"/>
  <c r="BF296" i="7"/>
  <c r="BG297" i="7"/>
  <c r="AP296" i="7"/>
  <c r="AQ297" i="7"/>
  <c r="FW297" i="7"/>
  <c r="FX298" i="7"/>
  <c r="FO295" i="7"/>
  <c r="FP296" i="7"/>
  <c r="EZ295" i="7"/>
  <c r="EY294" i="7"/>
  <c r="EI295" i="7"/>
  <c r="EJ296" i="7"/>
  <c r="DS295" i="7"/>
  <c r="DT296" i="7"/>
  <c r="DB295" i="7"/>
  <c r="DC296" i="7"/>
  <c r="CL295" i="7"/>
  <c r="CM296" i="7"/>
  <c r="BV295" i="7"/>
  <c r="BW296" i="7"/>
  <c r="U295" i="7"/>
  <c r="T295" i="7" s="1"/>
  <c r="G844" i="7" l="1"/>
  <c r="F844" i="7" s="1"/>
  <c r="BF297" i="7"/>
  <c r="BG298" i="7"/>
  <c r="AQ298" i="7"/>
  <c r="AP297" i="7"/>
  <c r="FX299" i="7"/>
  <c r="FW298" i="7"/>
  <c r="FO296" i="7"/>
  <c r="FP297" i="7"/>
  <c r="EY295" i="7"/>
  <c r="EZ296" i="7"/>
  <c r="EJ297" i="7"/>
  <c r="EI296" i="7"/>
  <c r="DT297" i="7"/>
  <c r="DS296" i="7"/>
  <c r="DC297" i="7"/>
  <c r="DB296" i="7"/>
  <c r="CM297" i="7"/>
  <c r="CL296" i="7"/>
  <c r="BV296" i="7"/>
  <c r="BW297" i="7"/>
  <c r="U296" i="7"/>
  <c r="T296" i="7" s="1"/>
  <c r="G845" i="7" l="1"/>
  <c r="F845" i="7" s="1"/>
  <c r="AP298" i="7"/>
  <c r="AQ299" i="7"/>
  <c r="BG299" i="7"/>
  <c r="BF298" i="7"/>
  <c r="FW299" i="7"/>
  <c r="FX300" i="7"/>
  <c r="FP298" i="7"/>
  <c r="FO297" i="7"/>
  <c r="EZ297" i="7"/>
  <c r="EY296" i="7"/>
  <c r="EJ298" i="7"/>
  <c r="EI297" i="7"/>
  <c r="DT298" i="7"/>
  <c r="DS297" i="7"/>
  <c r="DC298" i="7"/>
  <c r="DB297" i="7"/>
  <c r="CM298" i="7"/>
  <c r="CL297" i="7"/>
  <c r="BW298" i="7"/>
  <c r="BV297" i="7"/>
  <c r="U297" i="7"/>
  <c r="T297" i="7" s="1"/>
  <c r="G846" i="7" l="1"/>
  <c r="F846" i="7" s="1"/>
  <c r="BF299" i="7"/>
  <c r="BG300" i="7"/>
  <c r="AP299" i="7"/>
  <c r="AQ300" i="7"/>
  <c r="FW300" i="7"/>
  <c r="FX301" i="7"/>
  <c r="FP299" i="7"/>
  <c r="FO298" i="7"/>
  <c r="EZ298" i="7"/>
  <c r="EY297" i="7"/>
  <c r="EJ299" i="7"/>
  <c r="EI298" i="7"/>
  <c r="DT299" i="7"/>
  <c r="DS298" i="7"/>
  <c r="DC299" i="7"/>
  <c r="DB298" i="7"/>
  <c r="CM299" i="7"/>
  <c r="CL298" i="7"/>
  <c r="BW299" i="7"/>
  <c r="BV298" i="7"/>
  <c r="U298" i="7"/>
  <c r="T298" i="7" s="1"/>
  <c r="G847" i="7" l="1"/>
  <c r="F847" i="7" s="1"/>
  <c r="BF300" i="7"/>
  <c r="BG301" i="7"/>
  <c r="AQ301" i="7"/>
  <c r="AP300" i="7"/>
  <c r="FW301" i="7"/>
  <c r="FX302" i="7"/>
  <c r="FP300" i="7"/>
  <c r="FO299" i="7"/>
  <c r="EZ299" i="7"/>
  <c r="EY298" i="7"/>
  <c r="EI299" i="7"/>
  <c r="EJ300" i="7"/>
  <c r="DS299" i="7"/>
  <c r="DT300" i="7"/>
  <c r="DB299" i="7"/>
  <c r="DC300" i="7"/>
  <c r="CL299" i="7"/>
  <c r="CM300" i="7"/>
  <c r="BV299" i="7"/>
  <c r="BW300" i="7"/>
  <c r="U299" i="7"/>
  <c r="T299" i="7" s="1"/>
  <c r="G848" i="7" l="1"/>
  <c r="F848" i="7" s="1"/>
  <c r="AQ302" i="7"/>
  <c r="AP301" i="7"/>
  <c r="BF301" i="7"/>
  <c r="BG302" i="7"/>
  <c r="FX303" i="7"/>
  <c r="FW302" i="7"/>
  <c r="FO300" i="7"/>
  <c r="FP301" i="7"/>
  <c r="EY299" i="7"/>
  <c r="EZ300" i="7"/>
  <c r="EJ301" i="7"/>
  <c r="EI300" i="7"/>
  <c r="DT301" i="7"/>
  <c r="DS300" i="7"/>
  <c r="DC301" i="7"/>
  <c r="DB300" i="7"/>
  <c r="CM301" i="7"/>
  <c r="CL300" i="7"/>
  <c r="BV300" i="7"/>
  <c r="BW301" i="7"/>
  <c r="U300" i="7"/>
  <c r="T300" i="7" s="1"/>
  <c r="G849" i="7" l="1"/>
  <c r="F849" i="7" s="1"/>
  <c r="BG303" i="7"/>
  <c r="BF303" i="7" s="1"/>
  <c r="BF302" i="7"/>
  <c r="AQ303" i="7"/>
  <c r="AP303" i="7" s="1"/>
  <c r="AP302" i="7"/>
  <c r="FW303" i="7"/>
  <c r="FX304" i="7"/>
  <c r="FP302" i="7"/>
  <c r="FO301" i="7"/>
  <c r="EZ301" i="7"/>
  <c r="EY300" i="7"/>
  <c r="EJ302" i="7"/>
  <c r="EI301" i="7"/>
  <c r="DT302" i="7"/>
  <c r="DS301" i="7"/>
  <c r="DC302" i="7"/>
  <c r="DB301" i="7"/>
  <c r="CM302" i="7"/>
  <c r="CL301" i="7"/>
  <c r="BW302" i="7"/>
  <c r="BV301" i="7"/>
  <c r="U301" i="7"/>
  <c r="T301" i="7" s="1"/>
  <c r="G850" i="7" l="1"/>
  <c r="F850" i="7" s="1"/>
  <c r="FW304" i="7"/>
  <c r="FX305" i="7"/>
  <c r="FP303" i="7"/>
  <c r="FO302" i="7"/>
  <c r="EZ302" i="7"/>
  <c r="EY301" i="7"/>
  <c r="EJ303" i="7"/>
  <c r="EI302" i="7"/>
  <c r="DT303" i="7"/>
  <c r="DS302" i="7"/>
  <c r="DC303" i="7"/>
  <c r="DB303" i="7" s="1"/>
  <c r="DB302" i="7"/>
  <c r="CM303" i="7"/>
  <c r="CL303" i="7" s="1"/>
  <c r="CL302" i="7"/>
  <c r="BW303" i="7"/>
  <c r="BV303" i="7" s="1"/>
  <c r="BV302" i="7"/>
  <c r="U302" i="7"/>
  <c r="T302" i="7" s="1"/>
  <c r="G851" i="7" l="1"/>
  <c r="F851" i="7" s="1"/>
  <c r="DS303" i="7"/>
  <c r="DT304" i="7"/>
  <c r="FW305" i="7"/>
  <c r="FX306" i="7"/>
  <c r="FP304" i="7"/>
  <c r="FO303" i="7"/>
  <c r="EZ303" i="7"/>
  <c r="EY302" i="7"/>
  <c r="EI303" i="7"/>
  <c r="EJ304" i="7"/>
  <c r="U303" i="7"/>
  <c r="T303" i="7" s="1"/>
  <c r="G852" i="7" l="1"/>
  <c r="F852" i="7" s="1"/>
  <c r="DS304" i="7"/>
  <c r="DT305" i="7"/>
  <c r="FX307" i="7"/>
  <c r="FW306" i="7"/>
  <c r="FO304" i="7"/>
  <c r="FP305" i="7"/>
  <c r="EY303" i="7"/>
  <c r="EZ304" i="7"/>
  <c r="EJ305" i="7"/>
  <c r="EI304" i="7"/>
  <c r="U304" i="7"/>
  <c r="T304" i="7" s="1"/>
  <c r="G853" i="7" l="1"/>
  <c r="F853" i="7" s="1"/>
  <c r="DS305" i="7"/>
  <c r="DT306" i="7"/>
  <c r="FW307" i="7"/>
  <c r="FX308" i="7"/>
  <c r="FP306" i="7"/>
  <c r="FO305" i="7"/>
  <c r="EZ305" i="7"/>
  <c r="EY304" i="7"/>
  <c r="EJ306" i="7"/>
  <c r="EI305" i="7"/>
  <c r="U305" i="7"/>
  <c r="T305" i="7" s="1"/>
  <c r="DS306" i="7" l="1"/>
  <c r="DT307" i="7"/>
  <c r="FW308" i="7"/>
  <c r="FX309" i="7"/>
  <c r="FO306" i="7"/>
  <c r="FP307" i="7"/>
  <c r="EZ306" i="7"/>
  <c r="EY305" i="7"/>
  <c r="EJ307" i="7"/>
  <c r="EI306" i="7"/>
  <c r="U306" i="7"/>
  <c r="T306" i="7" s="1"/>
  <c r="DT308" i="7" l="1"/>
  <c r="DS307" i="7"/>
  <c r="FW309" i="7"/>
  <c r="FX310" i="7"/>
  <c r="FP308" i="7"/>
  <c r="FO307" i="7"/>
  <c r="EZ307" i="7"/>
  <c r="EY306" i="7"/>
  <c r="EI307" i="7"/>
  <c r="EJ308" i="7"/>
  <c r="U307" i="7"/>
  <c r="T307" i="7" s="1"/>
  <c r="DS308" i="7" l="1"/>
  <c r="DT309" i="7"/>
  <c r="FX311" i="7"/>
  <c r="FW310" i="7"/>
  <c r="FP309" i="7"/>
  <c r="FO308" i="7"/>
  <c r="EY307" i="7"/>
  <c r="EZ308" i="7"/>
  <c r="EJ309" i="7"/>
  <c r="EI308" i="7"/>
  <c r="U308" i="7"/>
  <c r="T308" i="7" s="1"/>
  <c r="DS309" i="7" l="1"/>
  <c r="DT310" i="7"/>
  <c r="FW311" i="7"/>
  <c r="FX312" i="7"/>
  <c r="FO309" i="7"/>
  <c r="FP310" i="7"/>
  <c r="EZ309" i="7"/>
  <c r="EY308" i="7"/>
  <c r="EJ310" i="7"/>
  <c r="EI309" i="7"/>
  <c r="U309" i="7"/>
  <c r="T309" i="7" s="1"/>
  <c r="DS310" i="7" l="1"/>
  <c r="DT311" i="7"/>
  <c r="FW312" i="7"/>
  <c r="FX313" i="7"/>
  <c r="FP311" i="7"/>
  <c r="FO310" i="7"/>
  <c r="EZ310" i="7"/>
  <c r="EY309" i="7"/>
  <c r="EJ311" i="7"/>
  <c r="EI310" i="7"/>
  <c r="U310" i="7"/>
  <c r="T310" i="7" s="1"/>
  <c r="DT312" i="7" l="1"/>
  <c r="DS311" i="7"/>
  <c r="FW313" i="7"/>
  <c r="FX314" i="7"/>
  <c r="FP312" i="7"/>
  <c r="FO311" i="7"/>
  <c r="EZ311" i="7"/>
  <c r="EY310" i="7"/>
  <c r="EI311" i="7"/>
  <c r="EJ312" i="7"/>
  <c r="U311" i="7"/>
  <c r="T311" i="7" s="1"/>
  <c r="DS312" i="7" l="1"/>
  <c r="DT313" i="7"/>
  <c r="FX315" i="7"/>
  <c r="FW314" i="7"/>
  <c r="FP313" i="7"/>
  <c r="FO312" i="7"/>
  <c r="EY311" i="7"/>
  <c r="EZ312" i="7"/>
  <c r="EJ313" i="7"/>
  <c r="EI312" i="7"/>
  <c r="U312" i="7"/>
  <c r="T312" i="7" s="1"/>
  <c r="DS313" i="7" l="1"/>
  <c r="DT314" i="7"/>
  <c r="FW315" i="7"/>
  <c r="FX316" i="7"/>
  <c r="FO313" i="7"/>
  <c r="FP314" i="7"/>
  <c r="EZ313" i="7"/>
  <c r="EY312" i="7"/>
  <c r="EJ314" i="7"/>
  <c r="EI313" i="7"/>
  <c r="U313" i="7"/>
  <c r="T313" i="7" s="1"/>
  <c r="DS314" i="7" l="1"/>
  <c r="DT315" i="7"/>
  <c r="FW316" i="7"/>
  <c r="FX317" i="7"/>
  <c r="FP315" i="7"/>
  <c r="FO314" i="7"/>
  <c r="EZ314" i="7"/>
  <c r="EY313" i="7"/>
  <c r="EJ315" i="7"/>
  <c r="EI314" i="7"/>
  <c r="U314" i="7"/>
  <c r="T314" i="7" s="1"/>
  <c r="DT316" i="7" l="1"/>
  <c r="DS315" i="7"/>
  <c r="FW317" i="7"/>
  <c r="FX318" i="7"/>
  <c r="FP316" i="7"/>
  <c r="FO315" i="7"/>
  <c r="EZ315" i="7"/>
  <c r="EY314" i="7"/>
  <c r="EI315" i="7"/>
  <c r="EJ316" i="7"/>
  <c r="U315" i="7"/>
  <c r="T315" i="7" s="1"/>
  <c r="DT317" i="7" l="1"/>
  <c r="DS316" i="7"/>
  <c r="FX319" i="7"/>
  <c r="FW318" i="7"/>
  <c r="FP317" i="7"/>
  <c r="FO316" i="7"/>
  <c r="EY315" i="7"/>
  <c r="EZ316" i="7"/>
  <c r="EJ317" i="7"/>
  <c r="EI316" i="7"/>
  <c r="U316" i="7"/>
  <c r="T316" i="7" s="1"/>
  <c r="DS317" i="7" l="1"/>
  <c r="DT318" i="7"/>
  <c r="FW319" i="7"/>
  <c r="FX320" i="7"/>
  <c r="FO317" i="7"/>
  <c r="FP318" i="7"/>
  <c r="EZ317" i="7"/>
  <c r="EY316" i="7"/>
  <c r="EJ318" i="7"/>
  <c r="EI317" i="7"/>
  <c r="U317" i="7"/>
  <c r="T317" i="7" s="1"/>
  <c r="DS318" i="7" l="1"/>
  <c r="DT319" i="7"/>
  <c r="FW320" i="7"/>
  <c r="FX321" i="7"/>
  <c r="FP319" i="7"/>
  <c r="FO318" i="7"/>
  <c r="EZ318" i="7"/>
  <c r="EY317" i="7"/>
  <c r="EJ319" i="7"/>
  <c r="EI318" i="7"/>
  <c r="U318" i="7"/>
  <c r="T318" i="7" s="1"/>
  <c r="DT320" i="7" l="1"/>
  <c r="DS319" i="7"/>
  <c r="FW321" i="7"/>
  <c r="FX322" i="7"/>
  <c r="FP320" i="7"/>
  <c r="FO319" i="7"/>
  <c r="EZ319" i="7"/>
  <c r="EY318" i="7"/>
  <c r="EI319" i="7"/>
  <c r="EJ320" i="7"/>
  <c r="U319" i="7"/>
  <c r="T319" i="7" s="1"/>
  <c r="DT321" i="7" l="1"/>
  <c r="DS320" i="7"/>
  <c r="FX323" i="7"/>
  <c r="FW322" i="7"/>
  <c r="FO320" i="7"/>
  <c r="FP321" i="7"/>
  <c r="EY319" i="7"/>
  <c r="EZ320" i="7"/>
  <c r="EJ321" i="7"/>
  <c r="EI320" i="7"/>
  <c r="U320" i="7"/>
  <c r="T320" i="7" s="1"/>
  <c r="DT322" i="7" l="1"/>
  <c r="DS321" i="7"/>
  <c r="FW323" i="7"/>
  <c r="FX324" i="7"/>
  <c r="FO321" i="7"/>
  <c r="FP322" i="7"/>
  <c r="EZ321" i="7"/>
  <c r="EY320" i="7"/>
  <c r="EJ322" i="7"/>
  <c r="EI321" i="7"/>
  <c r="U321" i="7"/>
  <c r="T321" i="7" s="1"/>
  <c r="DS322" i="7" l="1"/>
  <c r="DT323" i="7"/>
  <c r="FW324" i="7"/>
  <c r="FX325" i="7"/>
  <c r="FP323" i="7"/>
  <c r="FO322" i="7"/>
  <c r="EZ322" i="7"/>
  <c r="EY321" i="7"/>
  <c r="EJ323" i="7"/>
  <c r="EI322" i="7"/>
  <c r="U322" i="7"/>
  <c r="T322" i="7" s="1"/>
  <c r="DT324" i="7" l="1"/>
  <c r="DS323" i="7"/>
  <c r="FW325" i="7"/>
  <c r="FX326" i="7"/>
  <c r="FP324" i="7"/>
  <c r="FO323" i="7"/>
  <c r="EZ323" i="7"/>
  <c r="EY322" i="7"/>
  <c r="EI323" i="7"/>
  <c r="EJ324" i="7"/>
  <c r="U323" i="7"/>
  <c r="T323" i="7" s="1"/>
  <c r="DT325" i="7" l="1"/>
  <c r="DS324" i="7"/>
  <c r="FX327" i="7"/>
  <c r="FW326" i="7"/>
  <c r="FO324" i="7"/>
  <c r="FP325" i="7"/>
  <c r="EY323" i="7"/>
  <c r="EZ324" i="7"/>
  <c r="EJ325" i="7"/>
  <c r="EI324" i="7"/>
  <c r="U324" i="7"/>
  <c r="T324" i="7" s="1"/>
  <c r="DS325" i="7" l="1"/>
  <c r="DT326" i="7"/>
  <c r="FW327" i="7"/>
  <c r="FX328" i="7"/>
  <c r="FO325" i="7"/>
  <c r="FP326" i="7"/>
  <c r="EZ325" i="7"/>
  <c r="EY324" i="7"/>
  <c r="EJ326" i="7"/>
  <c r="EI325" i="7"/>
  <c r="U325" i="7"/>
  <c r="T325" i="7" s="1"/>
  <c r="DT327" i="7" l="1"/>
  <c r="DS326" i="7"/>
  <c r="FW328" i="7"/>
  <c r="FX329" i="7"/>
  <c r="FP327" i="7"/>
  <c r="FO326" i="7"/>
  <c r="EZ326" i="7"/>
  <c r="EY325" i="7"/>
  <c r="EJ327" i="7"/>
  <c r="EI326" i="7"/>
  <c r="U326" i="7"/>
  <c r="T326" i="7" s="1"/>
  <c r="DT328" i="7" l="1"/>
  <c r="DS327" i="7"/>
  <c r="FW329" i="7"/>
  <c r="FX330" i="7"/>
  <c r="FP328" i="7"/>
  <c r="FO327" i="7"/>
  <c r="EZ327" i="7"/>
  <c r="EY326" i="7"/>
  <c r="EI327" i="7"/>
  <c r="EJ328" i="7"/>
  <c r="U327" i="7"/>
  <c r="T327" i="7" s="1"/>
  <c r="DS328" i="7" l="1"/>
  <c r="DT329" i="7"/>
  <c r="FX331" i="7"/>
  <c r="FW330" i="7"/>
  <c r="FO328" i="7"/>
  <c r="FP329" i="7"/>
  <c r="EY327" i="7"/>
  <c r="EZ328" i="7"/>
  <c r="EJ329" i="7"/>
  <c r="EI328" i="7"/>
  <c r="U328" i="7"/>
  <c r="T328" i="7" s="1"/>
  <c r="DT330" i="7" l="1"/>
  <c r="DS329" i="7"/>
  <c r="FW331" i="7"/>
  <c r="FX332" i="7"/>
  <c r="FO329" i="7"/>
  <c r="FP330" i="7"/>
  <c r="EZ329" i="7"/>
  <c r="EY328" i="7"/>
  <c r="EJ330" i="7"/>
  <c r="EI329" i="7"/>
  <c r="U329" i="7"/>
  <c r="T329" i="7" s="1"/>
  <c r="DS330" i="7" l="1"/>
  <c r="DT331" i="7"/>
  <c r="FW332" i="7"/>
  <c r="FX333" i="7"/>
  <c r="FP331" i="7"/>
  <c r="FO330" i="7"/>
  <c r="EZ330" i="7"/>
  <c r="EY329" i="7"/>
  <c r="EJ331" i="7"/>
  <c r="EI330" i="7"/>
  <c r="U330" i="7"/>
  <c r="T330" i="7" s="1"/>
  <c r="DT332" i="7" l="1"/>
  <c r="DS331" i="7"/>
  <c r="FW333" i="7"/>
  <c r="FX334" i="7"/>
  <c r="FP332" i="7"/>
  <c r="FO331" i="7"/>
  <c r="EZ331" i="7"/>
  <c r="EY330" i="7"/>
  <c r="EI331" i="7"/>
  <c r="EJ332" i="7"/>
  <c r="U331" i="7"/>
  <c r="T331" i="7" s="1"/>
  <c r="DT333" i="7" l="1"/>
  <c r="DS332" i="7"/>
  <c r="FX335" i="7"/>
  <c r="FW334" i="7"/>
  <c r="FP333" i="7"/>
  <c r="FO332" i="7"/>
  <c r="EY331" i="7"/>
  <c r="EZ332" i="7"/>
  <c r="EJ333" i="7"/>
  <c r="EI332" i="7"/>
  <c r="U332" i="7"/>
  <c r="T332" i="7" s="1"/>
  <c r="DS333" i="7" l="1"/>
  <c r="DT334" i="7"/>
  <c r="FW335" i="7"/>
  <c r="FX336" i="7"/>
  <c r="FO333" i="7"/>
  <c r="FP334" i="7"/>
  <c r="EZ333" i="7"/>
  <c r="EY332" i="7"/>
  <c r="EJ334" i="7"/>
  <c r="EI333" i="7"/>
  <c r="U333" i="7"/>
  <c r="T333" i="7" s="1"/>
  <c r="DS334" i="7" l="1"/>
  <c r="DT335" i="7"/>
  <c r="FW336" i="7"/>
  <c r="FX337" i="7"/>
  <c r="FP335" i="7"/>
  <c r="FO334" i="7"/>
  <c r="EZ334" i="7"/>
  <c r="EY333" i="7"/>
  <c r="EJ335" i="7"/>
  <c r="EI334" i="7"/>
  <c r="U334" i="7"/>
  <c r="T334" i="7" s="1"/>
  <c r="DT336" i="7" l="1"/>
  <c r="DS335" i="7"/>
  <c r="FW337" i="7"/>
  <c r="FX338" i="7"/>
  <c r="FP336" i="7"/>
  <c r="FO335" i="7"/>
  <c r="EZ335" i="7"/>
  <c r="EY334" i="7"/>
  <c r="EI335" i="7"/>
  <c r="EJ336" i="7"/>
  <c r="U335" i="7"/>
  <c r="T335" i="7" s="1"/>
  <c r="DS336" i="7" l="1"/>
  <c r="DT337" i="7"/>
  <c r="FX339" i="7"/>
  <c r="FW338" i="7"/>
  <c r="FO336" i="7"/>
  <c r="FP337" i="7"/>
  <c r="EY335" i="7"/>
  <c r="EZ336" i="7"/>
  <c r="EJ337" i="7"/>
  <c r="EI336" i="7"/>
  <c r="U336" i="7"/>
  <c r="T336" i="7" s="1"/>
  <c r="DT338" i="7" l="1"/>
  <c r="DS337" i="7"/>
  <c r="FW339" i="7"/>
  <c r="FX340" i="7"/>
  <c r="FO337" i="7"/>
  <c r="FP338" i="7"/>
  <c r="EZ337" i="7"/>
  <c r="EY336" i="7"/>
  <c r="EJ338" i="7"/>
  <c r="EI337" i="7"/>
  <c r="U337" i="7"/>
  <c r="T337" i="7" s="1"/>
  <c r="DS338" i="7" l="1"/>
  <c r="DT339" i="7"/>
  <c r="FW340" i="7"/>
  <c r="FX341" i="7"/>
  <c r="FP339" i="7"/>
  <c r="FO338" i="7"/>
  <c r="EZ338" i="7"/>
  <c r="EY337" i="7"/>
  <c r="EJ339" i="7"/>
  <c r="EI338" i="7"/>
  <c r="U338" i="7"/>
  <c r="T338" i="7" s="1"/>
  <c r="DT340" i="7" l="1"/>
  <c r="DS339" i="7"/>
  <c r="FW341" i="7"/>
  <c r="FX342" i="7"/>
  <c r="FP340" i="7"/>
  <c r="FO339" i="7"/>
  <c r="EZ339" i="7"/>
  <c r="EY338" i="7"/>
  <c r="EI339" i="7"/>
  <c r="EJ340" i="7"/>
  <c r="U339" i="7"/>
  <c r="T339" i="7" s="1"/>
  <c r="DS340" i="7" l="1"/>
  <c r="DT341" i="7"/>
  <c r="FX343" i="7"/>
  <c r="FW342" i="7"/>
  <c r="FP341" i="7"/>
  <c r="FO340" i="7"/>
  <c r="EY339" i="7"/>
  <c r="EZ340" i="7"/>
  <c r="EJ341" i="7"/>
  <c r="EI340" i="7"/>
  <c r="U340" i="7"/>
  <c r="T340" i="7" s="1"/>
  <c r="DS341" i="7" l="1"/>
  <c r="DT342" i="7"/>
  <c r="FW343" i="7"/>
  <c r="FX344" i="7"/>
  <c r="FO341" i="7"/>
  <c r="FP342" i="7"/>
  <c r="EZ341" i="7"/>
  <c r="EY340" i="7"/>
  <c r="EJ342" i="7"/>
  <c r="EI341" i="7"/>
  <c r="U341" i="7"/>
  <c r="T341" i="7" s="1"/>
  <c r="DS342" i="7" l="1"/>
  <c r="DT343" i="7"/>
  <c r="FW344" i="7"/>
  <c r="FX345" i="7"/>
  <c r="FP343" i="7"/>
  <c r="FO342" i="7"/>
  <c r="EZ342" i="7"/>
  <c r="EY341" i="7"/>
  <c r="EJ343" i="7"/>
  <c r="EI342" i="7"/>
  <c r="U342" i="7"/>
  <c r="T342" i="7" s="1"/>
  <c r="DT344" i="7" l="1"/>
  <c r="DS343" i="7"/>
  <c r="FW345" i="7"/>
  <c r="FX346" i="7"/>
  <c r="FP344" i="7"/>
  <c r="FO343" i="7"/>
  <c r="EZ343" i="7"/>
  <c r="EY342" i="7"/>
  <c r="EI343" i="7"/>
  <c r="EJ344" i="7"/>
  <c r="U343" i="7"/>
  <c r="T343" i="7" s="1"/>
  <c r="DS344" i="7" l="1"/>
  <c r="DT345" i="7"/>
  <c r="FX347" i="7"/>
  <c r="FW346" i="7"/>
  <c r="FO344" i="7"/>
  <c r="FP345" i="7"/>
  <c r="EY343" i="7"/>
  <c r="EZ344" i="7"/>
  <c r="EJ345" i="7"/>
  <c r="EI344" i="7"/>
  <c r="U344" i="7"/>
  <c r="T344" i="7" s="1"/>
  <c r="DS345" i="7" l="1"/>
  <c r="DT346" i="7"/>
  <c r="FW347" i="7"/>
  <c r="FX348" i="7"/>
  <c r="FO345" i="7"/>
  <c r="FP346" i="7"/>
  <c r="EZ345" i="7"/>
  <c r="EY344" i="7"/>
  <c r="EJ346" i="7"/>
  <c r="EI345" i="7"/>
  <c r="U345" i="7"/>
  <c r="T345" i="7" s="1"/>
  <c r="DT347" i="7" l="1"/>
  <c r="DS346" i="7"/>
  <c r="FW348" i="7"/>
  <c r="FX349" i="7"/>
  <c r="FP347" i="7"/>
  <c r="FO346" i="7"/>
  <c r="EZ346" i="7"/>
  <c r="EY345" i="7"/>
  <c r="EJ347" i="7"/>
  <c r="EI346" i="7"/>
  <c r="U346" i="7"/>
  <c r="T346" i="7" s="1"/>
  <c r="DT348" i="7" l="1"/>
  <c r="DS347" i="7"/>
  <c r="FW349" i="7"/>
  <c r="FX350" i="7"/>
  <c r="FP348" i="7"/>
  <c r="FO347" i="7"/>
  <c r="EZ347" i="7"/>
  <c r="EY346" i="7"/>
  <c r="EI347" i="7"/>
  <c r="EJ348" i="7"/>
  <c r="U347" i="7"/>
  <c r="T347" i="7" s="1"/>
  <c r="DS348" i="7" l="1"/>
  <c r="DT349" i="7"/>
  <c r="FX351" i="7"/>
  <c r="FW350" i="7"/>
  <c r="FP349" i="7"/>
  <c r="FO348" i="7"/>
  <c r="EY347" i="7"/>
  <c r="EZ348" i="7"/>
  <c r="EJ349" i="7"/>
  <c r="EI348" i="7"/>
  <c r="U348" i="7"/>
  <c r="T348" i="7" s="1"/>
  <c r="DT350" i="7" l="1"/>
  <c r="DS349" i="7"/>
  <c r="FW351" i="7"/>
  <c r="FX352" i="7"/>
  <c r="FO349" i="7"/>
  <c r="FP350" i="7"/>
  <c r="EZ349" i="7"/>
  <c r="EY348" i="7"/>
  <c r="EJ350" i="7"/>
  <c r="EI349" i="7"/>
  <c r="U349" i="7"/>
  <c r="T349" i="7" s="1"/>
  <c r="DS350" i="7" l="1"/>
  <c r="DT351" i="7"/>
  <c r="FW352" i="7"/>
  <c r="FX353" i="7"/>
  <c r="FP351" i="7"/>
  <c r="FO350" i="7"/>
  <c r="EZ350" i="7"/>
  <c r="EY349" i="7"/>
  <c r="EJ351" i="7"/>
  <c r="EI350" i="7"/>
  <c r="U350" i="7"/>
  <c r="T350" i="7" s="1"/>
  <c r="DS351" i="7" l="1"/>
  <c r="DT352" i="7"/>
  <c r="FW353" i="7"/>
  <c r="FX354" i="7"/>
  <c r="FP352" i="7"/>
  <c r="FO351" i="7"/>
  <c r="EZ351" i="7"/>
  <c r="EY350" i="7"/>
  <c r="EI351" i="7"/>
  <c r="EJ352" i="7"/>
  <c r="U351" i="7"/>
  <c r="T351" i="7" s="1"/>
  <c r="DS352" i="7" l="1"/>
  <c r="DT353" i="7"/>
  <c r="FX355" i="7"/>
  <c r="FW354" i="7"/>
  <c r="FO352" i="7"/>
  <c r="FP353" i="7"/>
  <c r="EY351" i="7"/>
  <c r="EZ352" i="7"/>
  <c r="EJ353" i="7"/>
  <c r="EI352" i="7"/>
  <c r="U352" i="7"/>
  <c r="T352" i="7" s="1"/>
  <c r="DS353" i="7" l="1"/>
  <c r="DT354" i="7"/>
  <c r="FW355" i="7"/>
  <c r="FX356" i="7"/>
  <c r="FO353" i="7"/>
  <c r="FP354" i="7"/>
  <c r="EZ353" i="7"/>
  <c r="EY352" i="7"/>
  <c r="EJ354" i="7"/>
  <c r="EI353" i="7"/>
  <c r="U353" i="7"/>
  <c r="T353" i="7" s="1"/>
  <c r="DS354" i="7" l="1"/>
  <c r="DT355" i="7"/>
  <c r="FW356" i="7"/>
  <c r="FX357" i="7"/>
  <c r="FP355" i="7"/>
  <c r="FO354" i="7"/>
  <c r="EZ354" i="7"/>
  <c r="EY353" i="7"/>
  <c r="EJ355" i="7"/>
  <c r="EI354" i="7"/>
  <c r="U354" i="7"/>
  <c r="T354" i="7" s="1"/>
  <c r="DT356" i="7" l="1"/>
  <c r="DS355" i="7"/>
  <c r="FW357" i="7"/>
  <c r="FX358" i="7"/>
  <c r="FP356" i="7"/>
  <c r="FO355" i="7"/>
  <c r="EZ355" i="7"/>
  <c r="EY354" i="7"/>
  <c r="EI355" i="7"/>
  <c r="EJ356" i="7"/>
  <c r="U355" i="7"/>
  <c r="T355" i="7" s="1"/>
  <c r="DS356" i="7" l="1"/>
  <c r="DT357" i="7"/>
  <c r="FX359" i="7"/>
  <c r="FW358" i="7"/>
  <c r="FP357" i="7"/>
  <c r="FO356" i="7"/>
  <c r="EY355" i="7"/>
  <c r="EZ356" i="7"/>
  <c r="EJ357" i="7"/>
  <c r="EI356" i="7"/>
  <c r="U356" i="7"/>
  <c r="T356" i="7" s="1"/>
  <c r="DS357" i="7" l="1"/>
  <c r="DT358" i="7"/>
  <c r="FW359" i="7"/>
  <c r="FX360" i="7"/>
  <c r="FO357" i="7"/>
  <c r="FP358" i="7"/>
  <c r="EZ357" i="7"/>
  <c r="EY356" i="7"/>
  <c r="EJ358" i="7"/>
  <c r="EI357" i="7"/>
  <c r="U357" i="7"/>
  <c r="T357" i="7" s="1"/>
  <c r="DS358" i="7" l="1"/>
  <c r="DT359" i="7"/>
  <c r="FW360" i="7"/>
  <c r="FX361" i="7"/>
  <c r="FP359" i="7"/>
  <c r="FO358" i="7"/>
  <c r="EZ358" i="7"/>
  <c r="EY357" i="7"/>
  <c r="EJ359" i="7"/>
  <c r="EI358" i="7"/>
  <c r="U358" i="7"/>
  <c r="T358" i="7" s="1"/>
  <c r="DT360" i="7" l="1"/>
  <c r="DS359" i="7"/>
  <c r="FW361" i="7"/>
  <c r="FX362" i="7"/>
  <c r="FP360" i="7"/>
  <c r="FO359" i="7"/>
  <c r="EZ359" i="7"/>
  <c r="EY358" i="7"/>
  <c r="EI359" i="7"/>
  <c r="EJ360" i="7"/>
  <c r="U359" i="7"/>
  <c r="T359" i="7" s="1"/>
  <c r="DS360" i="7" l="1"/>
  <c r="DT361" i="7"/>
  <c r="FX363" i="7"/>
  <c r="FW362" i="7"/>
  <c r="FO360" i="7"/>
  <c r="FP361" i="7"/>
  <c r="EY359" i="7"/>
  <c r="EZ360" i="7"/>
  <c r="EJ361" i="7"/>
  <c r="EI360" i="7"/>
  <c r="U360" i="7"/>
  <c r="T360" i="7" s="1"/>
  <c r="DS361" i="7" l="1"/>
  <c r="DT362" i="7"/>
  <c r="FW363" i="7"/>
  <c r="FX364" i="7"/>
  <c r="FO361" i="7"/>
  <c r="FP362" i="7"/>
  <c r="EZ361" i="7"/>
  <c r="EY360" i="7"/>
  <c r="EJ362" i="7"/>
  <c r="EI361" i="7"/>
  <c r="U361" i="7"/>
  <c r="T361" i="7" s="1"/>
  <c r="DS362" i="7" l="1"/>
  <c r="DT363" i="7"/>
  <c r="FW364" i="7"/>
  <c r="FX365" i="7"/>
  <c r="FP363" i="7"/>
  <c r="FO362" i="7"/>
  <c r="EZ362" i="7"/>
  <c r="EY361" i="7"/>
  <c r="EJ363" i="7"/>
  <c r="EI362" i="7"/>
  <c r="U362" i="7"/>
  <c r="T362" i="7" s="1"/>
  <c r="DT364" i="7" l="1"/>
  <c r="DS363" i="7"/>
  <c r="FW365" i="7"/>
  <c r="FX366" i="7"/>
  <c r="FP364" i="7"/>
  <c r="FO363" i="7"/>
  <c r="EZ363" i="7"/>
  <c r="EY362" i="7"/>
  <c r="EI363" i="7"/>
  <c r="EJ364" i="7"/>
  <c r="U363" i="7"/>
  <c r="T363" i="7" s="1"/>
  <c r="DS364" i="7" l="1"/>
  <c r="DT365" i="7"/>
  <c r="FX367" i="7"/>
  <c r="FW366" i="7"/>
  <c r="FP365" i="7"/>
  <c r="FO364" i="7"/>
  <c r="EY363" i="7"/>
  <c r="EZ364" i="7"/>
  <c r="EJ365" i="7"/>
  <c r="EI364" i="7"/>
  <c r="U364" i="7"/>
  <c r="T364" i="7" s="1"/>
  <c r="DS365" i="7" l="1"/>
  <c r="DT366" i="7"/>
  <c r="FW367" i="7"/>
  <c r="FX368" i="7"/>
  <c r="FO365" i="7"/>
  <c r="FP366" i="7"/>
  <c r="EZ365" i="7"/>
  <c r="EY364" i="7"/>
  <c r="EJ366" i="7"/>
  <c r="EI365" i="7"/>
  <c r="U365" i="7"/>
  <c r="T365" i="7" s="1"/>
  <c r="DS366" i="7" l="1"/>
  <c r="DT367" i="7"/>
  <c r="FW368" i="7"/>
  <c r="FX369" i="7"/>
  <c r="FP367" i="7"/>
  <c r="FO366" i="7"/>
  <c r="EZ366" i="7"/>
  <c r="EY365" i="7"/>
  <c r="EJ367" i="7"/>
  <c r="EI366" i="7"/>
  <c r="U366" i="7"/>
  <c r="T366" i="7" s="1"/>
  <c r="DT368" i="7" l="1"/>
  <c r="DS367" i="7"/>
  <c r="FW369" i="7"/>
  <c r="FX370" i="7"/>
  <c r="FP368" i="7"/>
  <c r="FO367" i="7"/>
  <c r="EZ367" i="7"/>
  <c r="EY366" i="7"/>
  <c r="EI367" i="7"/>
  <c r="EJ368" i="7"/>
  <c r="U367" i="7"/>
  <c r="T367" i="7" s="1"/>
  <c r="DS368" i="7" l="1"/>
  <c r="DT369" i="7"/>
  <c r="FX371" i="7"/>
  <c r="FW370" i="7"/>
  <c r="FO368" i="7"/>
  <c r="FP369" i="7"/>
  <c r="EY367" i="7"/>
  <c r="EZ368" i="7"/>
  <c r="EJ369" i="7"/>
  <c r="EI368" i="7"/>
  <c r="U368" i="7"/>
  <c r="T368" i="7" s="1"/>
  <c r="DS369" i="7" l="1"/>
  <c r="DT370" i="7"/>
  <c r="FW371" i="7"/>
  <c r="FX372" i="7"/>
  <c r="FO369" i="7"/>
  <c r="FP370" i="7"/>
  <c r="EZ369" i="7"/>
  <c r="EY368" i="7"/>
  <c r="EJ370" i="7"/>
  <c r="EI369" i="7"/>
  <c r="U369" i="7"/>
  <c r="T369" i="7" s="1"/>
  <c r="DS370" i="7" l="1"/>
  <c r="DT371" i="7"/>
  <c r="FW372" i="7"/>
  <c r="FX373" i="7"/>
  <c r="FP371" i="7"/>
  <c r="FO370" i="7"/>
  <c r="EZ370" i="7"/>
  <c r="EY369" i="7"/>
  <c r="EJ371" i="7"/>
  <c r="EI370" i="7"/>
  <c r="U370" i="7"/>
  <c r="T370" i="7" s="1"/>
  <c r="DT372" i="7" l="1"/>
  <c r="DS371" i="7"/>
  <c r="FW373" i="7"/>
  <c r="FX374" i="7"/>
  <c r="FP372" i="7"/>
  <c r="FO371" i="7"/>
  <c r="EZ371" i="7"/>
  <c r="EY370" i="7"/>
  <c r="EI371" i="7"/>
  <c r="EJ372" i="7"/>
  <c r="U371" i="7"/>
  <c r="T371" i="7" s="1"/>
  <c r="DS372" i="7" l="1"/>
  <c r="DT373" i="7"/>
  <c r="FX375" i="7"/>
  <c r="FW374" i="7"/>
  <c r="FO372" i="7"/>
  <c r="FP373" i="7"/>
  <c r="EY371" i="7"/>
  <c r="EZ372" i="7"/>
  <c r="EJ373" i="7"/>
  <c r="EI372" i="7"/>
  <c r="U372" i="7"/>
  <c r="T372" i="7" s="1"/>
  <c r="DS373" i="7" l="1"/>
  <c r="DT374" i="7"/>
  <c r="FW375" i="7"/>
  <c r="FX376" i="7"/>
  <c r="FO373" i="7"/>
  <c r="FP374" i="7"/>
  <c r="EZ373" i="7"/>
  <c r="EY372" i="7"/>
  <c r="EJ374" i="7"/>
  <c r="EI373" i="7"/>
  <c r="U373" i="7"/>
  <c r="T373" i="7" s="1"/>
  <c r="DS374" i="7" l="1"/>
  <c r="DT375" i="7"/>
  <c r="FW376" i="7"/>
  <c r="FX377" i="7"/>
  <c r="FP375" i="7"/>
  <c r="FO374" i="7"/>
  <c r="EZ374" i="7"/>
  <c r="EY373" i="7"/>
  <c r="EJ375" i="7"/>
  <c r="EI374" i="7"/>
  <c r="U374" i="7"/>
  <c r="T374" i="7" s="1"/>
  <c r="DT376" i="7" l="1"/>
  <c r="DS375" i="7"/>
  <c r="FW377" i="7"/>
  <c r="FX378" i="7"/>
  <c r="FP376" i="7"/>
  <c r="FO375" i="7"/>
  <c r="EZ375" i="7"/>
  <c r="EY374" i="7"/>
  <c r="EI375" i="7"/>
  <c r="EJ376" i="7"/>
  <c r="U375" i="7"/>
  <c r="T375" i="7" s="1"/>
  <c r="DS376" i="7" l="1"/>
  <c r="DT377" i="7"/>
  <c r="FX379" i="7"/>
  <c r="FW378" i="7"/>
  <c r="FO376" i="7"/>
  <c r="FP377" i="7"/>
  <c r="EY375" i="7"/>
  <c r="EZ376" i="7"/>
  <c r="EJ377" i="7"/>
  <c r="EI376" i="7"/>
  <c r="U376" i="7"/>
  <c r="T376" i="7" s="1"/>
  <c r="DS377" i="7" l="1"/>
  <c r="DT378" i="7"/>
  <c r="FW379" i="7"/>
  <c r="FX380" i="7"/>
  <c r="FO377" i="7"/>
  <c r="FP378" i="7"/>
  <c r="EZ377" i="7"/>
  <c r="EY376" i="7"/>
  <c r="EJ378" i="7"/>
  <c r="EI377" i="7"/>
  <c r="U377" i="7"/>
  <c r="T377" i="7" s="1"/>
  <c r="DS378" i="7" l="1"/>
  <c r="DT379" i="7"/>
  <c r="FW380" i="7"/>
  <c r="FX381" i="7"/>
  <c r="FP379" i="7"/>
  <c r="FO378" i="7"/>
  <c r="EZ378" i="7"/>
  <c r="EY377" i="7"/>
  <c r="EJ379" i="7"/>
  <c r="EI378" i="7"/>
  <c r="U378" i="7"/>
  <c r="T378" i="7" s="1"/>
  <c r="DT380" i="7" l="1"/>
  <c r="DS379" i="7"/>
  <c r="FW381" i="7"/>
  <c r="FX382" i="7"/>
  <c r="FP380" i="7"/>
  <c r="FO379" i="7"/>
  <c r="EZ379" i="7"/>
  <c r="EY378" i="7"/>
  <c r="EI379" i="7"/>
  <c r="EJ380" i="7"/>
  <c r="U379" i="7"/>
  <c r="T379" i="7" s="1"/>
  <c r="DS380" i="7" l="1"/>
  <c r="DT381" i="7"/>
  <c r="FX383" i="7"/>
  <c r="FW382" i="7"/>
  <c r="FP381" i="7"/>
  <c r="FO380" i="7"/>
  <c r="EY379" i="7"/>
  <c r="EZ380" i="7"/>
  <c r="EJ381" i="7"/>
  <c r="EI380" i="7"/>
  <c r="U380" i="7"/>
  <c r="T380" i="7" s="1"/>
  <c r="DS381" i="7" l="1"/>
  <c r="DT382" i="7"/>
  <c r="FW383" i="7"/>
  <c r="FX384" i="7"/>
  <c r="FO381" i="7"/>
  <c r="FP382" i="7"/>
  <c r="EZ381" i="7"/>
  <c r="EY380" i="7"/>
  <c r="EJ382" i="7"/>
  <c r="EI381" i="7"/>
  <c r="U381" i="7"/>
  <c r="T381" i="7" s="1"/>
  <c r="DS382" i="7" l="1"/>
  <c r="DT383" i="7"/>
  <c r="FW384" i="7"/>
  <c r="FX385" i="7"/>
  <c r="FP383" i="7"/>
  <c r="FO382" i="7"/>
  <c r="EZ382" i="7"/>
  <c r="EY381" i="7"/>
  <c r="EJ383" i="7"/>
  <c r="EI382" i="7"/>
  <c r="U382" i="7"/>
  <c r="T382" i="7" s="1"/>
  <c r="DT384" i="7" l="1"/>
  <c r="DS383" i="7"/>
  <c r="FX386" i="7"/>
  <c r="FW385" i="7"/>
  <c r="FP384" i="7"/>
  <c r="FO383" i="7"/>
  <c r="EZ383" i="7"/>
  <c r="EY382" i="7"/>
  <c r="EI383" i="7"/>
  <c r="EJ384" i="7"/>
  <c r="U383" i="7"/>
  <c r="T383" i="7" s="1"/>
  <c r="DS384" i="7" l="1"/>
  <c r="DT385" i="7"/>
  <c r="FX387" i="7"/>
  <c r="FW386" i="7"/>
  <c r="FP385" i="7"/>
  <c r="FO384" i="7"/>
  <c r="EY383" i="7"/>
  <c r="EZ384" i="7"/>
  <c r="EJ385" i="7"/>
  <c r="EI384" i="7"/>
  <c r="U384" i="7"/>
  <c r="T384" i="7" s="1"/>
  <c r="DS385" i="7" l="1"/>
  <c r="DT386" i="7"/>
  <c r="FX388" i="7"/>
  <c r="FW387" i="7"/>
  <c r="FO385" i="7"/>
  <c r="FP386" i="7"/>
  <c r="EZ385" i="7"/>
  <c r="EY384" i="7"/>
  <c r="EJ386" i="7"/>
  <c r="EI385" i="7"/>
  <c r="U385" i="7"/>
  <c r="T385" i="7" s="1"/>
  <c r="DT387" i="7" l="1"/>
  <c r="DS386" i="7"/>
  <c r="FW388" i="7"/>
  <c r="FX389" i="7"/>
  <c r="FP387" i="7"/>
  <c r="FO386" i="7"/>
  <c r="EZ386" i="7"/>
  <c r="EY385" i="7"/>
  <c r="EJ387" i="7"/>
  <c r="EI386" i="7"/>
  <c r="U386" i="7"/>
  <c r="T386" i="7" s="1"/>
  <c r="DS387" i="7" l="1"/>
  <c r="DT388" i="7"/>
  <c r="FX390" i="7"/>
  <c r="FW389" i="7"/>
  <c r="FP388" i="7"/>
  <c r="FO387" i="7"/>
  <c r="EZ387" i="7"/>
  <c r="EY386" i="7"/>
  <c r="EI387" i="7"/>
  <c r="EJ388" i="7"/>
  <c r="U387" i="7"/>
  <c r="T387" i="7" s="1"/>
  <c r="DT389" i="7" l="1"/>
  <c r="DS388" i="7"/>
  <c r="FW390" i="7"/>
  <c r="FX391" i="7"/>
  <c r="FP389" i="7"/>
  <c r="FO388" i="7"/>
  <c r="EY387" i="7"/>
  <c r="EZ388" i="7"/>
  <c r="EJ389" i="7"/>
  <c r="EI388" i="7"/>
  <c r="U388" i="7"/>
  <c r="T388" i="7" s="1"/>
  <c r="DT390" i="7" l="1"/>
  <c r="DS389" i="7"/>
  <c r="FX392" i="7"/>
  <c r="FW391" i="7"/>
  <c r="FO389" i="7"/>
  <c r="FP390" i="7"/>
  <c r="EZ389" i="7"/>
  <c r="EY388" i="7"/>
  <c r="EJ390" i="7"/>
  <c r="EI389" i="7"/>
  <c r="U389" i="7"/>
  <c r="T389" i="7" s="1"/>
  <c r="DT391" i="7" l="1"/>
  <c r="DS390" i="7"/>
  <c r="FW392" i="7"/>
  <c r="FX393" i="7"/>
  <c r="FO390" i="7"/>
  <c r="FP391" i="7"/>
  <c r="EZ390" i="7"/>
  <c r="EY389" i="7"/>
  <c r="EJ391" i="7"/>
  <c r="EI390" i="7"/>
  <c r="U390" i="7"/>
  <c r="T390" i="7" s="1"/>
  <c r="DT392" i="7" l="1"/>
  <c r="DS391" i="7"/>
  <c r="FX394" i="7"/>
  <c r="FW393" i="7"/>
  <c r="FP392" i="7"/>
  <c r="FO391" i="7"/>
  <c r="EZ391" i="7"/>
  <c r="EY390" i="7"/>
  <c r="EI391" i="7"/>
  <c r="EJ392" i="7"/>
  <c r="U391" i="7"/>
  <c r="T391" i="7" s="1"/>
  <c r="DS392" i="7" l="1"/>
  <c r="DT393" i="7"/>
  <c r="FX395" i="7"/>
  <c r="FW394" i="7"/>
  <c r="FO392" i="7"/>
  <c r="FP393" i="7"/>
  <c r="EY391" i="7"/>
  <c r="EZ392" i="7"/>
  <c r="EJ393" i="7"/>
  <c r="EI392" i="7"/>
  <c r="U392" i="7"/>
  <c r="T392" i="7" s="1"/>
  <c r="DS393" i="7" l="1"/>
  <c r="DT394" i="7"/>
  <c r="FW395" i="7"/>
  <c r="FX396" i="7"/>
  <c r="FP394" i="7"/>
  <c r="FO393" i="7"/>
  <c r="EZ393" i="7"/>
  <c r="EY392" i="7"/>
  <c r="EJ394" i="7"/>
  <c r="EI393" i="7"/>
  <c r="U393" i="7"/>
  <c r="T393" i="7" s="1"/>
  <c r="DS394" i="7" l="1"/>
  <c r="DT395" i="7"/>
  <c r="FW396" i="7"/>
  <c r="FX397" i="7"/>
  <c r="FO394" i="7"/>
  <c r="FP395" i="7"/>
  <c r="EZ394" i="7"/>
  <c r="EY393" i="7"/>
  <c r="EJ395" i="7"/>
  <c r="EI394" i="7"/>
  <c r="U394" i="7"/>
  <c r="T394" i="7" s="1"/>
  <c r="DT396" i="7" l="1"/>
  <c r="DS395" i="7"/>
  <c r="FX398" i="7"/>
  <c r="FW397" i="7"/>
  <c r="FP396" i="7"/>
  <c r="FO395" i="7"/>
  <c r="EZ395" i="7"/>
  <c r="EY394" i="7"/>
  <c r="EI395" i="7"/>
  <c r="EJ396" i="7"/>
  <c r="U395" i="7"/>
  <c r="T395" i="7" s="1"/>
  <c r="DS396" i="7" l="1"/>
  <c r="DT397" i="7"/>
  <c r="FX399" i="7"/>
  <c r="FW398" i="7"/>
  <c r="FP397" i="7"/>
  <c r="FO396" i="7"/>
  <c r="EY395" i="7"/>
  <c r="EZ396" i="7"/>
  <c r="EJ397" i="7"/>
  <c r="EI396" i="7"/>
  <c r="U396" i="7"/>
  <c r="T396" i="7" s="1"/>
  <c r="DT398" i="7" l="1"/>
  <c r="DS397" i="7"/>
  <c r="FW399" i="7"/>
  <c r="FX400" i="7"/>
  <c r="FP398" i="7"/>
  <c r="FO397" i="7"/>
  <c r="EZ397" i="7"/>
  <c r="EY396" i="7"/>
  <c r="EJ398" i="7"/>
  <c r="EI397" i="7"/>
  <c r="U397" i="7"/>
  <c r="T397" i="7" s="1"/>
  <c r="DS398" i="7" l="1"/>
  <c r="DT399" i="7"/>
  <c r="FX401" i="7"/>
  <c r="FW400" i="7"/>
  <c r="FP399" i="7"/>
  <c r="FO398" i="7"/>
  <c r="EZ398" i="7"/>
  <c r="EY397" i="7"/>
  <c r="EJ399" i="7"/>
  <c r="EI398" i="7"/>
  <c r="U398" i="7"/>
  <c r="T398" i="7" s="1"/>
  <c r="DT400" i="7" l="1"/>
  <c r="DS399" i="7"/>
  <c r="FX402" i="7"/>
  <c r="FW401" i="7"/>
  <c r="FP400" i="7"/>
  <c r="FO399" i="7"/>
  <c r="EZ399" i="7"/>
  <c r="EY398" i="7"/>
  <c r="EI399" i="7"/>
  <c r="EJ400" i="7"/>
  <c r="U399" i="7"/>
  <c r="T399" i="7" s="1"/>
  <c r="DS400" i="7" l="1"/>
  <c r="DT401" i="7"/>
  <c r="FX403" i="7"/>
  <c r="FW402" i="7"/>
  <c r="FP401" i="7"/>
  <c r="FO400" i="7"/>
  <c r="EY399" i="7"/>
  <c r="EZ400" i="7"/>
  <c r="EJ401" i="7"/>
  <c r="EI400" i="7"/>
  <c r="U400" i="7"/>
  <c r="T400" i="7" s="1"/>
  <c r="DS401" i="7" l="1"/>
  <c r="DT402" i="7"/>
  <c r="FW403" i="7"/>
  <c r="FX404" i="7"/>
  <c r="FO401" i="7"/>
  <c r="FP402" i="7"/>
  <c r="EZ401" i="7"/>
  <c r="EY400" i="7"/>
  <c r="EJ402" i="7"/>
  <c r="EI401" i="7"/>
  <c r="U401" i="7"/>
  <c r="T401" i="7" s="1"/>
  <c r="DT403" i="7" l="1"/>
  <c r="DS402" i="7"/>
  <c r="FX405" i="7"/>
  <c r="FW404" i="7"/>
  <c r="FP403" i="7"/>
  <c r="FO402" i="7"/>
  <c r="EZ402" i="7"/>
  <c r="EY401" i="7"/>
  <c r="EJ403" i="7"/>
  <c r="EI402" i="7"/>
  <c r="U402" i="7"/>
  <c r="T402" i="7" s="1"/>
  <c r="DT404" i="7" l="1"/>
  <c r="DS403" i="7"/>
  <c r="FX406" i="7"/>
  <c r="FW405" i="7"/>
  <c r="FP404" i="7"/>
  <c r="FO403" i="7"/>
  <c r="EZ403" i="7"/>
  <c r="EY402" i="7"/>
  <c r="EI403" i="7"/>
  <c r="EJ404" i="7"/>
  <c r="U403" i="7"/>
  <c r="T403" i="7" s="1"/>
  <c r="DT405" i="7" l="1"/>
  <c r="DS404" i="7"/>
  <c r="FX407" i="7"/>
  <c r="FW406" i="7"/>
  <c r="FP405" i="7"/>
  <c r="FO404" i="7"/>
  <c r="EY403" i="7"/>
  <c r="EZ404" i="7"/>
  <c r="EJ405" i="7"/>
  <c r="EI404" i="7"/>
  <c r="U404" i="7"/>
  <c r="T404" i="7" s="1"/>
  <c r="DS405" i="7" l="1"/>
  <c r="DT406" i="7"/>
  <c r="FW407" i="7"/>
  <c r="FX408" i="7"/>
  <c r="FP406" i="7"/>
  <c r="FO405" i="7"/>
  <c r="EZ405" i="7"/>
  <c r="EY404" i="7"/>
  <c r="EJ406" i="7"/>
  <c r="EI405" i="7"/>
  <c r="U405" i="7"/>
  <c r="T405" i="7" s="1"/>
  <c r="DT407" i="7" l="1"/>
  <c r="DS406" i="7"/>
  <c r="FX409" i="7"/>
  <c r="FW408" i="7"/>
  <c r="FP407" i="7"/>
  <c r="FO406" i="7"/>
  <c r="EZ406" i="7"/>
  <c r="EY405" i="7"/>
  <c r="EJ407" i="7"/>
  <c r="EI406" i="7"/>
  <c r="U406" i="7"/>
  <c r="T406" i="7" s="1"/>
  <c r="DS407" i="7" l="1"/>
  <c r="DT408" i="7"/>
  <c r="FX410" i="7"/>
  <c r="FW409" i="7"/>
  <c r="FP408" i="7"/>
  <c r="FO407" i="7"/>
  <c r="EZ407" i="7"/>
  <c r="EY406" i="7"/>
  <c r="EI407" i="7"/>
  <c r="EJ408" i="7"/>
  <c r="U407" i="7"/>
  <c r="T407" i="7" s="1"/>
  <c r="DS408" i="7" l="1"/>
  <c r="DT409" i="7"/>
  <c r="FX411" i="7"/>
  <c r="FW410" i="7"/>
  <c r="FO408" i="7"/>
  <c r="FP409" i="7"/>
  <c r="EY407" i="7"/>
  <c r="EZ408" i="7"/>
  <c r="EJ409" i="7"/>
  <c r="EI408" i="7"/>
  <c r="U408" i="7"/>
  <c r="T408" i="7" s="1"/>
  <c r="DT410" i="7" l="1"/>
  <c r="DS409" i="7"/>
  <c r="FW411" i="7"/>
  <c r="FX412" i="7"/>
  <c r="FP410" i="7"/>
  <c r="FO409" i="7"/>
  <c r="EZ409" i="7"/>
  <c r="EY408" i="7"/>
  <c r="EJ410" i="7"/>
  <c r="EI409" i="7"/>
  <c r="U409" i="7"/>
  <c r="T409" i="7" s="1"/>
  <c r="DT411" i="7" l="1"/>
  <c r="DS410" i="7"/>
  <c r="FX413" i="7"/>
  <c r="FW412" i="7"/>
  <c r="FO410" i="7"/>
  <c r="FP411" i="7"/>
  <c r="EZ410" i="7"/>
  <c r="EY409" i="7"/>
  <c r="EJ411" i="7"/>
  <c r="EI410" i="7"/>
  <c r="U410" i="7"/>
  <c r="T410" i="7" s="1"/>
  <c r="DT412" i="7" l="1"/>
  <c r="DS411" i="7"/>
  <c r="FX414" i="7"/>
  <c r="FW413" i="7"/>
  <c r="FP412" i="7"/>
  <c r="FO411" i="7"/>
  <c r="EZ411" i="7"/>
  <c r="EY410" i="7"/>
  <c r="EI411" i="7"/>
  <c r="EJ412" i="7"/>
  <c r="U411" i="7"/>
  <c r="T411" i="7" s="1"/>
  <c r="DT413" i="7" l="1"/>
  <c r="DS412" i="7"/>
  <c r="FX415" i="7"/>
  <c r="FW414" i="7"/>
  <c r="FO412" i="7"/>
  <c r="FP413" i="7"/>
  <c r="EY411" i="7"/>
  <c r="EZ412" i="7"/>
  <c r="EJ413" i="7"/>
  <c r="EI412" i="7"/>
  <c r="U412" i="7"/>
  <c r="T412" i="7" s="1"/>
  <c r="DS413" i="7" l="1"/>
  <c r="DT414" i="7"/>
  <c r="FW415" i="7"/>
  <c r="FX416" i="7"/>
  <c r="FO413" i="7"/>
  <c r="FP414" i="7"/>
  <c r="EZ413" i="7"/>
  <c r="EY412" i="7"/>
  <c r="EJ414" i="7"/>
  <c r="EI413" i="7"/>
  <c r="U413" i="7"/>
  <c r="T413" i="7" s="1"/>
  <c r="DS414" i="7" l="1"/>
  <c r="DT415" i="7"/>
  <c r="FX417" i="7"/>
  <c r="FW416" i="7"/>
  <c r="FP415" i="7"/>
  <c r="FO414" i="7"/>
  <c r="EZ414" i="7"/>
  <c r="EY413" i="7"/>
  <c r="EJ415" i="7"/>
  <c r="EI414" i="7"/>
  <c r="U414" i="7"/>
  <c r="T414" i="7" s="1"/>
  <c r="DT416" i="7" l="1"/>
  <c r="DS415" i="7"/>
  <c r="FX418" i="7"/>
  <c r="FW417" i="7"/>
  <c r="FP416" i="7"/>
  <c r="FO415" i="7"/>
  <c r="EZ415" i="7"/>
  <c r="EY414" i="7"/>
  <c r="EI415" i="7"/>
  <c r="EJ416" i="7"/>
  <c r="U415" i="7"/>
  <c r="T415" i="7" s="1"/>
  <c r="DT417" i="7" l="1"/>
  <c r="DS416" i="7"/>
  <c r="FX419" i="7"/>
  <c r="FW418" i="7"/>
  <c r="FP417" i="7"/>
  <c r="FO416" i="7"/>
  <c r="EY415" i="7"/>
  <c r="EZ416" i="7"/>
  <c r="EJ417" i="7"/>
  <c r="EI416" i="7"/>
  <c r="U416" i="7"/>
  <c r="T416" i="7" s="1"/>
  <c r="DS417" i="7" l="1"/>
  <c r="DT418" i="7"/>
  <c r="FW419" i="7"/>
  <c r="FX420" i="7"/>
  <c r="FO417" i="7"/>
  <c r="FP418" i="7"/>
  <c r="EZ417" i="7"/>
  <c r="EY416" i="7"/>
  <c r="EJ418" i="7"/>
  <c r="EI417" i="7"/>
  <c r="U417" i="7"/>
  <c r="T417" i="7" s="1"/>
  <c r="DS418" i="7" l="1"/>
  <c r="DT419" i="7"/>
  <c r="FX421" i="7"/>
  <c r="FW420" i="7"/>
  <c r="FP419" i="7"/>
  <c r="FO418" i="7"/>
  <c r="EZ418" i="7"/>
  <c r="EY417" i="7"/>
  <c r="EJ419" i="7"/>
  <c r="EI418" i="7"/>
  <c r="U418" i="7"/>
  <c r="T418" i="7" s="1"/>
  <c r="DT420" i="7" l="1"/>
  <c r="DS419" i="7"/>
  <c r="FX422" i="7"/>
  <c r="FW421" i="7"/>
  <c r="FP420" i="7"/>
  <c r="FO419" i="7"/>
  <c r="EZ419" i="7"/>
  <c r="EY418" i="7"/>
  <c r="EI419" i="7"/>
  <c r="EJ420" i="7"/>
  <c r="U419" i="7"/>
  <c r="T419" i="7" s="1"/>
  <c r="DS420" i="7" l="1"/>
  <c r="DT421" i="7"/>
  <c r="FX423" i="7"/>
  <c r="FW422" i="7"/>
  <c r="FP421" i="7"/>
  <c r="FO420" i="7"/>
  <c r="EY419" i="7"/>
  <c r="EZ420" i="7"/>
  <c r="EJ421" i="7"/>
  <c r="EI420" i="7"/>
  <c r="U420" i="7"/>
  <c r="T420" i="7" s="1"/>
  <c r="DS421" i="7" l="1"/>
  <c r="DT422" i="7"/>
  <c r="FW423" i="7"/>
  <c r="FX424" i="7"/>
  <c r="FO421" i="7"/>
  <c r="FP422" i="7"/>
  <c r="EZ421" i="7"/>
  <c r="EY420" i="7"/>
  <c r="EJ422" i="7"/>
  <c r="EI421" i="7"/>
  <c r="U421" i="7"/>
  <c r="T421" i="7" s="1"/>
  <c r="DS422" i="7" l="1"/>
  <c r="DT423" i="7"/>
  <c r="FX425" i="7"/>
  <c r="FW424" i="7"/>
  <c r="FO422" i="7"/>
  <c r="FP423" i="7"/>
  <c r="EZ422" i="7"/>
  <c r="EY421" i="7"/>
  <c r="EJ423" i="7"/>
  <c r="EI422" i="7"/>
  <c r="U422" i="7"/>
  <c r="T422" i="7" s="1"/>
  <c r="DT424" i="7" l="1"/>
  <c r="DS423" i="7"/>
  <c r="FX426" i="7"/>
  <c r="FW425" i="7"/>
  <c r="FP424" i="7"/>
  <c r="FO423" i="7"/>
  <c r="EZ423" i="7"/>
  <c r="EY422" i="7"/>
  <c r="EI423" i="7"/>
  <c r="EJ424" i="7"/>
  <c r="U423" i="7"/>
  <c r="T423" i="7" s="1"/>
  <c r="DS424" i="7" l="1"/>
  <c r="DT425" i="7"/>
  <c r="FX427" i="7"/>
  <c r="FW426" i="7"/>
  <c r="FO424" i="7"/>
  <c r="FP425" i="7"/>
  <c r="EY423" i="7"/>
  <c r="EZ424" i="7"/>
  <c r="EJ425" i="7"/>
  <c r="EI424" i="7"/>
  <c r="U424" i="7"/>
  <c r="T424" i="7" s="1"/>
  <c r="DS425" i="7" l="1"/>
  <c r="DT426" i="7"/>
  <c r="FW427" i="7"/>
  <c r="FX428" i="7"/>
  <c r="FP426" i="7"/>
  <c r="FO425" i="7"/>
  <c r="EZ425" i="7"/>
  <c r="EY424" i="7"/>
  <c r="EJ426" i="7"/>
  <c r="EI425" i="7"/>
  <c r="U425" i="7"/>
  <c r="T425" i="7" s="1"/>
  <c r="DS426" i="7" l="1"/>
  <c r="DT427" i="7"/>
  <c r="FX429" i="7"/>
  <c r="FW428" i="7"/>
  <c r="FO426" i="7"/>
  <c r="FP427" i="7"/>
  <c r="EZ426" i="7"/>
  <c r="EY425" i="7"/>
  <c r="EJ427" i="7"/>
  <c r="EI426" i="7"/>
  <c r="U426" i="7"/>
  <c r="T426" i="7" s="1"/>
  <c r="DS427" i="7" l="1"/>
  <c r="DT428" i="7"/>
  <c r="FX430" i="7"/>
  <c r="FW429" i="7"/>
  <c r="FP428" i="7"/>
  <c r="FO427" i="7"/>
  <c r="EZ427" i="7"/>
  <c r="EY426" i="7"/>
  <c r="EI427" i="7"/>
  <c r="EJ428" i="7"/>
  <c r="U427" i="7"/>
  <c r="T427" i="7" s="1"/>
  <c r="DS428" i="7" l="1"/>
  <c r="DT429" i="7"/>
  <c r="FX431" i="7"/>
  <c r="FW430" i="7"/>
  <c r="FP429" i="7"/>
  <c r="FO428" i="7"/>
  <c r="EY427" i="7"/>
  <c r="EZ428" i="7"/>
  <c r="EJ429" i="7"/>
  <c r="EI428" i="7"/>
  <c r="U428" i="7"/>
  <c r="T428" i="7" s="1"/>
  <c r="DS429" i="7" l="1"/>
  <c r="DT430" i="7"/>
  <c r="FW431" i="7"/>
  <c r="FX432" i="7"/>
  <c r="FP430" i="7"/>
  <c r="FO429" i="7"/>
  <c r="EZ429" i="7"/>
  <c r="EY428" i="7"/>
  <c r="EJ430" i="7"/>
  <c r="EI429" i="7"/>
  <c r="U429" i="7"/>
  <c r="T429" i="7" s="1"/>
  <c r="DS430" i="7" l="1"/>
  <c r="DT431" i="7"/>
  <c r="FX433" i="7"/>
  <c r="FW432" i="7"/>
  <c r="FP431" i="7"/>
  <c r="FO430" i="7"/>
  <c r="EZ430" i="7"/>
  <c r="EY429" i="7"/>
  <c r="EJ431" i="7"/>
  <c r="EI430" i="7"/>
  <c r="U430" i="7"/>
  <c r="T430" i="7" s="1"/>
  <c r="DT432" i="7" l="1"/>
  <c r="DS431" i="7"/>
  <c r="FX434" i="7"/>
  <c r="FW433" i="7"/>
  <c r="FP432" i="7"/>
  <c r="FO431" i="7"/>
  <c r="EZ431" i="7"/>
  <c r="EY430" i="7"/>
  <c r="EI431" i="7"/>
  <c r="EJ432" i="7"/>
  <c r="U431" i="7"/>
  <c r="T431" i="7" s="1"/>
  <c r="DT433" i="7" l="1"/>
  <c r="DS432" i="7"/>
  <c r="FX435" i="7"/>
  <c r="FW434" i="7"/>
  <c r="FP433" i="7"/>
  <c r="FO432" i="7"/>
  <c r="EY431" i="7"/>
  <c r="EZ432" i="7"/>
  <c r="EJ433" i="7"/>
  <c r="EI432" i="7"/>
  <c r="U432" i="7"/>
  <c r="T432" i="7" s="1"/>
  <c r="DS433" i="7" l="1"/>
  <c r="DT434" i="7"/>
  <c r="FW435" i="7"/>
  <c r="FX436" i="7"/>
  <c r="FO433" i="7"/>
  <c r="FP434" i="7"/>
  <c r="EZ433" i="7"/>
  <c r="EY432" i="7"/>
  <c r="EJ434" i="7"/>
  <c r="EI433" i="7"/>
  <c r="U433" i="7"/>
  <c r="T433" i="7" s="1"/>
  <c r="DS434" i="7" l="1"/>
  <c r="DT435" i="7"/>
  <c r="FX437" i="7"/>
  <c r="FW436" i="7"/>
  <c r="FP435" i="7"/>
  <c r="FO434" i="7"/>
  <c r="EZ434" i="7"/>
  <c r="EY433" i="7"/>
  <c r="EJ435" i="7"/>
  <c r="EI434" i="7"/>
  <c r="U434" i="7"/>
  <c r="T434" i="7" s="1"/>
  <c r="DS435" i="7" l="1"/>
  <c r="DT436" i="7"/>
  <c r="FX438" i="7"/>
  <c r="FW437" i="7"/>
  <c r="FP436" i="7"/>
  <c r="FO435" i="7"/>
  <c r="EZ435" i="7"/>
  <c r="EY434" i="7"/>
  <c r="EI435" i="7"/>
  <c r="EJ436" i="7"/>
  <c r="U435" i="7"/>
  <c r="T435" i="7" s="1"/>
  <c r="DS436" i="7" l="1"/>
  <c r="DT437" i="7"/>
  <c r="FX439" i="7"/>
  <c r="FW438" i="7"/>
  <c r="FP437" i="7"/>
  <c r="FO436" i="7"/>
  <c r="EY435" i="7"/>
  <c r="EZ436" i="7"/>
  <c r="EJ437" i="7"/>
  <c r="EI436" i="7"/>
  <c r="U436" i="7"/>
  <c r="T436" i="7" s="1"/>
  <c r="DS437" i="7" l="1"/>
  <c r="DT438" i="7"/>
  <c r="FW439" i="7"/>
  <c r="FX440" i="7"/>
  <c r="FP438" i="7"/>
  <c r="FO437" i="7"/>
  <c r="EZ437" i="7"/>
  <c r="EY436" i="7"/>
  <c r="EJ438" i="7"/>
  <c r="EI437" i="7"/>
  <c r="U437" i="7"/>
  <c r="T437" i="7" s="1"/>
  <c r="DS438" i="7" l="1"/>
  <c r="DT439" i="7"/>
  <c r="FX441" i="7"/>
  <c r="FW440" i="7"/>
  <c r="FP439" i="7"/>
  <c r="FO438" i="7"/>
  <c r="EZ438" i="7"/>
  <c r="EY437" i="7"/>
  <c r="EJ439" i="7"/>
  <c r="EI438" i="7"/>
  <c r="U438" i="7"/>
  <c r="T438" i="7" s="1"/>
  <c r="DT440" i="7" l="1"/>
  <c r="DS439" i="7"/>
  <c r="FX442" i="7"/>
  <c r="FW441" i="7"/>
  <c r="FP440" i="7"/>
  <c r="FO439" i="7"/>
  <c r="EZ439" i="7"/>
  <c r="EY438" i="7"/>
  <c r="EI439" i="7"/>
  <c r="EJ440" i="7"/>
  <c r="U439" i="7"/>
  <c r="T439" i="7" s="1"/>
  <c r="DT441" i="7" l="1"/>
  <c r="DS440" i="7"/>
  <c r="FX443" i="7"/>
  <c r="FW442" i="7"/>
  <c r="FO440" i="7"/>
  <c r="FP441" i="7"/>
  <c r="EY439" i="7"/>
  <c r="EZ440" i="7"/>
  <c r="EJ441" i="7"/>
  <c r="EI440" i="7"/>
  <c r="U440" i="7"/>
  <c r="T440" i="7" s="1"/>
  <c r="DS441" i="7" l="1"/>
  <c r="DT442" i="7"/>
  <c r="FW443" i="7"/>
  <c r="FX444" i="7"/>
  <c r="FP442" i="7"/>
  <c r="FO441" i="7"/>
  <c r="EZ441" i="7"/>
  <c r="EY440" i="7"/>
  <c r="EJ442" i="7"/>
  <c r="EI441" i="7"/>
  <c r="U441" i="7"/>
  <c r="T441" i="7" s="1"/>
  <c r="DS442" i="7" l="1"/>
  <c r="DT443" i="7"/>
  <c r="FX445" i="7"/>
  <c r="FW444" i="7"/>
  <c r="FO442" i="7"/>
  <c r="FP443" i="7"/>
  <c r="EZ442" i="7"/>
  <c r="EY441" i="7"/>
  <c r="EJ443" i="7"/>
  <c r="EI442" i="7"/>
  <c r="U442" i="7"/>
  <c r="T442" i="7" s="1"/>
  <c r="DS443" i="7" l="1"/>
  <c r="DT444" i="7"/>
  <c r="FX446" i="7"/>
  <c r="FW445" i="7"/>
  <c r="FP444" i="7"/>
  <c r="FO443" i="7"/>
  <c r="EZ443" i="7"/>
  <c r="EY442" i="7"/>
  <c r="EI443" i="7"/>
  <c r="EJ444" i="7"/>
  <c r="U443" i="7"/>
  <c r="T443" i="7" s="1"/>
  <c r="DS444" i="7" l="1"/>
  <c r="DT445" i="7"/>
  <c r="FX447" i="7"/>
  <c r="FW446" i="7"/>
  <c r="FO444" i="7"/>
  <c r="FP445" i="7"/>
  <c r="EY443" i="7"/>
  <c r="EZ444" i="7"/>
  <c r="EJ445" i="7"/>
  <c r="EI444" i="7"/>
  <c r="U444" i="7"/>
  <c r="T444" i="7" s="1"/>
  <c r="DS445" i="7" l="1"/>
  <c r="DT446" i="7"/>
  <c r="FW447" i="7"/>
  <c r="FX448" i="7"/>
  <c r="FO445" i="7"/>
  <c r="FP446" i="7"/>
  <c r="EZ445" i="7"/>
  <c r="EY444" i="7"/>
  <c r="EJ446" i="7"/>
  <c r="EI445" i="7"/>
  <c r="U445" i="7"/>
  <c r="T445" i="7" s="1"/>
  <c r="DS446" i="7" l="1"/>
  <c r="DT447" i="7"/>
  <c r="FX449" i="7"/>
  <c r="FW448" i="7"/>
  <c r="FP447" i="7"/>
  <c r="FO446" i="7"/>
  <c r="EZ446" i="7"/>
  <c r="EY445" i="7"/>
  <c r="EJ447" i="7"/>
  <c r="EI446" i="7"/>
  <c r="U446" i="7"/>
  <c r="T446" i="7" s="1"/>
  <c r="DT448" i="7" l="1"/>
  <c r="DS447" i="7"/>
  <c r="FX450" i="7"/>
  <c r="FW449" i="7"/>
  <c r="FP448" i="7"/>
  <c r="FO447" i="7"/>
  <c r="EZ447" i="7"/>
  <c r="EY446" i="7"/>
  <c r="EI447" i="7"/>
  <c r="EJ448" i="7"/>
  <c r="U447" i="7"/>
  <c r="T447" i="7" s="1"/>
  <c r="DS448" i="7" l="1"/>
  <c r="DT449" i="7"/>
  <c r="FX451" i="7"/>
  <c r="FW450" i="7"/>
  <c r="FP449" i="7"/>
  <c r="FO448" i="7"/>
  <c r="EY447" i="7"/>
  <c r="EZ448" i="7"/>
  <c r="EJ449" i="7"/>
  <c r="EI448" i="7"/>
  <c r="U448" i="7"/>
  <c r="T448" i="7" s="1"/>
  <c r="DT450" i="7" l="1"/>
  <c r="DS449" i="7"/>
  <c r="FW451" i="7"/>
  <c r="FX452" i="7"/>
  <c r="FO449" i="7"/>
  <c r="FP450" i="7"/>
  <c r="EZ449" i="7"/>
  <c r="EY448" i="7"/>
  <c r="EJ450" i="7"/>
  <c r="EI449" i="7"/>
  <c r="U449" i="7"/>
  <c r="T449" i="7" s="1"/>
  <c r="DS450" i="7" l="1"/>
  <c r="DT451" i="7"/>
  <c r="FX453" i="7"/>
  <c r="FW452" i="7"/>
  <c r="FP451" i="7"/>
  <c r="FO450" i="7"/>
  <c r="EZ450" i="7"/>
  <c r="EY449" i="7"/>
  <c r="EJ451" i="7"/>
  <c r="EI450" i="7"/>
  <c r="U450" i="7"/>
  <c r="T450" i="7" s="1"/>
  <c r="DT452" i="7" l="1"/>
  <c r="DS451" i="7"/>
  <c r="FX454" i="7"/>
  <c r="FW453" i="7"/>
  <c r="FP452" i="7"/>
  <c r="FO451" i="7"/>
  <c r="EZ451" i="7"/>
  <c r="EY450" i="7"/>
  <c r="EI451" i="7"/>
  <c r="EJ452" i="7"/>
  <c r="U451" i="7"/>
  <c r="T451" i="7" s="1"/>
  <c r="DT453" i="7" l="1"/>
  <c r="DS452" i="7"/>
  <c r="FX455" i="7"/>
  <c r="FW454" i="7"/>
  <c r="FP453" i="7"/>
  <c r="FO452" i="7"/>
  <c r="EY451" i="7"/>
  <c r="EZ452" i="7"/>
  <c r="EJ453" i="7"/>
  <c r="EI452" i="7"/>
  <c r="U452" i="7"/>
  <c r="T452" i="7" s="1"/>
  <c r="DS453" i="7" l="1"/>
  <c r="DT454" i="7"/>
  <c r="FW455" i="7"/>
  <c r="FX456" i="7"/>
  <c r="FP454" i="7"/>
  <c r="FO453" i="7"/>
  <c r="EZ453" i="7"/>
  <c r="EY452" i="7"/>
  <c r="EJ454" i="7"/>
  <c r="EI453" i="7"/>
  <c r="U453" i="7"/>
  <c r="T453" i="7" s="1"/>
  <c r="DS454" i="7" l="1"/>
  <c r="DT455" i="7"/>
  <c r="FX457" i="7"/>
  <c r="FW456" i="7"/>
  <c r="FO454" i="7"/>
  <c r="FP455" i="7"/>
  <c r="EZ454" i="7"/>
  <c r="EY453" i="7"/>
  <c r="EJ455" i="7"/>
  <c r="EI454" i="7"/>
  <c r="U454" i="7"/>
  <c r="T454" i="7" s="1"/>
  <c r="DT456" i="7" l="1"/>
  <c r="DS455" i="7"/>
  <c r="FX458" i="7"/>
  <c r="FW457" i="7"/>
  <c r="FP456" i="7"/>
  <c r="FO455" i="7"/>
  <c r="EZ455" i="7"/>
  <c r="EY454" i="7"/>
  <c r="EI455" i="7"/>
  <c r="EJ456" i="7"/>
  <c r="U455" i="7"/>
  <c r="T455" i="7" s="1"/>
  <c r="DT457" i="7" l="1"/>
  <c r="DS456" i="7"/>
  <c r="FX459" i="7"/>
  <c r="FW458" i="7"/>
  <c r="FO456" i="7"/>
  <c r="FP457" i="7"/>
  <c r="EY455" i="7"/>
  <c r="EZ456" i="7"/>
  <c r="EJ457" i="7"/>
  <c r="EI456" i="7"/>
  <c r="U456" i="7"/>
  <c r="T456" i="7" s="1"/>
  <c r="DS457" i="7" l="1"/>
  <c r="DT458" i="7"/>
  <c r="FW459" i="7"/>
  <c r="FX460" i="7"/>
  <c r="FP458" i="7"/>
  <c r="FO457" i="7"/>
  <c r="EZ457" i="7"/>
  <c r="EY456" i="7"/>
  <c r="EJ458" i="7"/>
  <c r="EI457" i="7"/>
  <c r="U457" i="7"/>
  <c r="T457" i="7" s="1"/>
  <c r="DS458" i="7" l="1"/>
  <c r="DT459" i="7"/>
  <c r="FX461" i="7"/>
  <c r="FW460" i="7"/>
  <c r="FO458" i="7"/>
  <c r="FP459" i="7"/>
  <c r="EZ458" i="7"/>
  <c r="EY457" i="7"/>
  <c r="EJ459" i="7"/>
  <c r="EI458" i="7"/>
  <c r="U458" i="7"/>
  <c r="T458" i="7" s="1"/>
  <c r="DT460" i="7" l="1"/>
  <c r="DS459" i="7"/>
  <c r="FX462" i="7"/>
  <c r="FW461" i="7"/>
  <c r="FP460" i="7"/>
  <c r="FO459" i="7"/>
  <c r="EZ459" i="7"/>
  <c r="EY458" i="7"/>
  <c r="EI459" i="7"/>
  <c r="EJ460" i="7"/>
  <c r="U459" i="7"/>
  <c r="T459" i="7" s="1"/>
  <c r="DS460" i="7" l="1"/>
  <c r="DT461" i="7"/>
  <c r="FX463" i="7"/>
  <c r="FW462" i="7"/>
  <c r="FP461" i="7"/>
  <c r="FO460" i="7"/>
  <c r="EY459" i="7"/>
  <c r="EZ460" i="7"/>
  <c r="EJ461" i="7"/>
  <c r="EI460" i="7"/>
  <c r="U460" i="7"/>
  <c r="T460" i="7" s="1"/>
  <c r="DT462" i="7" l="1"/>
  <c r="DS461" i="7"/>
  <c r="FW463" i="7"/>
  <c r="FX464" i="7"/>
  <c r="FP462" i="7"/>
  <c r="FO461" i="7"/>
  <c r="EZ461" i="7"/>
  <c r="EY460" i="7"/>
  <c r="EJ462" i="7"/>
  <c r="EI461" i="7"/>
  <c r="U461" i="7"/>
  <c r="T461" i="7" s="1"/>
  <c r="DS462" i="7" l="1"/>
  <c r="DT463" i="7"/>
  <c r="FX465" i="7"/>
  <c r="FW464" i="7"/>
  <c r="FO462" i="7"/>
  <c r="FP463" i="7"/>
  <c r="EZ462" i="7"/>
  <c r="EY461" i="7"/>
  <c r="EJ463" i="7"/>
  <c r="EI462" i="7"/>
  <c r="U462" i="7"/>
  <c r="T462" i="7" s="1"/>
  <c r="DT464" i="7" l="1"/>
  <c r="DS463" i="7"/>
  <c r="FX466" i="7"/>
  <c r="FW465" i="7"/>
  <c r="FP464" i="7"/>
  <c r="FO463" i="7"/>
  <c r="EZ463" i="7"/>
  <c r="EY462" i="7"/>
  <c r="EI463" i="7"/>
  <c r="EJ464" i="7"/>
  <c r="U463" i="7"/>
  <c r="T463" i="7" s="1"/>
  <c r="DS464" i="7" l="1"/>
  <c r="DT465" i="7"/>
  <c r="FX467" i="7"/>
  <c r="FW466" i="7"/>
  <c r="FP465" i="7"/>
  <c r="FO464" i="7"/>
  <c r="EY463" i="7"/>
  <c r="EZ464" i="7"/>
  <c r="EJ465" i="7"/>
  <c r="EI464" i="7"/>
  <c r="U464" i="7"/>
  <c r="T464" i="7" s="1"/>
  <c r="DT466" i="7" l="1"/>
  <c r="DS465" i="7"/>
  <c r="FW467" i="7"/>
  <c r="FX468" i="7"/>
  <c r="FO465" i="7"/>
  <c r="FP466" i="7"/>
  <c r="EZ465" i="7"/>
  <c r="EY464" i="7"/>
  <c r="EJ466" i="7"/>
  <c r="EI465" i="7"/>
  <c r="U465" i="7"/>
  <c r="T465" i="7" s="1"/>
  <c r="DS466" i="7" l="1"/>
  <c r="DT467" i="7"/>
  <c r="FX469" i="7"/>
  <c r="FW468" i="7"/>
  <c r="FP467" i="7"/>
  <c r="FO466" i="7"/>
  <c r="EZ466" i="7"/>
  <c r="EY465" i="7"/>
  <c r="EJ467" i="7"/>
  <c r="EI466" i="7"/>
  <c r="U466" i="7"/>
  <c r="T466" i="7" s="1"/>
  <c r="DT468" i="7" l="1"/>
  <c r="DS467" i="7"/>
  <c r="FX470" i="7"/>
  <c r="FW469" i="7"/>
  <c r="FP468" i="7"/>
  <c r="FO467" i="7"/>
  <c r="EZ467" i="7"/>
  <c r="EY466" i="7"/>
  <c r="EI467" i="7"/>
  <c r="EJ468" i="7"/>
  <c r="U467" i="7"/>
  <c r="T467" i="7" s="1"/>
  <c r="DS468" i="7" l="1"/>
  <c r="DT469" i="7"/>
  <c r="FX471" i="7"/>
  <c r="FW470" i="7"/>
  <c r="FP469" i="7"/>
  <c r="FO468" i="7"/>
  <c r="EY467" i="7"/>
  <c r="EZ468" i="7"/>
  <c r="EJ469" i="7"/>
  <c r="EI468" i="7"/>
  <c r="U468" i="7"/>
  <c r="T468" i="7" s="1"/>
  <c r="DS469" i="7" l="1"/>
  <c r="DT470" i="7"/>
  <c r="FW471" i="7"/>
  <c r="FX472" i="7"/>
  <c r="FP470" i="7"/>
  <c r="FO469" i="7"/>
  <c r="EZ469" i="7"/>
  <c r="EY468" i="7"/>
  <c r="EJ470" i="7"/>
  <c r="EI469" i="7"/>
  <c r="U469" i="7"/>
  <c r="T469" i="7" s="1"/>
  <c r="DS470" i="7" l="1"/>
  <c r="DT471" i="7"/>
  <c r="FX473" i="7"/>
  <c r="FW472" i="7"/>
  <c r="FP471" i="7"/>
  <c r="FO470" i="7"/>
  <c r="EZ470" i="7"/>
  <c r="EY469" i="7"/>
  <c r="EJ471" i="7"/>
  <c r="EI470" i="7"/>
  <c r="U470" i="7"/>
  <c r="T470" i="7" s="1"/>
  <c r="DS471" i="7" l="1"/>
  <c r="DT472" i="7"/>
  <c r="FX474" i="7"/>
  <c r="FW473" i="7"/>
  <c r="FP472" i="7"/>
  <c r="FO471" i="7"/>
  <c r="EZ471" i="7"/>
  <c r="EY470" i="7"/>
  <c r="EI471" i="7"/>
  <c r="EJ472" i="7"/>
  <c r="U471" i="7"/>
  <c r="T471" i="7" s="1"/>
  <c r="DS472" i="7" l="1"/>
  <c r="DT473" i="7"/>
  <c r="FX475" i="7"/>
  <c r="FW474" i="7"/>
  <c r="FO472" i="7"/>
  <c r="FP473" i="7"/>
  <c r="EY471" i="7"/>
  <c r="EZ472" i="7"/>
  <c r="EJ473" i="7"/>
  <c r="EI472" i="7"/>
  <c r="U472" i="7"/>
  <c r="T472" i="7" s="1"/>
  <c r="DS473" i="7" l="1"/>
  <c r="DT474" i="7"/>
  <c r="FW475" i="7"/>
  <c r="FX476" i="7"/>
  <c r="FP474" i="7"/>
  <c r="FO473" i="7"/>
  <c r="EZ473" i="7"/>
  <c r="EY472" i="7"/>
  <c r="EJ474" i="7"/>
  <c r="EI473" i="7"/>
  <c r="U473" i="7"/>
  <c r="T473" i="7" s="1"/>
  <c r="DS474" i="7" l="1"/>
  <c r="DT475" i="7"/>
  <c r="FX477" i="7"/>
  <c r="FW476" i="7"/>
  <c r="FO474" i="7"/>
  <c r="FP475" i="7"/>
  <c r="EZ474" i="7"/>
  <c r="EY473" i="7"/>
  <c r="EJ475" i="7"/>
  <c r="EI474" i="7"/>
  <c r="U474" i="7"/>
  <c r="T474" i="7" s="1"/>
  <c r="DT476" i="7" l="1"/>
  <c r="DS475" i="7"/>
  <c r="FX478" i="7"/>
  <c r="FW477" i="7"/>
  <c r="FP476" i="7"/>
  <c r="FO475" i="7"/>
  <c r="EZ475" i="7"/>
  <c r="EY474" i="7"/>
  <c r="EI475" i="7"/>
  <c r="EJ476" i="7"/>
  <c r="U475" i="7"/>
  <c r="T475" i="7" s="1"/>
  <c r="DS476" i="7" l="1"/>
  <c r="DT477" i="7"/>
  <c r="FX479" i="7"/>
  <c r="FW478" i="7"/>
  <c r="FO476" i="7"/>
  <c r="FP477" i="7"/>
  <c r="EY475" i="7"/>
  <c r="EZ476" i="7"/>
  <c r="EJ477" i="7"/>
  <c r="EI476" i="7"/>
  <c r="U476" i="7"/>
  <c r="T476" i="7" s="1"/>
  <c r="DT478" i="7" l="1"/>
  <c r="DS477" i="7"/>
  <c r="FW479" i="7"/>
  <c r="FX480" i="7"/>
  <c r="FO477" i="7"/>
  <c r="FP478" i="7"/>
  <c r="EZ477" i="7"/>
  <c r="EY476" i="7"/>
  <c r="EJ478" i="7"/>
  <c r="EI477" i="7"/>
  <c r="U477" i="7"/>
  <c r="T477" i="7" s="1"/>
  <c r="DT479" i="7" l="1"/>
  <c r="DS478" i="7"/>
  <c r="FX481" i="7"/>
  <c r="FW480" i="7"/>
  <c r="FP479" i="7"/>
  <c r="FO478" i="7"/>
  <c r="EZ478" i="7"/>
  <c r="EY477" i="7"/>
  <c r="EJ479" i="7"/>
  <c r="EI478" i="7"/>
  <c r="U478" i="7"/>
  <c r="T478" i="7" s="1"/>
  <c r="DT480" i="7" l="1"/>
  <c r="DS479" i="7"/>
  <c r="FX482" i="7"/>
  <c r="FW481" i="7"/>
  <c r="FP480" i="7"/>
  <c r="FO479" i="7"/>
  <c r="EZ479" i="7"/>
  <c r="EY478" i="7"/>
  <c r="EI479" i="7"/>
  <c r="EJ480" i="7"/>
  <c r="U479" i="7"/>
  <c r="T479" i="7" s="1"/>
  <c r="DS480" i="7" l="1"/>
  <c r="DT481" i="7"/>
  <c r="FX483" i="7"/>
  <c r="FW482" i="7"/>
  <c r="FP481" i="7"/>
  <c r="FO480" i="7"/>
  <c r="EY479" i="7"/>
  <c r="EZ480" i="7"/>
  <c r="EJ481" i="7"/>
  <c r="EI480" i="7"/>
  <c r="U480" i="7"/>
  <c r="T480" i="7" s="1"/>
  <c r="DT482" i="7" l="1"/>
  <c r="DS481" i="7"/>
  <c r="FW483" i="7"/>
  <c r="FX484" i="7"/>
  <c r="FO481" i="7"/>
  <c r="FP482" i="7"/>
  <c r="EZ481" i="7"/>
  <c r="EY480" i="7"/>
  <c r="EJ482" i="7"/>
  <c r="EI481" i="7"/>
  <c r="U481" i="7"/>
  <c r="T481" i="7" s="1"/>
  <c r="DS482" i="7" l="1"/>
  <c r="DT483" i="7"/>
  <c r="FX485" i="7"/>
  <c r="FW484" i="7"/>
  <c r="FP483" i="7"/>
  <c r="FO482" i="7"/>
  <c r="EZ482" i="7"/>
  <c r="EY481" i="7"/>
  <c r="EJ483" i="7"/>
  <c r="EI482" i="7"/>
  <c r="U482" i="7"/>
  <c r="T482" i="7" s="1"/>
  <c r="DT484" i="7" l="1"/>
  <c r="DS483" i="7"/>
  <c r="FX486" i="7"/>
  <c r="FW485" i="7"/>
  <c r="FP484" i="7"/>
  <c r="FO483" i="7"/>
  <c r="EZ483" i="7"/>
  <c r="EY482" i="7"/>
  <c r="EI483" i="7"/>
  <c r="EJ484" i="7"/>
  <c r="U483" i="7"/>
  <c r="T483" i="7" s="1"/>
  <c r="DT485" i="7" l="1"/>
  <c r="DS484" i="7"/>
  <c r="FX487" i="7"/>
  <c r="FW486" i="7"/>
  <c r="FP485" i="7"/>
  <c r="FO484" i="7"/>
  <c r="EY483" i="7"/>
  <c r="EZ484" i="7"/>
  <c r="EJ485" i="7"/>
  <c r="EI484" i="7"/>
  <c r="U484" i="7"/>
  <c r="T484" i="7" s="1"/>
  <c r="DS485" i="7" l="1"/>
  <c r="DT486" i="7"/>
  <c r="FW487" i="7"/>
  <c r="FX488" i="7"/>
  <c r="FP486" i="7"/>
  <c r="FO485" i="7"/>
  <c r="EZ485" i="7"/>
  <c r="EY484" i="7"/>
  <c r="EJ486" i="7"/>
  <c r="EI485" i="7"/>
  <c r="U485" i="7"/>
  <c r="T485" i="7" s="1"/>
  <c r="DS486" i="7" l="1"/>
  <c r="DT487" i="7"/>
  <c r="FX489" i="7"/>
  <c r="FW488" i="7"/>
  <c r="FO486" i="7"/>
  <c r="FP487" i="7"/>
  <c r="EZ486" i="7"/>
  <c r="EY485" i="7"/>
  <c r="EJ487" i="7"/>
  <c r="EI486" i="7"/>
  <c r="U486" i="7"/>
  <c r="T486" i="7" s="1"/>
  <c r="DT488" i="7" l="1"/>
  <c r="DS487" i="7"/>
  <c r="FX490" i="7"/>
  <c r="FW489" i="7"/>
  <c r="FP488" i="7"/>
  <c r="FO487" i="7"/>
  <c r="EZ487" i="7"/>
  <c r="EY486" i="7"/>
  <c r="EI487" i="7"/>
  <c r="EJ488" i="7"/>
  <c r="U487" i="7"/>
  <c r="T487" i="7" s="1"/>
  <c r="DS488" i="7" l="1"/>
  <c r="DT489" i="7"/>
  <c r="FX491" i="7"/>
  <c r="FW490" i="7"/>
  <c r="FO488" i="7"/>
  <c r="FP489" i="7"/>
  <c r="EY487" i="7"/>
  <c r="EZ488" i="7"/>
  <c r="EJ489" i="7"/>
  <c r="EI488" i="7"/>
  <c r="U488" i="7"/>
  <c r="T488" i="7" s="1"/>
  <c r="DT490" i="7" l="1"/>
  <c r="DS489" i="7"/>
  <c r="FW491" i="7"/>
  <c r="FX492" i="7"/>
  <c r="FP490" i="7"/>
  <c r="FO489" i="7"/>
  <c r="EZ489" i="7"/>
  <c r="EY488" i="7"/>
  <c r="EJ490" i="7"/>
  <c r="EI489" i="7"/>
  <c r="U489" i="7"/>
  <c r="T489" i="7" s="1"/>
  <c r="DS490" i="7" l="1"/>
  <c r="DT491" i="7"/>
  <c r="FX493" i="7"/>
  <c r="FW492" i="7"/>
  <c r="FO490" i="7"/>
  <c r="FP491" i="7"/>
  <c r="EZ490" i="7"/>
  <c r="EY489" i="7"/>
  <c r="EJ491" i="7"/>
  <c r="EI490" i="7"/>
  <c r="U490" i="7"/>
  <c r="T490" i="7" s="1"/>
  <c r="DS491" i="7" l="1"/>
  <c r="DT492" i="7"/>
  <c r="FX494" i="7"/>
  <c r="FW493" i="7"/>
  <c r="FP492" i="7"/>
  <c r="FO491" i="7"/>
  <c r="EZ491" i="7"/>
  <c r="EY490" i="7"/>
  <c r="EI491" i="7"/>
  <c r="EJ492" i="7"/>
  <c r="U491" i="7"/>
  <c r="T491" i="7" s="1"/>
  <c r="DS492" i="7" l="1"/>
  <c r="DT493" i="7"/>
  <c r="FX495" i="7"/>
  <c r="FW494" i="7"/>
  <c r="FP493" i="7"/>
  <c r="FO492" i="7"/>
  <c r="EY491" i="7"/>
  <c r="EZ492" i="7"/>
  <c r="EJ493" i="7"/>
  <c r="EI492" i="7"/>
  <c r="U492" i="7"/>
  <c r="T492" i="7" s="1"/>
  <c r="DT494" i="7" l="1"/>
  <c r="DS493" i="7"/>
  <c r="FW495" i="7"/>
  <c r="FX496" i="7"/>
  <c r="FP494" i="7"/>
  <c r="FO493" i="7"/>
  <c r="EZ493" i="7"/>
  <c r="EY492" i="7"/>
  <c r="EJ494" i="7"/>
  <c r="EI493" i="7"/>
  <c r="U493" i="7"/>
  <c r="T493" i="7" s="1"/>
  <c r="DT495" i="7" l="1"/>
  <c r="DS494" i="7"/>
  <c r="FX497" i="7"/>
  <c r="FW496" i="7"/>
  <c r="FO494" i="7"/>
  <c r="FP495" i="7"/>
  <c r="EZ494" i="7"/>
  <c r="EY493" i="7"/>
  <c r="EJ495" i="7"/>
  <c r="EI494" i="7"/>
  <c r="U494" i="7"/>
  <c r="T494" i="7" s="1"/>
  <c r="DT496" i="7" l="1"/>
  <c r="DS495" i="7"/>
  <c r="FX498" i="7"/>
  <c r="FW497" i="7"/>
  <c r="FP496" i="7"/>
  <c r="FO495" i="7"/>
  <c r="EZ495" i="7"/>
  <c r="EY494" i="7"/>
  <c r="EI495" i="7"/>
  <c r="EJ496" i="7"/>
  <c r="U495" i="7"/>
  <c r="T495" i="7" s="1"/>
  <c r="DS496" i="7" l="1"/>
  <c r="DT497" i="7"/>
  <c r="FX499" i="7"/>
  <c r="FW498" i="7"/>
  <c r="FP497" i="7"/>
  <c r="FO496" i="7"/>
  <c r="EY495" i="7"/>
  <c r="EZ496" i="7"/>
  <c r="EJ497" i="7"/>
  <c r="EI496" i="7"/>
  <c r="U496" i="7"/>
  <c r="T496" i="7" s="1"/>
  <c r="DT498" i="7" l="1"/>
  <c r="DS497" i="7"/>
  <c r="FW499" i="7"/>
  <c r="FX500" i="7"/>
  <c r="FO497" i="7"/>
  <c r="FP498" i="7"/>
  <c r="EZ497" i="7"/>
  <c r="EY496" i="7"/>
  <c r="EJ498" i="7"/>
  <c r="EI497" i="7"/>
  <c r="U497" i="7"/>
  <c r="T497" i="7" s="1"/>
  <c r="DS498" i="7" l="1"/>
  <c r="DT499" i="7"/>
  <c r="FX501" i="7"/>
  <c r="FW500" i="7"/>
  <c r="FP499" i="7"/>
  <c r="FO498" i="7"/>
  <c r="EZ498" i="7"/>
  <c r="EY497" i="7"/>
  <c r="EJ499" i="7"/>
  <c r="EI498" i="7"/>
  <c r="U498" i="7"/>
  <c r="T498" i="7" s="1"/>
  <c r="DS499" i="7" l="1"/>
  <c r="DT500" i="7"/>
  <c r="FX502" i="7"/>
  <c r="FW501" i="7"/>
  <c r="FP500" i="7"/>
  <c r="FO499" i="7"/>
  <c r="EZ499" i="7"/>
  <c r="EY498" i="7"/>
  <c r="EI499" i="7"/>
  <c r="EJ500" i="7"/>
  <c r="U499" i="7"/>
  <c r="T499" i="7" s="1"/>
  <c r="DS500" i="7" l="1"/>
  <c r="DT501" i="7"/>
  <c r="FX503" i="7"/>
  <c r="FW502" i="7"/>
  <c r="FP501" i="7"/>
  <c r="FO500" i="7"/>
  <c r="EY499" i="7"/>
  <c r="EZ500" i="7"/>
  <c r="EJ501" i="7"/>
  <c r="EI500" i="7"/>
  <c r="U500" i="7"/>
  <c r="T500" i="7" s="1"/>
  <c r="DT502" i="7" l="1"/>
  <c r="DS501" i="7"/>
  <c r="FW503" i="7"/>
  <c r="FX504" i="7"/>
  <c r="FP502" i="7"/>
  <c r="FO501" i="7"/>
  <c r="EZ501" i="7"/>
  <c r="EY500" i="7"/>
  <c r="EJ502" i="7"/>
  <c r="EI501" i="7"/>
  <c r="U501" i="7"/>
  <c r="T501" i="7" s="1"/>
  <c r="DS502" i="7" l="1"/>
  <c r="DT503" i="7"/>
  <c r="FX505" i="7"/>
  <c r="FW504" i="7"/>
  <c r="FP503" i="7"/>
  <c r="FO502" i="7"/>
  <c r="EZ502" i="7"/>
  <c r="EY501" i="7"/>
  <c r="EJ503" i="7"/>
  <c r="EI502" i="7"/>
  <c r="U502" i="7"/>
  <c r="T502" i="7" s="1"/>
  <c r="DT504" i="7" l="1"/>
  <c r="DS503" i="7"/>
  <c r="FX506" i="7"/>
  <c r="FW505" i="7"/>
  <c r="FP504" i="7"/>
  <c r="FO503" i="7"/>
  <c r="EZ503" i="7"/>
  <c r="EY502" i="7"/>
  <c r="EI503" i="7"/>
  <c r="EJ504" i="7"/>
  <c r="U503" i="7"/>
  <c r="T503" i="7" s="1"/>
  <c r="DS504" i="7" l="1"/>
  <c r="DT505" i="7"/>
  <c r="FX507" i="7"/>
  <c r="FW506" i="7"/>
  <c r="FO504" i="7"/>
  <c r="FP505" i="7"/>
  <c r="EY503" i="7"/>
  <c r="EZ504" i="7"/>
  <c r="EJ505" i="7"/>
  <c r="EI504" i="7"/>
  <c r="U504" i="7"/>
  <c r="T504" i="7" s="1"/>
  <c r="DS505" i="7" l="1"/>
  <c r="DT506" i="7"/>
  <c r="FW507" i="7"/>
  <c r="FX508" i="7"/>
  <c r="FP506" i="7"/>
  <c r="FO505" i="7"/>
  <c r="EZ505" i="7"/>
  <c r="EY504" i="7"/>
  <c r="EJ506" i="7"/>
  <c r="EI505" i="7"/>
  <c r="U505" i="7"/>
  <c r="T505" i="7" s="1"/>
  <c r="DS506" i="7" l="1"/>
  <c r="DT507" i="7"/>
  <c r="FX509" i="7"/>
  <c r="FW508" i="7"/>
  <c r="FO506" i="7"/>
  <c r="FP507" i="7"/>
  <c r="EZ506" i="7"/>
  <c r="EY505" i="7"/>
  <c r="EJ507" i="7"/>
  <c r="EI506" i="7"/>
  <c r="U506" i="7"/>
  <c r="T506" i="7" s="1"/>
  <c r="DT508" i="7" l="1"/>
  <c r="DS507" i="7"/>
  <c r="FX510" i="7"/>
  <c r="FW509" i="7"/>
  <c r="FP508" i="7"/>
  <c r="FO507" i="7"/>
  <c r="EZ507" i="7"/>
  <c r="EY506" i="7"/>
  <c r="EI507" i="7"/>
  <c r="EJ508" i="7"/>
  <c r="U507" i="7"/>
  <c r="T507" i="7" s="1"/>
  <c r="DS508" i="7" l="1"/>
  <c r="DT509" i="7"/>
  <c r="FX511" i="7"/>
  <c r="FW510" i="7"/>
  <c r="FO508" i="7"/>
  <c r="FP509" i="7"/>
  <c r="EY507" i="7"/>
  <c r="EZ508" i="7"/>
  <c r="EJ509" i="7"/>
  <c r="EI508" i="7"/>
  <c r="U508" i="7"/>
  <c r="T508" i="7" s="1"/>
  <c r="DS509" i="7" l="1"/>
  <c r="DT510" i="7"/>
  <c r="FW511" i="7"/>
  <c r="FX512" i="7"/>
  <c r="FO509" i="7"/>
  <c r="FP510" i="7"/>
  <c r="EZ509" i="7"/>
  <c r="EY508" i="7"/>
  <c r="EJ510" i="7"/>
  <c r="EI509" i="7"/>
  <c r="U509" i="7"/>
  <c r="T509" i="7" s="1"/>
  <c r="DS510" i="7" l="1"/>
  <c r="DT511" i="7"/>
  <c r="FX513" i="7"/>
  <c r="FW512" i="7"/>
  <c r="FP511" i="7"/>
  <c r="FO510" i="7"/>
  <c r="EZ510" i="7"/>
  <c r="EY509" i="7"/>
  <c r="EJ511" i="7"/>
  <c r="EI510" i="7"/>
  <c r="U510" i="7"/>
  <c r="T510" i="7" s="1"/>
  <c r="DS511" i="7" l="1"/>
  <c r="DT512" i="7"/>
  <c r="FX514" i="7"/>
  <c r="FW513" i="7"/>
  <c r="FP512" i="7"/>
  <c r="FO511" i="7"/>
  <c r="EZ511" i="7"/>
  <c r="EY510" i="7"/>
  <c r="EI511" i="7"/>
  <c r="EJ512" i="7"/>
  <c r="U511" i="7"/>
  <c r="T511" i="7" s="1"/>
  <c r="DS512" i="7" l="1"/>
  <c r="DT513" i="7"/>
  <c r="FX515" i="7"/>
  <c r="FW514" i="7"/>
  <c r="FP513" i="7"/>
  <c r="FO512" i="7"/>
  <c r="EY511" i="7"/>
  <c r="EZ512" i="7"/>
  <c r="EJ513" i="7"/>
  <c r="EI512" i="7"/>
  <c r="U512" i="7"/>
  <c r="T512" i="7" s="1"/>
  <c r="DT514" i="7" l="1"/>
  <c r="DS513" i="7"/>
  <c r="FW515" i="7"/>
  <c r="FX516" i="7"/>
  <c r="FO513" i="7"/>
  <c r="FP514" i="7"/>
  <c r="EZ513" i="7"/>
  <c r="EY512" i="7"/>
  <c r="EJ514" i="7"/>
  <c r="EI513" i="7"/>
  <c r="U513" i="7"/>
  <c r="T513" i="7" s="1"/>
  <c r="DT515" i="7" l="1"/>
  <c r="DS514" i="7"/>
  <c r="FX517" i="7"/>
  <c r="FW516" i="7"/>
  <c r="FP515" i="7"/>
  <c r="FO514" i="7"/>
  <c r="EZ514" i="7"/>
  <c r="EY513" i="7"/>
  <c r="EJ515" i="7"/>
  <c r="EI514" i="7"/>
  <c r="U514" i="7"/>
  <c r="T514" i="7" s="1"/>
  <c r="DT516" i="7" l="1"/>
  <c r="DS515" i="7"/>
  <c r="FX518" i="7"/>
  <c r="FW517" i="7"/>
  <c r="FP516" i="7"/>
  <c r="FO515" i="7"/>
  <c r="EZ515" i="7"/>
  <c r="EY514" i="7"/>
  <c r="EI515" i="7"/>
  <c r="EJ516" i="7"/>
  <c r="U515" i="7"/>
  <c r="T515" i="7" s="1"/>
  <c r="DS516" i="7" l="1"/>
  <c r="DT517" i="7"/>
  <c r="FX519" i="7"/>
  <c r="FW518" i="7"/>
  <c r="FP517" i="7"/>
  <c r="FO516" i="7"/>
  <c r="EY515" i="7"/>
  <c r="EZ516" i="7"/>
  <c r="EJ517" i="7"/>
  <c r="EI516" i="7"/>
  <c r="U516" i="7"/>
  <c r="T516" i="7" s="1"/>
  <c r="DS517" i="7" l="1"/>
  <c r="DT518" i="7"/>
  <c r="FW519" i="7"/>
  <c r="FX520" i="7"/>
  <c r="FP518" i="7"/>
  <c r="FO517" i="7"/>
  <c r="EZ517" i="7"/>
  <c r="EY516" i="7"/>
  <c r="EJ518" i="7"/>
  <c r="EI517" i="7"/>
  <c r="U517" i="7"/>
  <c r="T517" i="7" s="1"/>
  <c r="DS518" i="7" l="1"/>
  <c r="DT519" i="7"/>
  <c r="FX521" i="7"/>
  <c r="FW520" i="7"/>
  <c r="FO518" i="7"/>
  <c r="FP519" i="7"/>
  <c r="EZ518" i="7"/>
  <c r="EY517" i="7"/>
  <c r="EJ519" i="7"/>
  <c r="EI518" i="7"/>
  <c r="U518" i="7"/>
  <c r="T518" i="7" s="1"/>
  <c r="DT520" i="7" l="1"/>
  <c r="DS519" i="7"/>
  <c r="FX522" i="7"/>
  <c r="FW521" i="7"/>
  <c r="FP520" i="7"/>
  <c r="FO519" i="7"/>
  <c r="EZ519" i="7"/>
  <c r="EY518" i="7"/>
  <c r="EI519" i="7"/>
  <c r="EJ520" i="7"/>
  <c r="U519" i="7"/>
  <c r="T519" i="7" s="1"/>
  <c r="DT521" i="7" l="1"/>
  <c r="DS520" i="7"/>
  <c r="FX523" i="7"/>
  <c r="FW522" i="7"/>
  <c r="FO520" i="7"/>
  <c r="FP521" i="7"/>
  <c r="EY519" i="7"/>
  <c r="EZ520" i="7"/>
  <c r="EJ521" i="7"/>
  <c r="EI520" i="7"/>
  <c r="U520" i="7"/>
  <c r="T520" i="7" s="1"/>
  <c r="DT522" i="7" l="1"/>
  <c r="DS521" i="7"/>
  <c r="FW523" i="7"/>
  <c r="FX524" i="7"/>
  <c r="FP522" i="7"/>
  <c r="FO521" i="7"/>
  <c r="EZ521" i="7"/>
  <c r="EY520" i="7"/>
  <c r="EJ522" i="7"/>
  <c r="EI521" i="7"/>
  <c r="U521" i="7"/>
  <c r="T521" i="7" s="1"/>
  <c r="DT523" i="7" l="1"/>
  <c r="DS522" i="7"/>
  <c r="FX525" i="7"/>
  <c r="FW524" i="7"/>
  <c r="FO522" i="7"/>
  <c r="FP523" i="7"/>
  <c r="EZ522" i="7"/>
  <c r="EY521" i="7"/>
  <c r="EJ523" i="7"/>
  <c r="EI522" i="7"/>
  <c r="U522" i="7"/>
  <c r="T522" i="7" s="1"/>
  <c r="DT524" i="7" l="1"/>
  <c r="DS523" i="7"/>
  <c r="FX526" i="7"/>
  <c r="FW525" i="7"/>
  <c r="FP524" i="7"/>
  <c r="FO523" i="7"/>
  <c r="EZ523" i="7"/>
  <c r="EY522" i="7"/>
  <c r="EI523" i="7"/>
  <c r="EJ524" i="7"/>
  <c r="U523" i="7"/>
  <c r="T523" i="7" s="1"/>
  <c r="DT525" i="7" l="1"/>
  <c r="DS524" i="7"/>
  <c r="FX527" i="7"/>
  <c r="FW526" i="7"/>
  <c r="FP525" i="7"/>
  <c r="FO524" i="7"/>
  <c r="EY523" i="7"/>
  <c r="EZ524" i="7"/>
  <c r="EJ525" i="7"/>
  <c r="EI524" i="7"/>
  <c r="U524" i="7"/>
  <c r="T524" i="7" s="1"/>
  <c r="DT526" i="7" l="1"/>
  <c r="DS525" i="7"/>
  <c r="FW527" i="7"/>
  <c r="FX528" i="7"/>
  <c r="FP526" i="7"/>
  <c r="FO525" i="7"/>
  <c r="EZ525" i="7"/>
  <c r="EY524" i="7"/>
  <c r="EJ526" i="7"/>
  <c r="EI525" i="7"/>
  <c r="U525" i="7"/>
  <c r="T525" i="7" s="1"/>
  <c r="DS526" i="7" l="1"/>
  <c r="DT527" i="7"/>
  <c r="FX529" i="7"/>
  <c r="FW528" i="7"/>
  <c r="FP527" i="7"/>
  <c r="FO526" i="7"/>
  <c r="EZ526" i="7"/>
  <c r="EY525" i="7"/>
  <c r="EJ527" i="7"/>
  <c r="EI526" i="7"/>
  <c r="U526" i="7"/>
  <c r="T526" i="7" s="1"/>
  <c r="DS527" i="7" l="1"/>
  <c r="DT528" i="7"/>
  <c r="FX530" i="7"/>
  <c r="FW529" i="7"/>
  <c r="FP528" i="7"/>
  <c r="FO527" i="7"/>
  <c r="EZ527" i="7"/>
  <c r="EY526" i="7"/>
  <c r="EI527" i="7"/>
  <c r="EJ528" i="7"/>
  <c r="U527" i="7"/>
  <c r="T527" i="7" s="1"/>
  <c r="DT529" i="7" l="1"/>
  <c r="DS528" i="7"/>
  <c r="FX531" i="7"/>
  <c r="FW530" i="7"/>
  <c r="FP529" i="7"/>
  <c r="FO528" i="7"/>
  <c r="EY527" i="7"/>
  <c r="EZ528" i="7"/>
  <c r="EJ529" i="7"/>
  <c r="EI528" i="7"/>
  <c r="U528" i="7"/>
  <c r="T528" i="7" s="1"/>
  <c r="DT530" i="7" l="1"/>
  <c r="DS529" i="7"/>
  <c r="FW531" i="7"/>
  <c r="FX532" i="7"/>
  <c r="FO529" i="7"/>
  <c r="FP530" i="7"/>
  <c r="EZ529" i="7"/>
  <c r="EY528" i="7"/>
  <c r="EJ530" i="7"/>
  <c r="EI529" i="7"/>
  <c r="U529" i="7"/>
  <c r="T529" i="7" s="1"/>
  <c r="DS530" i="7" l="1"/>
  <c r="DT531" i="7"/>
  <c r="FX533" i="7"/>
  <c r="FW532" i="7"/>
  <c r="FP531" i="7"/>
  <c r="FO530" i="7"/>
  <c r="EZ530" i="7"/>
  <c r="EY529" i="7"/>
  <c r="EJ531" i="7"/>
  <c r="EI530" i="7"/>
  <c r="U530" i="7"/>
  <c r="T530" i="7" s="1"/>
  <c r="DT532" i="7" l="1"/>
  <c r="DS531" i="7"/>
  <c r="FX534" i="7"/>
  <c r="FW533" i="7"/>
  <c r="FP532" i="7"/>
  <c r="FO531" i="7"/>
  <c r="EZ531" i="7"/>
  <c r="EY530" i="7"/>
  <c r="EI531" i="7"/>
  <c r="EJ532" i="7"/>
  <c r="U531" i="7"/>
  <c r="T531" i="7" s="1"/>
  <c r="DS532" i="7" l="1"/>
  <c r="DT533" i="7"/>
  <c r="FX535" i="7"/>
  <c r="FW534" i="7"/>
  <c r="FP533" i="7"/>
  <c r="FO532" i="7"/>
  <c r="EY531" i="7"/>
  <c r="EZ532" i="7"/>
  <c r="EJ533" i="7"/>
  <c r="EI532" i="7"/>
  <c r="U532" i="7"/>
  <c r="T532" i="7" s="1"/>
  <c r="DS533" i="7" l="1"/>
  <c r="DT534" i="7"/>
  <c r="FW535" i="7"/>
  <c r="FX536" i="7"/>
  <c r="FP534" i="7"/>
  <c r="FO533" i="7"/>
  <c r="EZ533" i="7"/>
  <c r="EY532" i="7"/>
  <c r="EJ534" i="7"/>
  <c r="EI533" i="7"/>
  <c r="U533" i="7"/>
  <c r="T533" i="7" s="1"/>
  <c r="DS534" i="7" l="1"/>
  <c r="DT535" i="7"/>
  <c r="FX537" i="7"/>
  <c r="FW536" i="7"/>
  <c r="FP535" i="7"/>
  <c r="FO534" i="7"/>
  <c r="EZ534" i="7"/>
  <c r="EY533" i="7"/>
  <c r="EJ535" i="7"/>
  <c r="EI534" i="7"/>
  <c r="U534" i="7"/>
  <c r="T534" i="7" s="1"/>
  <c r="DT536" i="7" l="1"/>
  <c r="DS535" i="7"/>
  <c r="FX538" i="7"/>
  <c r="FW537" i="7"/>
  <c r="FP536" i="7"/>
  <c r="FO535" i="7"/>
  <c r="EZ535" i="7"/>
  <c r="EY534" i="7"/>
  <c r="EI535" i="7"/>
  <c r="EJ536" i="7"/>
  <c r="U535" i="7"/>
  <c r="T535" i="7" s="1"/>
  <c r="DT537" i="7" l="1"/>
  <c r="DS536" i="7"/>
  <c r="FX539" i="7"/>
  <c r="FW538" i="7"/>
  <c r="FO536" i="7"/>
  <c r="FP537" i="7"/>
  <c r="EY535" i="7"/>
  <c r="EZ536" i="7"/>
  <c r="EJ537" i="7"/>
  <c r="EI536" i="7"/>
  <c r="U536" i="7"/>
  <c r="T536" i="7" s="1"/>
  <c r="DS537" i="7" l="1"/>
  <c r="DT538" i="7"/>
  <c r="FW539" i="7"/>
  <c r="FX540" i="7"/>
  <c r="FP538" i="7"/>
  <c r="FO537" i="7"/>
  <c r="EZ537" i="7"/>
  <c r="EY536" i="7"/>
  <c r="EJ538" i="7"/>
  <c r="EI537" i="7"/>
  <c r="U537" i="7"/>
  <c r="T537" i="7" s="1"/>
  <c r="DS538" i="7" l="1"/>
  <c r="DT539" i="7"/>
  <c r="FX541" i="7"/>
  <c r="FW540" i="7"/>
  <c r="FO538" i="7"/>
  <c r="FP539" i="7"/>
  <c r="EZ538" i="7"/>
  <c r="EY537" i="7"/>
  <c r="EJ539" i="7"/>
  <c r="EI538" i="7"/>
  <c r="U538" i="7"/>
  <c r="T538" i="7" s="1"/>
  <c r="DT540" i="7" l="1"/>
  <c r="DS539" i="7"/>
  <c r="FX542" i="7"/>
  <c r="FW541" i="7"/>
  <c r="FP540" i="7"/>
  <c r="FO539" i="7"/>
  <c r="EZ539" i="7"/>
  <c r="EY538" i="7"/>
  <c r="EI539" i="7"/>
  <c r="EJ540" i="7"/>
  <c r="U539" i="7"/>
  <c r="T539" i="7" s="1"/>
  <c r="DS540" i="7" l="1"/>
  <c r="DT541" i="7"/>
  <c r="FX543" i="7"/>
  <c r="FW542" i="7"/>
  <c r="FO540" i="7"/>
  <c r="FP541" i="7"/>
  <c r="EY539" i="7"/>
  <c r="EZ540" i="7"/>
  <c r="EJ541" i="7"/>
  <c r="EI540" i="7"/>
  <c r="U540" i="7"/>
  <c r="T540" i="7" s="1"/>
  <c r="DS541" i="7" l="1"/>
  <c r="DT542" i="7"/>
  <c r="FW543" i="7"/>
  <c r="FX544" i="7"/>
  <c r="FO541" i="7"/>
  <c r="FP542" i="7"/>
  <c r="EZ541" i="7"/>
  <c r="EY540" i="7"/>
  <c r="EJ542" i="7"/>
  <c r="EI541" i="7"/>
  <c r="U541" i="7"/>
  <c r="T541" i="7" s="1"/>
  <c r="DS542" i="7" l="1"/>
  <c r="DT543" i="7"/>
  <c r="FX545" i="7"/>
  <c r="FW544" i="7"/>
  <c r="FP543" i="7"/>
  <c r="FO542" i="7"/>
  <c r="EZ542" i="7"/>
  <c r="EY541" i="7"/>
  <c r="EJ543" i="7"/>
  <c r="EI542" i="7"/>
  <c r="U542" i="7"/>
  <c r="T542" i="7" s="1"/>
  <c r="DT544" i="7" l="1"/>
  <c r="DS543" i="7"/>
  <c r="FX546" i="7"/>
  <c r="FW545" i="7"/>
  <c r="FP544" i="7"/>
  <c r="FO543" i="7"/>
  <c r="EZ543" i="7"/>
  <c r="EY542" i="7"/>
  <c r="EI543" i="7"/>
  <c r="EJ544" i="7"/>
  <c r="U543" i="7"/>
  <c r="T543" i="7" s="1"/>
  <c r="DT545" i="7" l="1"/>
  <c r="DS544" i="7"/>
  <c r="FX547" i="7"/>
  <c r="FW546" i="7"/>
  <c r="FP545" i="7"/>
  <c r="FO544" i="7"/>
  <c r="EY543" i="7"/>
  <c r="EZ544" i="7"/>
  <c r="EJ545" i="7"/>
  <c r="EI544" i="7"/>
  <c r="U544" i="7"/>
  <c r="T544" i="7" s="1"/>
  <c r="DT546" i="7" l="1"/>
  <c r="DS545" i="7"/>
  <c r="FW547" i="7"/>
  <c r="FX548" i="7"/>
  <c r="FO545" i="7"/>
  <c r="FP546" i="7"/>
  <c r="EZ545" i="7"/>
  <c r="EY544" i="7"/>
  <c r="EJ546" i="7"/>
  <c r="EI545" i="7"/>
  <c r="U545" i="7"/>
  <c r="T545" i="7" s="1"/>
  <c r="DS546" i="7" l="1"/>
  <c r="DT547" i="7"/>
  <c r="FX549" i="7"/>
  <c r="FW548" i="7"/>
  <c r="FP547" i="7"/>
  <c r="FO546" i="7"/>
  <c r="EZ546" i="7"/>
  <c r="EY545" i="7"/>
  <c r="EJ547" i="7"/>
  <c r="EI546" i="7"/>
  <c r="U546" i="7"/>
  <c r="T546" i="7" s="1"/>
  <c r="DT548" i="7" l="1"/>
  <c r="DS547" i="7"/>
  <c r="FX550" i="7"/>
  <c r="FW549" i="7"/>
  <c r="FP548" i="7"/>
  <c r="FO547" i="7"/>
  <c r="EZ547" i="7"/>
  <c r="EY546" i="7"/>
  <c r="EI547" i="7"/>
  <c r="EJ548" i="7"/>
  <c r="U547" i="7"/>
  <c r="T547" i="7" s="1"/>
  <c r="DS548" i="7" l="1"/>
  <c r="DT549" i="7"/>
  <c r="FX551" i="7"/>
  <c r="FW550" i="7"/>
  <c r="FP549" i="7"/>
  <c r="FO548" i="7"/>
  <c r="EY547" i="7"/>
  <c r="EZ548" i="7"/>
  <c r="EJ549" i="7"/>
  <c r="EI548" i="7"/>
  <c r="U548" i="7"/>
  <c r="T548" i="7" s="1"/>
  <c r="DS549" i="7" l="1"/>
  <c r="DT550" i="7"/>
  <c r="FW551" i="7"/>
  <c r="FX552" i="7"/>
  <c r="FP550" i="7"/>
  <c r="FO549" i="7"/>
  <c r="EZ549" i="7"/>
  <c r="EY548" i="7"/>
  <c r="EJ550" i="7"/>
  <c r="EI549" i="7"/>
  <c r="U549" i="7"/>
  <c r="T549" i="7" s="1"/>
  <c r="DS550" i="7" l="1"/>
  <c r="DT551" i="7"/>
  <c r="FX553" i="7"/>
  <c r="FW552" i="7"/>
  <c r="FO550" i="7"/>
  <c r="FP551" i="7"/>
  <c r="EZ550" i="7"/>
  <c r="EY549" i="7"/>
  <c r="EJ551" i="7"/>
  <c r="EI550" i="7"/>
  <c r="U550" i="7"/>
  <c r="T550" i="7" s="1"/>
  <c r="DS551" i="7" l="1"/>
  <c r="DT552" i="7"/>
  <c r="FX554" i="7"/>
  <c r="FW553" i="7"/>
  <c r="FP552" i="7"/>
  <c r="FO551" i="7"/>
  <c r="EZ551" i="7"/>
  <c r="EY550" i="7"/>
  <c r="EI551" i="7"/>
  <c r="EJ552" i="7"/>
  <c r="U551" i="7"/>
  <c r="T551" i="7" s="1"/>
  <c r="DS552" i="7" l="1"/>
  <c r="DT553" i="7"/>
  <c r="FX555" i="7"/>
  <c r="FW554" i="7"/>
  <c r="FO552" i="7"/>
  <c r="FP553" i="7"/>
  <c r="EY551" i="7"/>
  <c r="EZ552" i="7"/>
  <c r="EJ553" i="7"/>
  <c r="EI552" i="7"/>
  <c r="U552" i="7"/>
  <c r="T552" i="7" s="1"/>
  <c r="DS553" i="7" l="1"/>
  <c r="DT554" i="7"/>
  <c r="FW555" i="7"/>
  <c r="FX556" i="7"/>
  <c r="FP554" i="7"/>
  <c r="FO553" i="7"/>
  <c r="EZ553" i="7"/>
  <c r="EY552" i="7"/>
  <c r="EJ554" i="7"/>
  <c r="EI553" i="7"/>
  <c r="U553" i="7"/>
  <c r="T553" i="7" s="1"/>
  <c r="DS554" i="7" l="1"/>
  <c r="DT555" i="7"/>
  <c r="DS555" i="7" s="1"/>
  <c r="FX557" i="7"/>
  <c r="FW556" i="7"/>
  <c r="FO554" i="7"/>
  <c r="FP555" i="7"/>
  <c r="EZ554" i="7"/>
  <c r="EZ555" i="7" s="1"/>
  <c r="EY553" i="7"/>
  <c r="EJ555" i="7"/>
  <c r="EI555" i="7" s="1"/>
  <c r="EI554" i="7"/>
  <c r="U554" i="7"/>
  <c r="T554" i="7" s="1"/>
  <c r="EY555" i="7" l="1"/>
  <c r="EZ556" i="7"/>
  <c r="FX558" i="7"/>
  <c r="FW557" i="7"/>
  <c r="FP556" i="7"/>
  <c r="FO555" i="7"/>
  <c r="EY554" i="7"/>
  <c r="U555" i="7"/>
  <c r="T555" i="7" s="1"/>
  <c r="EY556" i="7" l="1"/>
  <c r="EZ557" i="7"/>
  <c r="FX559" i="7"/>
  <c r="FW558" i="7"/>
  <c r="FP557" i="7"/>
  <c r="FO556" i="7"/>
  <c r="U556" i="7"/>
  <c r="T556" i="7" s="1"/>
  <c r="EY557" i="7" l="1"/>
  <c r="EZ558" i="7"/>
  <c r="FW559" i="7"/>
  <c r="FX560" i="7"/>
  <c r="FP558" i="7"/>
  <c r="FO557" i="7"/>
  <c r="U557" i="7"/>
  <c r="T557" i="7" s="1"/>
  <c r="EY558" i="7" l="1"/>
  <c r="EZ559" i="7"/>
  <c r="FX561" i="7"/>
  <c r="FW560" i="7"/>
  <c r="FP559" i="7"/>
  <c r="FO558" i="7"/>
  <c r="U558" i="7"/>
  <c r="T558" i="7" s="1"/>
  <c r="EZ560" i="7" l="1"/>
  <c r="EY559" i="7"/>
  <c r="FX562" i="7"/>
  <c r="FW561" i="7"/>
  <c r="FP560" i="7"/>
  <c r="FO559" i="7"/>
  <c r="U559" i="7"/>
  <c r="T559" i="7" s="1"/>
  <c r="EZ561" i="7" l="1"/>
  <c r="EY560" i="7"/>
  <c r="FX563" i="7"/>
  <c r="FW562" i="7"/>
  <c r="FP561" i="7"/>
  <c r="FO560" i="7"/>
  <c r="U560" i="7"/>
  <c r="T560" i="7" s="1"/>
  <c r="EY561" i="7" l="1"/>
  <c r="EZ562" i="7"/>
  <c r="FW563" i="7"/>
  <c r="FX564" i="7"/>
  <c r="FO561" i="7"/>
  <c r="FP562" i="7"/>
  <c r="U561" i="7"/>
  <c r="T561" i="7" s="1"/>
  <c r="EY562" i="7" l="1"/>
  <c r="EZ563" i="7"/>
  <c r="FX565" i="7"/>
  <c r="FW564" i="7"/>
  <c r="FP563" i="7"/>
  <c r="FO562" i="7"/>
  <c r="U562" i="7"/>
  <c r="T562" i="7" s="1"/>
  <c r="EZ564" i="7" l="1"/>
  <c r="EY563" i="7"/>
  <c r="FX566" i="7"/>
  <c r="FW565" i="7"/>
  <c r="FP564" i="7"/>
  <c r="FO563" i="7"/>
  <c r="U563" i="7"/>
  <c r="T563" i="7" s="1"/>
  <c r="EZ565" i="7" l="1"/>
  <c r="EY564" i="7"/>
  <c r="FX567" i="7"/>
  <c r="FW566" i="7"/>
  <c r="FP565" i="7"/>
  <c r="FO564" i="7"/>
  <c r="U564" i="7"/>
  <c r="T564" i="7" s="1"/>
  <c r="EZ566" i="7" l="1"/>
  <c r="EY565" i="7"/>
  <c r="FW567" i="7"/>
  <c r="FX568" i="7"/>
  <c r="FO565" i="7"/>
  <c r="FP566" i="7"/>
  <c r="U565" i="7"/>
  <c r="T565" i="7" s="1"/>
  <c r="EZ567" i="7" l="1"/>
  <c r="EY566" i="7"/>
  <c r="FX569" i="7"/>
  <c r="FW568" i="7"/>
  <c r="FO566" i="7"/>
  <c r="FP567" i="7"/>
  <c r="U566" i="7"/>
  <c r="T566" i="7" s="1"/>
  <c r="EZ568" i="7" l="1"/>
  <c r="EY567" i="7"/>
  <c r="FX570" i="7"/>
  <c r="FW569" i="7"/>
  <c r="FP568" i="7"/>
  <c r="FO567" i="7"/>
  <c r="U567" i="7"/>
  <c r="T567" i="7" s="1"/>
  <c r="EZ569" i="7" l="1"/>
  <c r="EY568" i="7"/>
  <c r="FX571" i="7"/>
  <c r="FW570" i="7"/>
  <c r="FP569" i="7"/>
  <c r="FO568" i="7"/>
  <c r="U568" i="7"/>
  <c r="T568" i="7" s="1"/>
  <c r="EZ570" i="7" l="1"/>
  <c r="EY569" i="7"/>
  <c r="FW571" i="7"/>
  <c r="FX572" i="7"/>
  <c r="FO569" i="7"/>
  <c r="FP570" i="7"/>
  <c r="U569" i="7"/>
  <c r="T569" i="7" s="1"/>
  <c r="EY570" i="7" l="1"/>
  <c r="EZ571" i="7"/>
  <c r="FX573" i="7"/>
  <c r="FW572" i="7"/>
  <c r="FP571" i="7"/>
  <c r="FO570" i="7"/>
  <c r="U570" i="7"/>
  <c r="T570" i="7" s="1"/>
  <c r="EY571" i="7" l="1"/>
  <c r="EZ572" i="7"/>
  <c r="FX574" i="7"/>
  <c r="FW573" i="7"/>
  <c r="FP572" i="7"/>
  <c r="FO571" i="7"/>
  <c r="U571" i="7"/>
  <c r="T571" i="7" s="1"/>
  <c r="EZ573" i="7" l="1"/>
  <c r="EY572" i="7"/>
  <c r="FX575" i="7"/>
  <c r="FW574" i="7"/>
  <c r="FO572" i="7"/>
  <c r="FP573" i="7"/>
  <c r="U572" i="7"/>
  <c r="T572" i="7" s="1"/>
  <c r="EZ574" i="7" l="1"/>
  <c r="EY573" i="7"/>
  <c r="FW575" i="7"/>
  <c r="FX576" i="7"/>
  <c r="FO573" i="7"/>
  <c r="FP574" i="7"/>
  <c r="U573" i="7"/>
  <c r="T573" i="7" s="1"/>
  <c r="EY574" i="7" l="1"/>
  <c r="EZ575" i="7"/>
  <c r="FX577" i="7"/>
  <c r="FW576" i="7"/>
  <c r="FO574" i="7"/>
  <c r="FP575" i="7"/>
  <c r="U574" i="7"/>
  <c r="T574" i="7" s="1"/>
  <c r="EZ576" i="7" l="1"/>
  <c r="EY575" i="7"/>
  <c r="FX578" i="7"/>
  <c r="FW577" i="7"/>
  <c r="FP576" i="7"/>
  <c r="FO575" i="7"/>
  <c r="U575" i="7"/>
  <c r="T575" i="7" s="1"/>
  <c r="EY576" i="7" l="1"/>
  <c r="EZ577" i="7"/>
  <c r="FX579" i="7"/>
  <c r="FW578" i="7"/>
  <c r="FP577" i="7"/>
  <c r="FO576" i="7"/>
  <c r="U576" i="7"/>
  <c r="T576" i="7" s="1"/>
  <c r="EY577" i="7" l="1"/>
  <c r="EZ578" i="7"/>
  <c r="FW579" i="7"/>
  <c r="FX580" i="7"/>
  <c r="FO577" i="7"/>
  <c r="FP578" i="7"/>
  <c r="U577" i="7"/>
  <c r="T577" i="7" s="1"/>
  <c r="EY578" i="7" l="1"/>
  <c r="EZ579" i="7"/>
  <c r="FX581" i="7"/>
  <c r="FW580" i="7"/>
  <c r="FP579" i="7"/>
  <c r="FO578" i="7"/>
  <c r="U578" i="7"/>
  <c r="T578" i="7" s="1"/>
  <c r="EZ580" i="7" l="1"/>
  <c r="EY579" i="7"/>
  <c r="FX582" i="7"/>
  <c r="FW581" i="7"/>
  <c r="FP580" i="7"/>
  <c r="FO579" i="7"/>
  <c r="U579" i="7"/>
  <c r="T579" i="7" s="1"/>
  <c r="EY580" i="7" l="1"/>
  <c r="EZ581" i="7"/>
  <c r="FX583" i="7"/>
  <c r="FW582" i="7"/>
  <c r="FP581" i="7"/>
  <c r="FO580" i="7"/>
  <c r="U580" i="7"/>
  <c r="T580" i="7" s="1"/>
  <c r="EY581" i="7" l="1"/>
  <c r="EZ582" i="7"/>
  <c r="FW583" i="7"/>
  <c r="FX584" i="7"/>
  <c r="FO581" i="7"/>
  <c r="FP582" i="7"/>
  <c r="U581" i="7"/>
  <c r="T581" i="7" s="1"/>
  <c r="EY582" i="7" l="1"/>
  <c r="EZ583" i="7"/>
  <c r="FX585" i="7"/>
  <c r="FW584" i="7"/>
  <c r="FO582" i="7"/>
  <c r="FP583" i="7"/>
  <c r="U582" i="7"/>
  <c r="T582" i="7" s="1"/>
  <c r="EZ584" i="7" l="1"/>
  <c r="EY583" i="7"/>
  <c r="FX586" i="7"/>
  <c r="FW585" i="7"/>
  <c r="FP584" i="7"/>
  <c r="FO583" i="7"/>
  <c r="U583" i="7"/>
  <c r="T583" i="7" s="1"/>
  <c r="EY584" i="7" l="1"/>
  <c r="EZ585" i="7"/>
  <c r="FX587" i="7"/>
  <c r="FW586" i="7"/>
  <c r="FP585" i="7"/>
  <c r="FO584" i="7"/>
  <c r="U584" i="7"/>
  <c r="T584" i="7" s="1"/>
  <c r="EZ586" i="7" l="1"/>
  <c r="EY585" i="7"/>
  <c r="FW587" i="7"/>
  <c r="FX588" i="7"/>
  <c r="FO585" i="7"/>
  <c r="FP586" i="7"/>
  <c r="U585" i="7"/>
  <c r="T585" i="7" s="1"/>
  <c r="EZ587" i="7" l="1"/>
  <c r="EY586" i="7"/>
  <c r="FX589" i="7"/>
  <c r="FW588" i="7"/>
  <c r="FP587" i="7"/>
  <c r="FO586" i="7"/>
  <c r="U586" i="7"/>
  <c r="T586" i="7" s="1"/>
  <c r="EZ588" i="7" l="1"/>
  <c r="EY587" i="7"/>
  <c r="FX590" i="7"/>
  <c r="FW589" i="7"/>
  <c r="FP588" i="7"/>
  <c r="FO587" i="7"/>
  <c r="U587" i="7"/>
  <c r="T587" i="7" s="1"/>
  <c r="EY588" i="7" l="1"/>
  <c r="EZ589" i="7"/>
  <c r="FX591" i="7"/>
  <c r="FW590" i="7"/>
  <c r="FO588" i="7"/>
  <c r="FP589" i="7"/>
  <c r="U588" i="7"/>
  <c r="T588" i="7" s="1"/>
  <c r="EY589" i="7" l="1"/>
  <c r="EZ590" i="7"/>
  <c r="FW591" i="7"/>
  <c r="FX592" i="7"/>
  <c r="FO589" i="7"/>
  <c r="FP590" i="7"/>
  <c r="U589" i="7"/>
  <c r="T589" i="7" s="1"/>
  <c r="EY590" i="7" l="1"/>
  <c r="EZ591" i="7"/>
  <c r="FX593" i="7"/>
  <c r="FW592" i="7"/>
  <c r="FO590" i="7"/>
  <c r="FP591" i="7"/>
  <c r="U590" i="7"/>
  <c r="T590" i="7" s="1"/>
  <c r="EZ592" i="7" l="1"/>
  <c r="EY591" i="7"/>
  <c r="FX594" i="7"/>
  <c r="FW593" i="7"/>
  <c r="FP592" i="7"/>
  <c r="FO591" i="7"/>
  <c r="U591" i="7"/>
  <c r="T591" i="7" s="1"/>
  <c r="EY592" i="7" l="1"/>
  <c r="EZ593" i="7"/>
  <c r="FX595" i="7"/>
  <c r="FW594" i="7"/>
  <c r="FP593" i="7"/>
  <c r="FO592" i="7"/>
  <c r="U592" i="7"/>
  <c r="T592" i="7" s="1"/>
  <c r="EY593" i="7" l="1"/>
  <c r="EZ594" i="7"/>
  <c r="FW595" i="7"/>
  <c r="FX596" i="7"/>
  <c r="FO593" i="7"/>
  <c r="FP594" i="7"/>
  <c r="U593" i="7"/>
  <c r="T593" i="7" s="1"/>
  <c r="EZ595" i="7" l="1"/>
  <c r="EY594" i="7"/>
  <c r="FX597" i="7"/>
  <c r="FW596" i="7"/>
  <c r="FP595" i="7"/>
  <c r="FO594" i="7"/>
  <c r="U594" i="7"/>
  <c r="T594" i="7" s="1"/>
  <c r="EZ596" i="7" l="1"/>
  <c r="EY595" i="7"/>
  <c r="FX598" i="7"/>
  <c r="FW597" i="7"/>
  <c r="FP596" i="7"/>
  <c r="FO595" i="7"/>
  <c r="U595" i="7"/>
  <c r="T595" i="7" s="1"/>
  <c r="EY596" i="7" l="1"/>
  <c r="EZ597" i="7"/>
  <c r="FX599" i="7"/>
  <c r="FW598" i="7"/>
  <c r="FO596" i="7"/>
  <c r="FP597" i="7"/>
  <c r="U596" i="7"/>
  <c r="T596" i="7" s="1"/>
  <c r="EZ598" i="7" l="1"/>
  <c r="EY597" i="7"/>
  <c r="FW599" i="7"/>
  <c r="FX600" i="7"/>
  <c r="FO597" i="7"/>
  <c r="FP598" i="7"/>
  <c r="U597" i="7"/>
  <c r="T597" i="7" s="1"/>
  <c r="EY598" i="7" l="1"/>
  <c r="EZ599" i="7"/>
  <c r="FX601" i="7"/>
  <c r="FW600" i="7"/>
  <c r="FO598" i="7"/>
  <c r="FP599" i="7"/>
  <c r="U598" i="7"/>
  <c r="T598" i="7" s="1"/>
  <c r="EZ600" i="7" l="1"/>
  <c r="EY599" i="7"/>
  <c r="FX602" i="7"/>
  <c r="FW601" i="7"/>
  <c r="FP600" i="7"/>
  <c r="FO599" i="7"/>
  <c r="U599" i="7"/>
  <c r="T599" i="7" s="1"/>
  <c r="EY600" i="7" l="1"/>
  <c r="EZ601" i="7"/>
  <c r="FX603" i="7"/>
  <c r="FW602" i="7"/>
  <c r="FO600" i="7"/>
  <c r="FP601" i="7"/>
  <c r="U600" i="7"/>
  <c r="T600" i="7" s="1"/>
  <c r="EZ602" i="7" l="1"/>
  <c r="EY601" i="7"/>
  <c r="FW603" i="7"/>
  <c r="FX604" i="7"/>
  <c r="FO601" i="7"/>
  <c r="FP602" i="7"/>
  <c r="U601" i="7"/>
  <c r="T601" i="7" s="1"/>
  <c r="EZ603" i="7" l="1"/>
  <c r="EY602" i="7"/>
  <c r="FX605" i="7"/>
  <c r="FW604" i="7"/>
  <c r="FO602" i="7"/>
  <c r="FP603" i="7"/>
  <c r="U602" i="7"/>
  <c r="T602" i="7" s="1"/>
  <c r="EY603" i="7" l="1"/>
  <c r="EZ604" i="7"/>
  <c r="FX606" i="7"/>
  <c r="FW605" i="7"/>
  <c r="FP604" i="7"/>
  <c r="FO603" i="7"/>
  <c r="U603" i="7"/>
  <c r="T603" i="7" s="1"/>
  <c r="EY604" i="7" l="1"/>
  <c r="EZ605" i="7"/>
  <c r="FX607" i="7"/>
  <c r="FW606" i="7"/>
  <c r="FO604" i="7"/>
  <c r="FP605" i="7"/>
  <c r="U604" i="7"/>
  <c r="T604" i="7" s="1"/>
  <c r="EZ606" i="7" l="1"/>
  <c r="EY605" i="7"/>
  <c r="FW607" i="7"/>
  <c r="FX608" i="7"/>
  <c r="FO605" i="7"/>
  <c r="FP606" i="7"/>
  <c r="U605" i="7"/>
  <c r="T605" i="7" s="1"/>
  <c r="EZ607" i="7" l="1"/>
  <c r="EY606" i="7"/>
  <c r="FX609" i="7"/>
  <c r="FW608" i="7"/>
  <c r="FP607" i="7"/>
  <c r="FO606" i="7"/>
  <c r="U606" i="7"/>
  <c r="T606" i="7" s="1"/>
  <c r="EZ608" i="7" l="1"/>
  <c r="EY607" i="7"/>
  <c r="FX610" i="7"/>
  <c r="FW609" i="7"/>
  <c r="FP608" i="7"/>
  <c r="FO607" i="7"/>
  <c r="U607" i="7"/>
  <c r="T607" i="7" s="1"/>
  <c r="EY608" i="7" l="1"/>
  <c r="EZ609" i="7"/>
  <c r="FX611" i="7"/>
  <c r="FW610" i="7"/>
  <c r="FO608" i="7"/>
  <c r="FP609" i="7"/>
  <c r="U608" i="7"/>
  <c r="T608" i="7" s="1"/>
  <c r="EZ610" i="7" l="1"/>
  <c r="EY609" i="7"/>
  <c r="FW611" i="7"/>
  <c r="FX612" i="7"/>
  <c r="FO609" i="7"/>
  <c r="FP610" i="7"/>
  <c r="U609" i="7"/>
  <c r="T609" i="7" s="1"/>
  <c r="EY610" i="7" l="1"/>
  <c r="EZ611" i="7"/>
  <c r="FX613" i="7"/>
  <c r="FW612" i="7"/>
  <c r="FP611" i="7"/>
  <c r="FO610" i="7"/>
  <c r="U610" i="7"/>
  <c r="T610" i="7" s="1"/>
  <c r="EZ612" i="7" l="1"/>
  <c r="EY611" i="7"/>
  <c r="FX614" i="7"/>
  <c r="FW613" i="7"/>
  <c r="FP612" i="7"/>
  <c r="FO611" i="7"/>
  <c r="U611" i="7"/>
  <c r="T611" i="7" s="1"/>
  <c r="EY612" i="7" l="1"/>
  <c r="EZ613" i="7"/>
  <c r="FX615" i="7"/>
  <c r="FW614" i="7"/>
  <c r="FO612" i="7"/>
  <c r="FP613" i="7"/>
  <c r="U612" i="7"/>
  <c r="T612" i="7" s="1"/>
  <c r="EY613" i="7" l="1"/>
  <c r="EZ614" i="7"/>
  <c r="FW615" i="7"/>
  <c r="FX616" i="7"/>
  <c r="FO613" i="7"/>
  <c r="FP614" i="7"/>
  <c r="U613" i="7"/>
  <c r="T613" i="7" s="1"/>
  <c r="EZ615" i="7" l="1"/>
  <c r="EY614" i="7"/>
  <c r="FX617" i="7"/>
  <c r="FW616" i="7"/>
  <c r="FO614" i="7"/>
  <c r="FP615" i="7"/>
  <c r="U614" i="7"/>
  <c r="T614" i="7" s="1"/>
  <c r="EY615" i="7" l="1"/>
  <c r="EZ616" i="7"/>
  <c r="FX618" i="7"/>
  <c r="FW617" i="7"/>
  <c r="FP616" i="7"/>
  <c r="FO615" i="7"/>
  <c r="U615" i="7"/>
  <c r="T615" i="7" s="1"/>
  <c r="EY616" i="7" l="1"/>
  <c r="EZ617" i="7"/>
  <c r="FX619" i="7"/>
  <c r="FW618" i="7"/>
  <c r="FO616" i="7"/>
  <c r="FP617" i="7"/>
  <c r="U616" i="7"/>
  <c r="T616" i="7" s="1"/>
  <c r="EY617" i="7" l="1"/>
  <c r="EZ618" i="7"/>
  <c r="FW619" i="7"/>
  <c r="FX620" i="7"/>
  <c r="FO617" i="7"/>
  <c r="FP618" i="7"/>
  <c r="U617" i="7"/>
  <c r="T617" i="7" s="1"/>
  <c r="EZ619" i="7" l="1"/>
  <c r="EY618" i="7"/>
  <c r="FX621" i="7"/>
  <c r="FW620" i="7"/>
  <c r="FP619" i="7"/>
  <c r="FO618" i="7"/>
  <c r="U618" i="7"/>
  <c r="T618" i="7" s="1"/>
  <c r="EY619" i="7" l="1"/>
  <c r="EZ620" i="7"/>
  <c r="FX622" i="7"/>
  <c r="FW621" i="7"/>
  <c r="FP620" i="7"/>
  <c r="FO619" i="7"/>
  <c r="U619" i="7"/>
  <c r="T619" i="7" s="1"/>
  <c r="EY620" i="7" l="1"/>
  <c r="EZ621" i="7"/>
  <c r="FX623" i="7"/>
  <c r="FW622" i="7"/>
  <c r="FO620" i="7"/>
  <c r="FP621" i="7"/>
  <c r="U620" i="7"/>
  <c r="T620" i="7" s="1"/>
  <c r="EY621" i="7" l="1"/>
  <c r="EZ622" i="7"/>
  <c r="FW623" i="7"/>
  <c r="FX624" i="7"/>
  <c r="FO621" i="7"/>
  <c r="FP622" i="7"/>
  <c r="U621" i="7"/>
  <c r="T621" i="7" s="1"/>
  <c r="EZ623" i="7" l="1"/>
  <c r="EY622" i="7"/>
  <c r="FX625" i="7"/>
  <c r="FW624" i="7"/>
  <c r="FP623" i="7"/>
  <c r="FO622" i="7"/>
  <c r="U622" i="7"/>
  <c r="T622" i="7" s="1"/>
  <c r="EZ624" i="7" l="1"/>
  <c r="EY623" i="7"/>
  <c r="FX626" i="7"/>
  <c r="FW625" i="7"/>
  <c r="FP624" i="7"/>
  <c r="FO623" i="7"/>
  <c r="U623" i="7"/>
  <c r="T623" i="7" s="1"/>
  <c r="EZ625" i="7" l="1"/>
  <c r="EY624" i="7"/>
  <c r="FX627" i="7"/>
  <c r="FW626" i="7"/>
  <c r="FO624" i="7"/>
  <c r="FP625" i="7"/>
  <c r="U624" i="7"/>
  <c r="T624" i="7" s="1"/>
  <c r="EY625" i="7" l="1"/>
  <c r="EZ626" i="7"/>
  <c r="FW627" i="7"/>
  <c r="FX628" i="7"/>
  <c r="FO625" i="7"/>
  <c r="FP626" i="7"/>
  <c r="U625" i="7"/>
  <c r="T625" i="7" s="1"/>
  <c r="EZ627" i="7" l="1"/>
  <c r="EY626" i="7"/>
  <c r="FX629" i="7"/>
  <c r="FW628" i="7"/>
  <c r="FP627" i="7"/>
  <c r="FO626" i="7"/>
  <c r="U626" i="7"/>
  <c r="T626" i="7" s="1"/>
  <c r="EZ628" i="7" l="1"/>
  <c r="EY627" i="7"/>
  <c r="FX630" i="7"/>
  <c r="FW629" i="7"/>
  <c r="FP628" i="7"/>
  <c r="FO627" i="7"/>
  <c r="U627" i="7"/>
  <c r="T627" i="7" s="1"/>
  <c r="EZ629" i="7" l="1"/>
  <c r="EY628" i="7"/>
  <c r="FX631" i="7"/>
  <c r="FW630" i="7"/>
  <c r="FO628" i="7"/>
  <c r="FP629" i="7"/>
  <c r="U628" i="7"/>
  <c r="T628" i="7" s="1"/>
  <c r="EY629" i="7" l="1"/>
  <c r="EZ630" i="7"/>
  <c r="FW631" i="7"/>
  <c r="FX632" i="7"/>
  <c r="FO629" i="7"/>
  <c r="FP630" i="7"/>
  <c r="U629" i="7"/>
  <c r="T629" i="7" s="1"/>
  <c r="EZ631" i="7" l="1"/>
  <c r="EY630" i="7"/>
  <c r="FX633" i="7"/>
  <c r="FW632" i="7"/>
  <c r="FO630" i="7"/>
  <c r="FP631" i="7"/>
  <c r="U630" i="7"/>
  <c r="T630" i="7" s="1"/>
  <c r="EZ632" i="7" l="1"/>
  <c r="EY631" i="7"/>
  <c r="FX634" i="7"/>
  <c r="FW633" i="7"/>
  <c r="FP632" i="7"/>
  <c r="FO631" i="7"/>
  <c r="U631" i="7"/>
  <c r="T631" i="7" s="1"/>
  <c r="EY632" i="7" l="1"/>
  <c r="EZ633" i="7"/>
  <c r="FX635" i="7"/>
  <c r="FW634" i="7"/>
  <c r="FO632" i="7"/>
  <c r="FP633" i="7"/>
  <c r="U632" i="7"/>
  <c r="T632" i="7" s="1"/>
  <c r="EY633" i="7" l="1"/>
  <c r="EZ634" i="7"/>
  <c r="FW635" i="7"/>
  <c r="FX636" i="7"/>
  <c r="FO633" i="7"/>
  <c r="FP634" i="7"/>
  <c r="U633" i="7"/>
  <c r="T633" i="7" s="1"/>
  <c r="EZ635" i="7" l="1"/>
  <c r="EY634" i="7"/>
  <c r="FX637" i="7"/>
  <c r="FW636" i="7"/>
  <c r="FO634" i="7"/>
  <c r="FP635" i="7"/>
  <c r="U634" i="7"/>
  <c r="T634" i="7" s="1"/>
  <c r="EZ636" i="7" l="1"/>
  <c r="EY635" i="7"/>
  <c r="FX638" i="7"/>
  <c r="FW637" i="7"/>
  <c r="FP636" i="7"/>
  <c r="FO635" i="7"/>
  <c r="U635" i="7"/>
  <c r="T635" i="7" s="1"/>
  <c r="EY636" i="7" l="1"/>
  <c r="EZ637" i="7"/>
  <c r="FX639" i="7"/>
  <c r="FW638" i="7"/>
  <c r="FO636" i="7"/>
  <c r="FP637" i="7"/>
  <c r="U636" i="7"/>
  <c r="T636" i="7" s="1"/>
  <c r="EZ638" i="7" l="1"/>
  <c r="EY637" i="7"/>
  <c r="FW639" i="7"/>
  <c r="FX640" i="7"/>
  <c r="FO637" i="7"/>
  <c r="FP638" i="7"/>
  <c r="U637" i="7"/>
  <c r="T637" i="7" s="1"/>
  <c r="EY638" i="7" l="1"/>
  <c r="EZ639" i="7"/>
  <c r="FX641" i="7"/>
  <c r="FW640" i="7"/>
  <c r="FP639" i="7"/>
  <c r="FO638" i="7"/>
  <c r="U638" i="7"/>
  <c r="T638" i="7" s="1"/>
  <c r="EZ640" i="7" l="1"/>
  <c r="EY639" i="7"/>
  <c r="FX642" i="7"/>
  <c r="FW641" i="7"/>
  <c r="FP640" i="7"/>
  <c r="FO639" i="7"/>
  <c r="U639" i="7"/>
  <c r="T639" i="7" s="1"/>
  <c r="EZ641" i="7" l="1"/>
  <c r="EY640" i="7"/>
  <c r="FX643" i="7"/>
  <c r="FW642" i="7"/>
  <c r="FO640" i="7"/>
  <c r="FP641" i="7"/>
  <c r="U640" i="7"/>
  <c r="T640" i="7" s="1"/>
  <c r="EZ642" i="7" l="1"/>
  <c r="EY641" i="7"/>
  <c r="FW643" i="7"/>
  <c r="FX644" i="7"/>
  <c r="FO641" i="7"/>
  <c r="FP642" i="7"/>
  <c r="U641" i="7"/>
  <c r="T641" i="7" s="1"/>
  <c r="EY642" i="7" l="1"/>
  <c r="EZ643" i="7"/>
  <c r="FX645" i="7"/>
  <c r="FW644" i="7"/>
  <c r="FP643" i="7"/>
  <c r="FO642" i="7"/>
  <c r="U642" i="7"/>
  <c r="T642" i="7" s="1"/>
  <c r="EZ644" i="7" l="1"/>
  <c r="EY643" i="7"/>
  <c r="FX646" i="7"/>
  <c r="FW645" i="7"/>
  <c r="FP644" i="7"/>
  <c r="FO643" i="7"/>
  <c r="U643" i="7"/>
  <c r="T643" i="7" s="1"/>
  <c r="EY644" i="7" l="1"/>
  <c r="EZ645" i="7"/>
  <c r="FX647" i="7"/>
  <c r="FW646" i="7"/>
  <c r="FO644" i="7"/>
  <c r="FP645" i="7"/>
  <c r="U644" i="7"/>
  <c r="T644" i="7" s="1"/>
  <c r="EY645" i="7" l="1"/>
  <c r="EZ646" i="7"/>
  <c r="FW647" i="7"/>
  <c r="FX648" i="7"/>
  <c r="FO645" i="7"/>
  <c r="FP646" i="7"/>
  <c r="U645" i="7"/>
  <c r="T645" i="7" s="1"/>
  <c r="EY646" i="7" l="1"/>
  <c r="EZ647" i="7"/>
  <c r="FX649" i="7"/>
  <c r="FW648" i="7"/>
  <c r="FO646" i="7"/>
  <c r="FP647" i="7"/>
  <c r="U646" i="7"/>
  <c r="T646" i="7" s="1"/>
  <c r="EY647" i="7" l="1"/>
  <c r="EZ648" i="7"/>
  <c r="FX650" i="7"/>
  <c r="FW649" i="7"/>
  <c r="FP648" i="7"/>
  <c r="FO647" i="7"/>
  <c r="U647" i="7"/>
  <c r="T647" i="7" s="1"/>
  <c r="EY648" i="7" l="1"/>
  <c r="EZ649" i="7"/>
  <c r="FX651" i="7"/>
  <c r="FW650" i="7"/>
  <c r="FO648" i="7"/>
  <c r="FP649" i="7"/>
  <c r="U648" i="7"/>
  <c r="T648" i="7" s="1"/>
  <c r="EY649" i="7" l="1"/>
  <c r="EZ650" i="7"/>
  <c r="FW651" i="7"/>
  <c r="FX652" i="7"/>
  <c r="FO649" i="7"/>
  <c r="FP650" i="7"/>
  <c r="U649" i="7"/>
  <c r="T649" i="7" s="1"/>
  <c r="EY650" i="7" l="1"/>
  <c r="EZ651" i="7"/>
  <c r="FX653" i="7"/>
  <c r="FW652" i="7"/>
  <c r="FP651" i="7"/>
  <c r="FO650" i="7"/>
  <c r="U650" i="7"/>
  <c r="T650" i="7" s="1"/>
  <c r="EZ652" i="7" l="1"/>
  <c r="EY651" i="7"/>
  <c r="FX654" i="7"/>
  <c r="FW653" i="7"/>
  <c r="FP652" i="7"/>
  <c r="FO651" i="7"/>
  <c r="U651" i="7"/>
  <c r="T651" i="7" s="1"/>
  <c r="EY652" i="7" l="1"/>
  <c r="EZ653" i="7"/>
  <c r="FX655" i="7"/>
  <c r="FW654" i="7"/>
  <c r="FO652" i="7"/>
  <c r="FP653" i="7"/>
  <c r="U652" i="7"/>
  <c r="T652" i="7" s="1"/>
  <c r="EY653" i="7" l="1"/>
  <c r="EZ654" i="7"/>
  <c r="FW655" i="7"/>
  <c r="FX656" i="7"/>
  <c r="FO653" i="7"/>
  <c r="FP654" i="7"/>
  <c r="U653" i="7"/>
  <c r="T653" i="7" s="1"/>
  <c r="EY654" i="7" l="1"/>
  <c r="EZ655" i="7"/>
  <c r="FX657" i="7"/>
  <c r="FW656" i="7"/>
  <c r="FP655" i="7"/>
  <c r="FO654" i="7"/>
  <c r="U654" i="7"/>
  <c r="T654" i="7" s="1"/>
  <c r="EY655" i="7" l="1"/>
  <c r="EZ656" i="7"/>
  <c r="FX658" i="7"/>
  <c r="FW657" i="7"/>
  <c r="FP656" i="7"/>
  <c r="FO655" i="7"/>
  <c r="U655" i="7"/>
  <c r="T655" i="7" s="1"/>
  <c r="EZ657" i="7" l="1"/>
  <c r="EY656" i="7"/>
  <c r="FX659" i="7"/>
  <c r="FW658" i="7"/>
  <c r="FO656" i="7"/>
  <c r="FP657" i="7"/>
  <c r="U656" i="7"/>
  <c r="T656" i="7" s="1"/>
  <c r="EY657" i="7" l="1"/>
  <c r="EZ658" i="7"/>
  <c r="FW659" i="7"/>
  <c r="FX660" i="7"/>
  <c r="FO657" i="7"/>
  <c r="FP658" i="7"/>
  <c r="U657" i="7"/>
  <c r="T657" i="7" s="1"/>
  <c r="EZ659" i="7" l="1"/>
  <c r="EY658" i="7"/>
  <c r="FX661" i="7"/>
  <c r="FW660" i="7"/>
  <c r="FP659" i="7"/>
  <c r="FO658" i="7"/>
  <c r="U658" i="7"/>
  <c r="T658" i="7" s="1"/>
  <c r="EY659" i="7" l="1"/>
  <c r="EZ660" i="7"/>
  <c r="FX662" i="7"/>
  <c r="FW661" i="7"/>
  <c r="FP660" i="7"/>
  <c r="FO659" i="7"/>
  <c r="U659" i="7"/>
  <c r="T659" i="7" s="1"/>
  <c r="EZ661" i="7" l="1"/>
  <c r="EY660" i="7"/>
  <c r="FX663" i="7"/>
  <c r="FW662" i="7"/>
  <c r="FO660" i="7"/>
  <c r="FP661" i="7"/>
  <c r="U660" i="7"/>
  <c r="T660" i="7" s="1"/>
  <c r="EY661" i="7" l="1"/>
  <c r="EZ662" i="7"/>
  <c r="FW663" i="7"/>
  <c r="FX664" i="7"/>
  <c r="FO661" i="7"/>
  <c r="FP662" i="7"/>
  <c r="U661" i="7"/>
  <c r="T661" i="7" s="1"/>
  <c r="EZ663" i="7" l="1"/>
  <c r="EY662" i="7"/>
  <c r="FX665" i="7"/>
  <c r="FW664" i="7"/>
  <c r="FO662" i="7"/>
  <c r="FP663" i="7"/>
  <c r="U662" i="7"/>
  <c r="T662" i="7" s="1"/>
  <c r="EZ664" i="7" l="1"/>
  <c r="EY663" i="7"/>
  <c r="FX666" i="7"/>
  <c r="FW665" i="7"/>
  <c r="FP664" i="7"/>
  <c r="FO663" i="7"/>
  <c r="U663" i="7"/>
  <c r="T663" i="7" s="1"/>
  <c r="EZ665" i="7" l="1"/>
  <c r="EY664" i="7"/>
  <c r="FX667" i="7"/>
  <c r="FW666" i="7"/>
  <c r="FO664" i="7"/>
  <c r="FP665" i="7"/>
  <c r="U664" i="7"/>
  <c r="T664" i="7" s="1"/>
  <c r="EZ666" i="7" l="1"/>
  <c r="EY665" i="7"/>
  <c r="FW667" i="7"/>
  <c r="FX668" i="7"/>
  <c r="FO665" i="7"/>
  <c r="FP666" i="7"/>
  <c r="U665" i="7"/>
  <c r="T665" i="7" s="1"/>
  <c r="EZ667" i="7" l="1"/>
  <c r="EY666" i="7"/>
  <c r="FX669" i="7"/>
  <c r="FW668" i="7"/>
  <c r="FO666" i="7"/>
  <c r="FP667" i="7"/>
  <c r="U666" i="7"/>
  <c r="T666" i="7" s="1"/>
  <c r="EY667" i="7" l="1"/>
  <c r="EZ668" i="7"/>
  <c r="FX670" i="7"/>
  <c r="FW669" i="7"/>
  <c r="FP668" i="7"/>
  <c r="FO667" i="7"/>
  <c r="U667" i="7"/>
  <c r="T667" i="7" s="1"/>
  <c r="EY668" i="7" l="1"/>
  <c r="EZ669" i="7"/>
  <c r="FX671" i="7"/>
  <c r="FW670" i="7"/>
  <c r="FO668" i="7"/>
  <c r="FP669" i="7"/>
  <c r="U668" i="7"/>
  <c r="T668" i="7" s="1"/>
  <c r="EY669" i="7" l="1"/>
  <c r="EZ670" i="7"/>
  <c r="FW671" i="7"/>
  <c r="FX672" i="7"/>
  <c r="FO669" i="7"/>
  <c r="FP670" i="7"/>
  <c r="U669" i="7"/>
  <c r="T669" i="7" s="1"/>
  <c r="EY670" i="7" l="1"/>
  <c r="EZ671" i="7"/>
  <c r="FX673" i="7"/>
  <c r="FW672" i="7"/>
  <c r="FP671" i="7"/>
  <c r="FO670" i="7"/>
  <c r="U670" i="7"/>
  <c r="T670" i="7" s="1"/>
  <c r="EY671" i="7" l="1"/>
  <c r="EZ672" i="7"/>
  <c r="FX674" i="7"/>
  <c r="FW673" i="7"/>
  <c r="FP672" i="7"/>
  <c r="FO671" i="7"/>
  <c r="U671" i="7"/>
  <c r="T671" i="7" s="1"/>
  <c r="EY672" i="7" l="1"/>
  <c r="EZ673" i="7"/>
  <c r="FX675" i="7"/>
  <c r="FW674" i="7"/>
  <c r="FO672" i="7"/>
  <c r="FP673" i="7"/>
  <c r="U672" i="7"/>
  <c r="T672" i="7" s="1"/>
  <c r="EZ674" i="7" l="1"/>
  <c r="EY673" i="7"/>
  <c r="FW675" i="7"/>
  <c r="FX676" i="7"/>
  <c r="FO673" i="7"/>
  <c r="FP674" i="7"/>
  <c r="U673" i="7"/>
  <c r="T673" i="7" s="1"/>
  <c r="EY674" i="7" l="1"/>
  <c r="EZ675" i="7"/>
  <c r="FX677" i="7"/>
  <c r="FW676" i="7"/>
  <c r="FP675" i="7"/>
  <c r="FO674" i="7"/>
  <c r="U674" i="7"/>
  <c r="T674" i="7" s="1"/>
  <c r="EZ676" i="7" l="1"/>
  <c r="EY675" i="7"/>
  <c r="FX678" i="7"/>
  <c r="FW677" i="7"/>
  <c r="FP676" i="7"/>
  <c r="FO675" i="7"/>
  <c r="U675" i="7"/>
  <c r="T675" i="7" s="1"/>
  <c r="EY676" i="7" l="1"/>
  <c r="EZ677" i="7"/>
  <c r="FX679" i="7"/>
  <c r="FW678" i="7"/>
  <c r="FO676" i="7"/>
  <c r="FP677" i="7"/>
  <c r="U676" i="7"/>
  <c r="T676" i="7" s="1"/>
  <c r="EY677" i="7" l="1"/>
  <c r="EZ678" i="7"/>
  <c r="FW679" i="7"/>
  <c r="FX680" i="7"/>
  <c r="FO677" i="7"/>
  <c r="FP678" i="7"/>
  <c r="U677" i="7"/>
  <c r="T677" i="7" s="1"/>
  <c r="EZ679" i="7" l="1"/>
  <c r="EY678" i="7"/>
  <c r="FX681" i="7"/>
  <c r="FW680" i="7"/>
  <c r="FO678" i="7"/>
  <c r="FP679" i="7"/>
  <c r="U678" i="7"/>
  <c r="T678" i="7" s="1"/>
  <c r="EY679" i="7" l="1"/>
  <c r="EZ680" i="7"/>
  <c r="FX682" i="7"/>
  <c r="FW681" i="7"/>
  <c r="FP680" i="7"/>
  <c r="FO679" i="7"/>
  <c r="U679" i="7"/>
  <c r="T679" i="7" s="1"/>
  <c r="EY680" i="7" l="1"/>
  <c r="EZ681" i="7"/>
  <c r="FX683" i="7"/>
  <c r="FW682" i="7"/>
  <c r="FO680" i="7"/>
  <c r="FP681" i="7"/>
  <c r="U680" i="7"/>
  <c r="T680" i="7" s="1"/>
  <c r="EY681" i="7" l="1"/>
  <c r="EZ682" i="7"/>
  <c r="FW683" i="7"/>
  <c r="FX684" i="7"/>
  <c r="FO681" i="7"/>
  <c r="FP682" i="7"/>
  <c r="U681" i="7"/>
  <c r="T681" i="7" s="1"/>
  <c r="EY682" i="7" l="1"/>
  <c r="EZ683" i="7"/>
  <c r="FX685" i="7"/>
  <c r="FW684" i="7"/>
  <c r="FP683" i="7"/>
  <c r="FO682" i="7"/>
  <c r="U682" i="7"/>
  <c r="T682" i="7" s="1"/>
  <c r="EY683" i="7" l="1"/>
  <c r="EZ684" i="7"/>
  <c r="FX686" i="7"/>
  <c r="FW685" i="7"/>
  <c r="FP684" i="7"/>
  <c r="FO683" i="7"/>
  <c r="U683" i="7"/>
  <c r="T683" i="7" s="1"/>
  <c r="EY684" i="7" l="1"/>
  <c r="EZ685" i="7"/>
  <c r="FX687" i="7"/>
  <c r="FW686" i="7"/>
  <c r="FO684" i="7"/>
  <c r="FP685" i="7"/>
  <c r="U684" i="7"/>
  <c r="T684" i="7" s="1"/>
  <c r="EY685" i="7" l="1"/>
  <c r="EZ686" i="7"/>
  <c r="FW687" i="7"/>
  <c r="FX688" i="7"/>
  <c r="FO685" i="7"/>
  <c r="FP686" i="7"/>
  <c r="U685" i="7"/>
  <c r="T685" i="7" s="1"/>
  <c r="EY686" i="7" l="1"/>
  <c r="EZ687" i="7"/>
  <c r="FX689" i="7"/>
  <c r="FW688" i="7"/>
  <c r="FP687" i="7"/>
  <c r="FO686" i="7"/>
  <c r="U686" i="7"/>
  <c r="T686" i="7" s="1"/>
  <c r="EZ688" i="7" l="1"/>
  <c r="EY687" i="7"/>
  <c r="FX690" i="7"/>
  <c r="FW689" i="7"/>
  <c r="FP688" i="7"/>
  <c r="FO687" i="7"/>
  <c r="U687" i="7"/>
  <c r="T687" i="7" s="1"/>
  <c r="EY688" i="7" l="1"/>
  <c r="EZ689" i="7"/>
  <c r="FX691" i="7"/>
  <c r="FW690" i="7"/>
  <c r="FO688" i="7"/>
  <c r="FP689" i="7"/>
  <c r="U688" i="7"/>
  <c r="T688" i="7" s="1"/>
  <c r="EY689" i="7" l="1"/>
  <c r="EZ690" i="7"/>
  <c r="FW691" i="7"/>
  <c r="FX692" i="7"/>
  <c r="FO689" i="7"/>
  <c r="FP690" i="7"/>
  <c r="U689" i="7"/>
  <c r="T689" i="7" s="1"/>
  <c r="EZ691" i="7" l="1"/>
  <c r="EY690" i="7"/>
  <c r="FX693" i="7"/>
  <c r="FW692" i="7"/>
  <c r="FO690" i="7"/>
  <c r="FP691" i="7"/>
  <c r="U690" i="7"/>
  <c r="T690" i="7" s="1"/>
  <c r="EY691" i="7" l="1"/>
  <c r="EZ692" i="7"/>
  <c r="FX694" i="7"/>
  <c r="FW693" i="7"/>
  <c r="FP692" i="7"/>
  <c r="FO691" i="7"/>
  <c r="U691" i="7"/>
  <c r="T691" i="7" s="1"/>
  <c r="EY692" i="7" l="1"/>
  <c r="EZ693" i="7"/>
  <c r="FX695" i="7"/>
  <c r="FW694" i="7"/>
  <c r="FO692" i="7"/>
  <c r="FP693" i="7"/>
  <c r="U692" i="7"/>
  <c r="T692" i="7" s="1"/>
  <c r="EZ694" i="7" l="1"/>
  <c r="EY693" i="7"/>
  <c r="FW695" i="7"/>
  <c r="FX696" i="7"/>
  <c r="FO693" i="7"/>
  <c r="FP694" i="7"/>
  <c r="U693" i="7"/>
  <c r="T693" i="7" s="1"/>
  <c r="EY694" i="7" l="1"/>
  <c r="EZ695" i="7"/>
  <c r="FX697" i="7"/>
  <c r="FW696" i="7"/>
  <c r="FO694" i="7"/>
  <c r="FP695" i="7"/>
  <c r="U694" i="7"/>
  <c r="T694" i="7" s="1"/>
  <c r="EZ696" i="7" l="1"/>
  <c r="EY695" i="7"/>
  <c r="FX698" i="7"/>
  <c r="FW697" i="7"/>
  <c r="FP696" i="7"/>
  <c r="FO695" i="7"/>
  <c r="U695" i="7"/>
  <c r="T695" i="7" s="1"/>
  <c r="EY696" i="7" l="1"/>
  <c r="EZ697" i="7"/>
  <c r="FX699" i="7"/>
  <c r="FW698" i="7"/>
  <c r="FO696" i="7"/>
  <c r="FP697" i="7"/>
  <c r="U696" i="7"/>
  <c r="T696" i="7" s="1"/>
  <c r="EZ698" i="7" l="1"/>
  <c r="EY697" i="7"/>
  <c r="FW699" i="7"/>
  <c r="FX700" i="7"/>
  <c r="FO697" i="7"/>
  <c r="FP698" i="7"/>
  <c r="U697" i="7"/>
  <c r="T697" i="7" s="1"/>
  <c r="EZ699" i="7" l="1"/>
  <c r="EY698" i="7"/>
  <c r="FX701" i="7"/>
  <c r="FW700" i="7"/>
  <c r="FO698" i="7"/>
  <c r="FP699" i="7"/>
  <c r="U698" i="7"/>
  <c r="T698" i="7" s="1"/>
  <c r="EY699" i="7" l="1"/>
  <c r="EZ700" i="7"/>
  <c r="FX702" i="7"/>
  <c r="FW701" i="7"/>
  <c r="FP700" i="7"/>
  <c r="FO699" i="7"/>
  <c r="U699" i="7"/>
  <c r="T699" i="7" s="1"/>
  <c r="EZ701" i="7" l="1"/>
  <c r="EY700" i="7"/>
  <c r="FX703" i="7"/>
  <c r="FW702" i="7"/>
  <c r="FO700" i="7"/>
  <c r="FP701" i="7"/>
  <c r="U700" i="7"/>
  <c r="T700" i="7" s="1"/>
  <c r="EY701" i="7" l="1"/>
  <c r="EZ702" i="7"/>
  <c r="FW703" i="7"/>
  <c r="FX704" i="7"/>
  <c r="FO701" i="7"/>
  <c r="FP702" i="7"/>
  <c r="U701" i="7"/>
  <c r="T701" i="7" s="1"/>
  <c r="EY702" i="7" l="1"/>
  <c r="EZ703" i="7"/>
  <c r="FX705" i="7"/>
  <c r="FW704" i="7"/>
  <c r="FP703" i="7"/>
  <c r="FO702" i="7"/>
  <c r="U702" i="7"/>
  <c r="T702" i="7" s="1"/>
  <c r="EZ704" i="7" l="1"/>
  <c r="EY703" i="7"/>
  <c r="FX706" i="7"/>
  <c r="FW705" i="7"/>
  <c r="FP704" i="7"/>
  <c r="FO703" i="7"/>
  <c r="U703" i="7"/>
  <c r="T703" i="7" s="1"/>
  <c r="EY704" i="7" l="1"/>
  <c r="EZ705" i="7"/>
  <c r="FX707" i="7"/>
  <c r="FW706" i="7"/>
  <c r="FO704" i="7"/>
  <c r="FP705" i="7"/>
  <c r="U704" i="7"/>
  <c r="T704" i="7" s="1"/>
  <c r="EZ706" i="7" l="1"/>
  <c r="EY705" i="7"/>
  <c r="FW707" i="7"/>
  <c r="FX708" i="7"/>
  <c r="FO705" i="7"/>
  <c r="FP706" i="7"/>
  <c r="U705" i="7"/>
  <c r="T705" i="7" s="1"/>
  <c r="EY706" i="7" l="1"/>
  <c r="EZ707" i="7"/>
  <c r="FX709" i="7"/>
  <c r="FW708" i="7"/>
  <c r="FP707" i="7"/>
  <c r="FO706" i="7"/>
  <c r="U706" i="7"/>
  <c r="T706" i="7" s="1"/>
  <c r="EZ708" i="7" l="1"/>
  <c r="EY707" i="7"/>
  <c r="FX710" i="7"/>
  <c r="FW709" i="7"/>
  <c r="FP708" i="7"/>
  <c r="FO707" i="7"/>
  <c r="U707" i="7"/>
  <c r="T707" i="7" s="1"/>
  <c r="EY708" i="7" l="1"/>
  <c r="EZ709" i="7"/>
  <c r="FX711" i="7"/>
  <c r="FW710" i="7"/>
  <c r="FO708" i="7"/>
  <c r="FP709" i="7"/>
  <c r="U708" i="7"/>
  <c r="T708" i="7" s="1"/>
  <c r="EY709" i="7" l="1"/>
  <c r="EZ710" i="7"/>
  <c r="FW711" i="7"/>
  <c r="FX712" i="7"/>
  <c r="FO709" i="7"/>
  <c r="FP710" i="7"/>
  <c r="U709" i="7"/>
  <c r="T709" i="7" s="1"/>
  <c r="EZ711" i="7" l="1"/>
  <c r="EY710" i="7"/>
  <c r="FX713" i="7"/>
  <c r="FW712" i="7"/>
  <c r="FO710" i="7"/>
  <c r="FP711" i="7"/>
  <c r="U710" i="7"/>
  <c r="T710" i="7" s="1"/>
  <c r="EZ712" i="7" l="1"/>
  <c r="EY711" i="7"/>
  <c r="FX714" i="7"/>
  <c r="FW713" i="7"/>
  <c r="FP712" i="7"/>
  <c r="FO711" i="7"/>
  <c r="U711" i="7"/>
  <c r="T711" i="7" s="1"/>
  <c r="EY712" i="7" l="1"/>
  <c r="EZ713" i="7"/>
  <c r="FX715" i="7"/>
  <c r="FW714" i="7"/>
  <c r="FO712" i="7"/>
  <c r="FP713" i="7"/>
  <c r="U712" i="7"/>
  <c r="T712" i="7" s="1"/>
  <c r="EY713" i="7" l="1"/>
  <c r="EZ714" i="7"/>
  <c r="FW715" i="7"/>
  <c r="FX716" i="7"/>
  <c r="FO713" i="7"/>
  <c r="FP714" i="7"/>
  <c r="U713" i="7"/>
  <c r="T713" i="7" s="1"/>
  <c r="EZ715" i="7" l="1"/>
  <c r="EY714" i="7"/>
  <c r="FX717" i="7"/>
  <c r="FW716" i="7"/>
  <c r="FP715" i="7"/>
  <c r="FO714" i="7"/>
  <c r="U714" i="7"/>
  <c r="T714" i="7" s="1"/>
  <c r="EZ716" i="7" l="1"/>
  <c r="EY715" i="7"/>
  <c r="FX718" i="7"/>
  <c r="FW717" i="7"/>
  <c r="FP716" i="7"/>
  <c r="FO715" i="7"/>
  <c r="U715" i="7"/>
  <c r="T715" i="7" s="1"/>
  <c r="EY716" i="7" l="1"/>
  <c r="EZ717" i="7"/>
  <c r="FX719" i="7"/>
  <c r="FW718" i="7"/>
  <c r="FO716" i="7"/>
  <c r="FP717" i="7"/>
  <c r="U716" i="7"/>
  <c r="T716" i="7" s="1"/>
  <c r="EY717" i="7" l="1"/>
  <c r="EZ718" i="7"/>
  <c r="FW719" i="7"/>
  <c r="FX720" i="7"/>
  <c r="FO717" i="7"/>
  <c r="FP718" i="7"/>
  <c r="U717" i="7"/>
  <c r="T717" i="7" s="1"/>
  <c r="EY718" i="7" l="1"/>
  <c r="EZ719" i="7"/>
  <c r="FX721" i="7"/>
  <c r="FW720" i="7"/>
  <c r="FP719" i="7"/>
  <c r="FO718" i="7"/>
  <c r="U718" i="7"/>
  <c r="T718" i="7" s="1"/>
  <c r="EZ720" i="7" l="1"/>
  <c r="EY719" i="7"/>
  <c r="FX722" i="7"/>
  <c r="FW721" i="7"/>
  <c r="FP720" i="7"/>
  <c r="FO719" i="7"/>
  <c r="U719" i="7"/>
  <c r="T719" i="7" s="1"/>
  <c r="EY720" i="7" l="1"/>
  <c r="EZ721" i="7"/>
  <c r="FX723" i="7"/>
  <c r="FW723" i="7" s="1"/>
  <c r="FW722" i="7"/>
  <c r="FO720" i="7"/>
  <c r="FP721" i="7"/>
  <c r="U720" i="7"/>
  <c r="T720" i="7" s="1"/>
  <c r="EZ722" i="7" l="1"/>
  <c r="EY721" i="7"/>
  <c r="FO721" i="7"/>
  <c r="FP722" i="7"/>
  <c r="U721" i="7"/>
  <c r="T721" i="7" s="1"/>
  <c r="EZ723" i="7" l="1"/>
  <c r="EY723" i="7" s="1"/>
  <c r="EY722" i="7"/>
  <c r="FO722" i="7"/>
  <c r="FP723" i="7"/>
  <c r="FO723" i="7" s="1"/>
  <c r="U722" i="7"/>
  <c r="T722" i="7" s="1"/>
  <c r="U723" i="7" l="1"/>
  <c r="T723" i="7" s="1"/>
  <c r="U724" i="7" l="1"/>
  <c r="T724" i="7" s="1"/>
  <c r="U725" i="7" l="1"/>
  <c r="T725" i="7" s="1"/>
  <c r="U726" i="7" l="1"/>
  <c r="T726" i="7" s="1"/>
  <c r="U727" i="7" l="1"/>
  <c r="T727" i="7" s="1"/>
  <c r="U728" i="7" l="1"/>
  <c r="T728" i="7" s="1"/>
  <c r="U729" i="7" l="1"/>
  <c r="T729" i="7" s="1"/>
  <c r="U730" i="7" l="1"/>
  <c r="T730" i="7" s="1"/>
  <c r="U731" i="7" l="1"/>
  <c r="T731" i="7" s="1"/>
  <c r="U732" i="7" l="1"/>
  <c r="T732" i="7" s="1"/>
  <c r="U733" i="7" l="1"/>
  <c r="T733" i="7" s="1"/>
  <c r="U734" i="7" l="1"/>
  <c r="T734" i="7" s="1"/>
  <c r="U735" i="7" l="1"/>
  <c r="T735" i="7" s="1"/>
  <c r="U736" i="7" l="1"/>
  <c r="T736" i="7" s="1"/>
  <c r="U737" i="7" l="1"/>
  <c r="T737" i="7" s="1"/>
  <c r="U738" i="7" l="1"/>
  <c r="T738" i="7" s="1"/>
  <c r="U739" i="7" l="1"/>
  <c r="T739" i="7" s="1"/>
  <c r="U740" i="7" l="1"/>
  <c r="T740" i="7" s="1"/>
  <c r="U741" i="7" l="1"/>
  <c r="T741" i="7" s="1"/>
  <c r="U742" i="7" l="1"/>
  <c r="T742" i="7" s="1"/>
  <c r="U743" i="7" l="1"/>
  <c r="T743" i="7" s="1"/>
  <c r="U744" i="7" l="1"/>
  <c r="T744" i="7" s="1"/>
  <c r="U745" i="7" l="1"/>
  <c r="T745" i="7" s="1"/>
  <c r="U746" i="7" l="1"/>
  <c r="T746" i="7" s="1"/>
  <c r="U747" i="7" l="1"/>
  <c r="T747" i="7" s="1"/>
  <c r="U748" i="7" l="1"/>
  <c r="T748" i="7" s="1"/>
  <c r="U749" i="7" l="1"/>
  <c r="T749" i="7" s="1"/>
  <c r="U750" i="7" l="1"/>
  <c r="T750" i="7" s="1"/>
  <c r="U751" i="7" l="1"/>
  <c r="T751" i="7" s="1"/>
  <c r="U752" i="7" l="1"/>
  <c r="T752" i="7" s="1"/>
  <c r="U753" i="7" l="1"/>
  <c r="T753" i="7" s="1"/>
  <c r="U754" i="7" l="1"/>
  <c r="T754" i="7" s="1"/>
  <c r="U755" i="7" l="1"/>
  <c r="T755" i="7" s="1"/>
  <c r="U756" i="7" l="1"/>
  <c r="T756" i="7" s="1"/>
  <c r="U757" i="7" l="1"/>
  <c r="T757" i="7" s="1"/>
  <c r="U758" i="7" l="1"/>
  <c r="T758" i="7" s="1"/>
  <c r="U759" i="7" l="1"/>
  <c r="T759" i="7" s="1"/>
  <c r="U760" i="7" l="1"/>
  <c r="T760" i="7" s="1"/>
  <c r="U761" i="7" l="1"/>
  <c r="T761" i="7" s="1"/>
  <c r="U762" i="7" l="1"/>
  <c r="T762" i="7" s="1"/>
  <c r="U763" i="7" l="1"/>
  <c r="T763" i="7" s="1"/>
  <c r="U764" i="7" l="1"/>
  <c r="T764" i="7" s="1"/>
  <c r="U765" i="7" l="1"/>
  <c r="T765" i="7" s="1"/>
  <c r="U766" i="7" l="1"/>
  <c r="T766" i="7" s="1"/>
  <c r="U767" i="7" l="1"/>
  <c r="T767" i="7" s="1"/>
  <c r="U768" i="7" l="1"/>
  <c r="T768" i="7" s="1"/>
  <c r="U769" i="7" l="1"/>
  <c r="T769" i="7" s="1"/>
  <c r="U770" i="7" l="1"/>
  <c r="T770" i="7" s="1"/>
  <c r="U771" i="7" l="1"/>
  <c r="T771" i="7" s="1"/>
  <c r="U772" i="7" l="1"/>
  <c r="T772" i="7" s="1"/>
  <c r="U773" i="7" l="1"/>
  <c r="T773" i="7" s="1"/>
  <c r="U774" i="7" l="1"/>
  <c r="T774" i="7" s="1"/>
  <c r="U775" i="7" l="1"/>
  <c r="T775" i="7" s="1"/>
  <c r="U776" i="7" l="1"/>
  <c r="T776" i="7" s="1"/>
  <c r="U777" i="7" l="1"/>
  <c r="T777" i="7" s="1"/>
  <c r="U778" i="7" l="1"/>
  <c r="T778" i="7" s="1"/>
  <c r="U779" i="7" l="1"/>
  <c r="T779" i="7" s="1"/>
  <c r="U780" i="7" l="1"/>
  <c r="T780" i="7" s="1"/>
  <c r="U781" i="7" l="1"/>
  <c r="T781" i="7" s="1"/>
  <c r="U782" i="7" l="1"/>
  <c r="T782" i="7" s="1"/>
  <c r="U783" i="7" l="1"/>
  <c r="T783" i="7" s="1"/>
  <c r="U784" i="7" l="1"/>
  <c r="T784" i="7" s="1"/>
  <c r="U785" i="7" l="1"/>
  <c r="T785" i="7" s="1"/>
  <c r="U786" i="7" l="1"/>
  <c r="T786" i="7" s="1"/>
  <c r="U787" i="7" l="1"/>
  <c r="T787" i="7" s="1"/>
  <c r="U788" i="7" l="1"/>
  <c r="T788" i="7" s="1"/>
  <c r="U789" i="7" l="1"/>
  <c r="T789" i="7" s="1"/>
  <c r="U790" i="7" l="1"/>
  <c r="T790" i="7" s="1"/>
  <c r="U791" i="7" l="1"/>
  <c r="T791" i="7" s="1"/>
  <c r="U792" i="7" l="1"/>
  <c r="T792" i="7" s="1"/>
  <c r="U793" i="7" l="1"/>
  <c r="T793" i="7" s="1"/>
  <c r="U794" i="7" l="1"/>
  <c r="T794" i="7" s="1"/>
  <c r="U795" i="7" l="1"/>
  <c r="T795" i="7" s="1"/>
  <c r="U796" i="7" l="1"/>
  <c r="T796" i="7" s="1"/>
  <c r="U797" i="7" l="1"/>
  <c r="T797" i="7" s="1"/>
  <c r="U798" i="7" l="1"/>
  <c r="T798" i="7" s="1"/>
  <c r="U799" i="7" l="1"/>
  <c r="T799" i="7" s="1"/>
  <c r="U800" i="7" l="1"/>
  <c r="T800" i="7" s="1"/>
  <c r="U801" i="7" l="1"/>
  <c r="T801" i="7" s="1"/>
  <c r="U802" i="7" l="1"/>
  <c r="T802" i="7" s="1"/>
  <c r="U803" i="7" l="1"/>
  <c r="T803" i="7" l="1"/>
  <c r="U804" i="7"/>
  <c r="DR3" i="2"/>
  <c r="DR15" i="2"/>
  <c r="DR5" i="2" s="1"/>
  <c r="DR14" i="2"/>
  <c r="DR12" i="2"/>
  <c r="DN41" i="2" s="1"/>
  <c r="DR11" i="2"/>
  <c r="DR9" i="2"/>
  <c r="DR8" i="2"/>
  <c r="DR7" i="2"/>
  <c r="DR6" i="2"/>
  <c r="DR4" i="2"/>
  <c r="DR2" i="2"/>
  <c r="DJ3" i="2"/>
  <c r="DJ4" i="2" s="1"/>
  <c r="EP3" i="2"/>
  <c r="EP4" i="2" s="1"/>
  <c r="DZ3" i="2"/>
  <c r="DZ4" i="2" s="1"/>
  <c r="JN3" i="2"/>
  <c r="JN4" i="2" s="1"/>
  <c r="IX3" i="2"/>
  <c r="IX4" i="2" s="1"/>
  <c r="CK14" i="2"/>
  <c r="CK12" i="2"/>
  <c r="CG41" i="2" s="1"/>
  <c r="CK11" i="2"/>
  <c r="CK9" i="2"/>
  <c r="CK8" i="2"/>
  <c r="CK7" i="2"/>
  <c r="CK6" i="2"/>
  <c r="CK4" i="2"/>
  <c r="CK3" i="2"/>
  <c r="CK2" i="2"/>
  <c r="CG20" i="2"/>
  <c r="CG19" i="2"/>
  <c r="CG18" i="2"/>
  <c r="CG17" i="2"/>
  <c r="CG16" i="2"/>
  <c r="CG10" i="2"/>
  <c r="CG9" i="2"/>
  <c r="CG8" i="2"/>
  <c r="CK15" i="2"/>
  <c r="CD2" i="2" s="1"/>
  <c r="CC3" i="2"/>
  <c r="CC4" i="2" s="1"/>
  <c r="BM3" i="2"/>
  <c r="BM4" i="2" s="1"/>
  <c r="FF3" i="2"/>
  <c r="FF4" i="2" s="1"/>
  <c r="AW3" i="2"/>
  <c r="AW4" i="2" s="1"/>
  <c r="Q3" i="2"/>
  <c r="Q4" i="2" s="1"/>
  <c r="GL3" i="2"/>
  <c r="GL4" i="2" s="1"/>
  <c r="BM5" i="2" l="1"/>
  <c r="CK5" i="2"/>
  <c r="T804" i="7"/>
  <c r="U805" i="7"/>
  <c r="DJ5" i="2"/>
  <c r="EP5" i="2"/>
  <c r="DZ5" i="2"/>
  <c r="JN5" i="2"/>
  <c r="IX5" i="2"/>
  <c r="CD4" i="2"/>
  <c r="CD3" i="2"/>
  <c r="CC5" i="2"/>
  <c r="BM6" i="2"/>
  <c r="FF5" i="2"/>
  <c r="AW5" i="2"/>
  <c r="Q5" i="2"/>
  <c r="GL5" i="2"/>
  <c r="T805" i="7" l="1"/>
  <c r="U806" i="7"/>
  <c r="DJ6" i="2"/>
  <c r="EP6" i="2"/>
  <c r="DZ6" i="2"/>
  <c r="JN6" i="2"/>
  <c r="IX6" i="2"/>
  <c r="CD5" i="2"/>
  <c r="CC6" i="2"/>
  <c r="BM7" i="2"/>
  <c r="FF6" i="2"/>
  <c r="AW6" i="2"/>
  <c r="Q6" i="2"/>
  <c r="GL6" i="2"/>
  <c r="CT3" i="2"/>
  <c r="CT4" i="2" s="1"/>
  <c r="AG3" i="2"/>
  <c r="A3" i="2"/>
  <c r="A4" i="2" s="1"/>
  <c r="U807" i="7" l="1"/>
  <c r="T806" i="7"/>
  <c r="DJ7" i="2"/>
  <c r="EP7" i="2"/>
  <c r="DZ7" i="2"/>
  <c r="JN7" i="2"/>
  <c r="IX7" i="2"/>
  <c r="CD6" i="2"/>
  <c r="CC7" i="2"/>
  <c r="BM8" i="2"/>
  <c r="FF7" i="2"/>
  <c r="AW7" i="2"/>
  <c r="Q7" i="2"/>
  <c r="GL7" i="2"/>
  <c r="A5" i="2"/>
  <c r="CT5" i="2"/>
  <c r="AG4" i="2"/>
  <c r="U808" i="7" l="1"/>
  <c r="T807" i="7"/>
  <c r="DJ8" i="2"/>
  <c r="EP8" i="2"/>
  <c r="DZ8" i="2"/>
  <c r="JN8" i="2"/>
  <c r="IX8" i="2"/>
  <c r="CC8" i="2"/>
  <c r="CD7" i="2"/>
  <c r="BM9" i="2"/>
  <c r="FF8" i="2"/>
  <c r="AW8" i="2"/>
  <c r="Q8" i="2"/>
  <c r="GL8" i="2"/>
  <c r="A6" i="2"/>
  <c r="CT6" i="2"/>
  <c r="AG5" i="2"/>
  <c r="U809" i="7" l="1"/>
  <c r="T808" i="7"/>
  <c r="DJ9" i="2"/>
  <c r="EP9" i="2"/>
  <c r="DZ9" i="2"/>
  <c r="JN9" i="2"/>
  <c r="IX9" i="2"/>
  <c r="CD8" i="2"/>
  <c r="CC9" i="2"/>
  <c r="BM10" i="2"/>
  <c r="FF9" i="2"/>
  <c r="AW9" i="2"/>
  <c r="Q9" i="2"/>
  <c r="GL9" i="2"/>
  <c r="A7" i="2"/>
  <c r="CT7" i="2"/>
  <c r="AG6" i="2"/>
  <c r="U810" i="7" l="1"/>
  <c r="T809" i="7"/>
  <c r="DJ10" i="2"/>
  <c r="EP10" i="2"/>
  <c r="DZ10" i="2"/>
  <c r="JN10" i="2"/>
  <c r="IX10" i="2"/>
  <c r="CD9" i="2"/>
  <c r="CC10" i="2"/>
  <c r="BM11" i="2"/>
  <c r="FF10" i="2"/>
  <c r="AW10" i="2"/>
  <c r="Q10" i="2"/>
  <c r="GL10" i="2"/>
  <c r="A8" i="2"/>
  <c r="CT8" i="2"/>
  <c r="AG7" i="2"/>
  <c r="U811" i="7" l="1"/>
  <c r="T810" i="7"/>
  <c r="DJ11" i="2"/>
  <c r="EP11" i="2"/>
  <c r="DZ11" i="2"/>
  <c r="JN11" i="2"/>
  <c r="IX11" i="2"/>
  <c r="CD10" i="2"/>
  <c r="CC11" i="2"/>
  <c r="BM12" i="2"/>
  <c r="FF11" i="2"/>
  <c r="AW11" i="2"/>
  <c r="Q11" i="2"/>
  <c r="GL11" i="2"/>
  <c r="A9" i="2"/>
  <c r="CT9" i="2"/>
  <c r="AG8" i="2"/>
  <c r="U812" i="7" l="1"/>
  <c r="T811" i="7"/>
  <c r="DJ12" i="2"/>
  <c r="EP12" i="2"/>
  <c r="DZ12" i="2"/>
  <c r="IX12" i="2"/>
  <c r="CC12" i="2"/>
  <c r="CD11" i="2"/>
  <c r="BM13" i="2"/>
  <c r="FF12" i="2"/>
  <c r="AW12" i="2"/>
  <c r="Q12" i="2"/>
  <c r="GL12" i="2"/>
  <c r="A10" i="2"/>
  <c r="CT10" i="2"/>
  <c r="AG9" i="2"/>
  <c r="T812" i="7" l="1"/>
  <c r="U813" i="7"/>
  <c r="DJ13" i="2"/>
  <c r="EP13" i="2"/>
  <c r="DZ13" i="2"/>
  <c r="IX13" i="2"/>
  <c r="CD12" i="2"/>
  <c r="CC13" i="2"/>
  <c r="BM14" i="2"/>
  <c r="FF13" i="2"/>
  <c r="AW13" i="2"/>
  <c r="Q13" i="2"/>
  <c r="GL13" i="2"/>
  <c r="A11" i="2"/>
  <c r="CT11" i="2"/>
  <c r="AG10" i="2"/>
  <c r="T813" i="7" l="1"/>
  <c r="U814" i="7"/>
  <c r="DJ14" i="2"/>
  <c r="EP14" i="2"/>
  <c r="DZ14" i="2"/>
  <c r="IX14" i="2"/>
  <c r="CD13" i="2"/>
  <c r="CC14" i="2"/>
  <c r="BM15" i="2"/>
  <c r="FF14" i="2"/>
  <c r="AW14" i="2"/>
  <c r="Q14" i="2"/>
  <c r="GL14" i="2"/>
  <c r="A12" i="2"/>
  <c r="CT12" i="2"/>
  <c r="AG11" i="2"/>
  <c r="U815" i="7" l="1"/>
  <c r="T814" i="7"/>
  <c r="DJ15" i="2"/>
  <c r="EP15" i="2"/>
  <c r="DZ15" i="2"/>
  <c r="CD14" i="2"/>
  <c r="CC15" i="2"/>
  <c r="BM16" i="2"/>
  <c r="FF15" i="2"/>
  <c r="AW15" i="2"/>
  <c r="Q15" i="2"/>
  <c r="GL15" i="2"/>
  <c r="A13" i="2"/>
  <c r="CT13" i="2"/>
  <c r="AG12" i="2"/>
  <c r="T815" i="7" l="1"/>
  <c r="U816" i="7"/>
  <c r="DJ16" i="2"/>
  <c r="EP16" i="2"/>
  <c r="DZ16" i="2"/>
  <c r="CC16" i="2"/>
  <c r="CD15" i="2"/>
  <c r="BM17" i="2"/>
  <c r="FF16" i="2"/>
  <c r="AW16" i="2"/>
  <c r="Q16" i="2"/>
  <c r="GL16" i="2"/>
  <c r="A14" i="2"/>
  <c r="CT14" i="2"/>
  <c r="AG13" i="2"/>
  <c r="T816" i="7" l="1"/>
  <c r="U817" i="7"/>
  <c r="DJ17" i="2"/>
  <c r="EP17" i="2"/>
  <c r="DZ17" i="2"/>
  <c r="CD16" i="2"/>
  <c r="CC17" i="2"/>
  <c r="BM18" i="2"/>
  <c r="FF17" i="2"/>
  <c r="AW17" i="2"/>
  <c r="Q17" i="2"/>
  <c r="GL17" i="2"/>
  <c r="A15" i="2"/>
  <c r="CT15" i="2"/>
  <c r="AG14" i="2"/>
  <c r="T817" i="7" l="1"/>
  <c r="U818" i="7"/>
  <c r="DJ18" i="2"/>
  <c r="EP18" i="2"/>
  <c r="DZ18" i="2"/>
  <c r="CD17" i="2"/>
  <c r="CC18" i="2"/>
  <c r="BM19" i="2"/>
  <c r="FF18" i="2"/>
  <c r="AW18" i="2"/>
  <c r="Q18" i="2"/>
  <c r="GL18" i="2"/>
  <c r="A16" i="2"/>
  <c r="CT16" i="2"/>
  <c r="AG15" i="2"/>
  <c r="T818" i="7" l="1"/>
  <c r="U819" i="7"/>
  <c r="DJ19" i="2"/>
  <c r="EP19" i="2"/>
  <c r="DZ19" i="2"/>
  <c r="CD18" i="2"/>
  <c r="CC19" i="2"/>
  <c r="BM20" i="2"/>
  <c r="FF19" i="2"/>
  <c r="AW19" i="2"/>
  <c r="Q19" i="2"/>
  <c r="GL19" i="2"/>
  <c r="A17" i="2"/>
  <c r="CT17" i="2"/>
  <c r="AG16" i="2"/>
  <c r="T819" i="7" l="1"/>
  <c r="U820" i="7"/>
  <c r="DJ20" i="2"/>
  <c r="EP20" i="2"/>
  <c r="DZ20" i="2"/>
  <c r="CC20" i="2"/>
  <c r="CD19" i="2"/>
  <c r="BM21" i="2"/>
  <c r="FF20" i="2"/>
  <c r="AW20" i="2"/>
  <c r="Q20" i="2"/>
  <c r="GL20" i="2"/>
  <c r="A18" i="2"/>
  <c r="CT18" i="2"/>
  <c r="AG17" i="2"/>
  <c r="T820" i="7" l="1"/>
  <c r="U821" i="7"/>
  <c r="DJ21" i="2"/>
  <c r="EP21" i="2"/>
  <c r="DZ21" i="2"/>
  <c r="CD20" i="2"/>
  <c r="CC21" i="2"/>
  <c r="BM22" i="2"/>
  <c r="FF21" i="2"/>
  <c r="AW21" i="2"/>
  <c r="Q21" i="2"/>
  <c r="GL21" i="2"/>
  <c r="GL22" i="2" s="1"/>
  <c r="GL23" i="2" s="1"/>
  <c r="GL24" i="2" s="1"/>
  <c r="GL25" i="2" s="1"/>
  <c r="A19" i="2"/>
  <c r="CT19" i="2"/>
  <c r="AG18" i="2"/>
  <c r="U822" i="7" l="1"/>
  <c r="T821" i="7"/>
  <c r="DJ22" i="2"/>
  <c r="EP22" i="2"/>
  <c r="DZ22" i="2"/>
  <c r="CD21" i="2"/>
  <c r="CC22" i="2"/>
  <c r="BM23" i="2"/>
  <c r="FF22" i="2"/>
  <c r="AW22" i="2"/>
  <c r="Q22" i="2"/>
  <c r="A20" i="2"/>
  <c r="CT20" i="2"/>
  <c r="AG19" i="2"/>
  <c r="T822" i="7" l="1"/>
  <c r="U823" i="7"/>
  <c r="DJ23" i="2"/>
  <c r="EP23" i="2"/>
  <c r="DZ23" i="2"/>
  <c r="CD22" i="2"/>
  <c r="CC23" i="2"/>
  <c r="BM24" i="2"/>
  <c r="FF23" i="2"/>
  <c r="AW23" i="2"/>
  <c r="Q23" i="2"/>
  <c r="A21" i="2"/>
  <c r="CT21" i="2"/>
  <c r="AG20" i="2"/>
  <c r="U824" i="7" l="1"/>
  <c r="T823" i="7"/>
  <c r="DJ24" i="2"/>
  <c r="EP24" i="2"/>
  <c r="DZ24" i="2"/>
  <c r="CC24" i="2"/>
  <c r="CD23" i="2"/>
  <c r="BM25" i="2"/>
  <c r="FF24" i="2"/>
  <c r="AW24" i="2"/>
  <c r="Q24" i="2"/>
  <c r="A22" i="2"/>
  <c r="CT22" i="2"/>
  <c r="AG21" i="2"/>
  <c r="T824" i="7" l="1"/>
  <c r="U825" i="7"/>
  <c r="DJ25" i="2"/>
  <c r="EP25" i="2"/>
  <c r="DZ25" i="2"/>
  <c r="CD24" i="2"/>
  <c r="CC25" i="2"/>
  <c r="BM26" i="2"/>
  <c r="FF25" i="2"/>
  <c r="AW25" i="2"/>
  <c r="Q25" i="2"/>
  <c r="A23" i="2"/>
  <c r="CT23" i="2"/>
  <c r="AG22" i="2"/>
  <c r="U826" i="7" l="1"/>
  <c r="T825" i="7"/>
  <c r="DJ26" i="2"/>
  <c r="EP26" i="2"/>
  <c r="DZ26" i="2"/>
  <c r="CD25" i="2"/>
  <c r="CC26" i="2"/>
  <c r="BM27" i="2"/>
  <c r="FF26" i="2"/>
  <c r="AW26" i="2"/>
  <c r="Q26" i="2"/>
  <c r="A24" i="2"/>
  <c r="CT24" i="2"/>
  <c r="AG23" i="2"/>
  <c r="T826" i="7" l="1"/>
  <c r="U827" i="7"/>
  <c r="DJ27" i="2"/>
  <c r="EP27" i="2"/>
  <c r="DZ27" i="2"/>
  <c r="CD26" i="2"/>
  <c r="CC27" i="2"/>
  <c r="BM28" i="2"/>
  <c r="FF27" i="2"/>
  <c r="AW27" i="2"/>
  <c r="Q27" i="2"/>
  <c r="A25" i="2"/>
  <c r="CT25" i="2"/>
  <c r="AG24" i="2"/>
  <c r="U828" i="7" l="1"/>
  <c r="T827" i="7"/>
  <c r="DJ28" i="2"/>
  <c r="EP28" i="2"/>
  <c r="DZ28" i="2"/>
  <c r="CC28" i="2"/>
  <c r="CD27" i="2"/>
  <c r="BM29" i="2"/>
  <c r="FF28" i="2"/>
  <c r="AW28" i="2"/>
  <c r="Q28" i="2"/>
  <c r="A26" i="2"/>
  <c r="CT26" i="2"/>
  <c r="AG25" i="2"/>
  <c r="T828" i="7" l="1"/>
  <c r="U829" i="7"/>
  <c r="DJ29" i="2"/>
  <c r="EP29" i="2"/>
  <c r="DZ29" i="2"/>
  <c r="CD28" i="2"/>
  <c r="CC29" i="2"/>
  <c r="BM30" i="2"/>
  <c r="FF29" i="2"/>
  <c r="AW29" i="2"/>
  <c r="Q29" i="2"/>
  <c r="A27" i="2"/>
  <c r="CT27" i="2"/>
  <c r="AG26" i="2"/>
  <c r="U830" i="7" l="1"/>
  <c r="T829" i="7"/>
  <c r="DJ30" i="2"/>
  <c r="EP30" i="2"/>
  <c r="DZ30" i="2"/>
  <c r="CD29" i="2"/>
  <c r="CC30" i="2"/>
  <c r="BM31" i="2"/>
  <c r="FF30" i="2"/>
  <c r="AW30" i="2"/>
  <c r="Q30" i="2"/>
  <c r="A28" i="2"/>
  <c r="CT28" i="2"/>
  <c r="AG27" i="2"/>
  <c r="U831" i="7" l="1"/>
  <c r="T830" i="7"/>
  <c r="DJ31" i="2"/>
  <c r="EP31" i="2"/>
  <c r="DZ31" i="2"/>
  <c r="CD30" i="2"/>
  <c r="CC31" i="2"/>
  <c r="BM32" i="2"/>
  <c r="FF31" i="2"/>
  <c r="AW31" i="2"/>
  <c r="Q31" i="2"/>
  <c r="A29" i="2"/>
  <c r="CT29" i="2"/>
  <c r="AG28" i="2"/>
  <c r="U832" i="7" l="1"/>
  <c r="T831" i="7"/>
  <c r="DJ32" i="2"/>
  <c r="EP32" i="2"/>
  <c r="DZ32" i="2"/>
  <c r="CC32" i="2"/>
  <c r="CD31" i="2"/>
  <c r="BM33" i="2"/>
  <c r="FF32" i="2"/>
  <c r="AW32" i="2"/>
  <c r="Q32" i="2"/>
  <c r="A30" i="2"/>
  <c r="CT30" i="2"/>
  <c r="AG29" i="2"/>
  <c r="T832" i="7" l="1"/>
  <c r="U833" i="7"/>
  <c r="DJ33" i="2"/>
  <c r="EP33" i="2"/>
  <c r="DZ33" i="2"/>
  <c r="CD32" i="2"/>
  <c r="CC33" i="2"/>
  <c r="BM34" i="2"/>
  <c r="FF33" i="2"/>
  <c r="AW33" i="2"/>
  <c r="Q33" i="2"/>
  <c r="A31" i="2"/>
  <c r="CT31" i="2"/>
  <c r="AG30" i="2"/>
  <c r="T833" i="7" l="1"/>
  <c r="U834" i="7"/>
  <c r="DJ34" i="2"/>
  <c r="EP34" i="2"/>
  <c r="EP35" i="2" s="1"/>
  <c r="DZ34" i="2"/>
  <c r="CD33" i="2"/>
  <c r="CC34" i="2"/>
  <c r="BM35" i="2"/>
  <c r="FF34" i="2"/>
  <c r="AW34" i="2"/>
  <c r="Q34" i="2"/>
  <c r="A32" i="2"/>
  <c r="CT32" i="2"/>
  <c r="AG31" i="2"/>
  <c r="EP36" i="2" l="1"/>
  <c r="U835" i="7"/>
  <c r="T834" i="7"/>
  <c r="DJ35" i="2"/>
  <c r="DZ35" i="2"/>
  <c r="CD34" i="2"/>
  <c r="CC35" i="2"/>
  <c r="BM36" i="2"/>
  <c r="FF35" i="2"/>
  <c r="AW35" i="2"/>
  <c r="Q35" i="2"/>
  <c r="A33" i="2"/>
  <c r="CT33" i="2"/>
  <c r="AG32" i="2"/>
  <c r="EP37" i="2" l="1"/>
  <c r="U836" i="7"/>
  <c r="T835" i="7"/>
  <c r="DJ36" i="2"/>
  <c r="DZ36" i="2"/>
  <c r="CC36" i="2"/>
  <c r="CD35" i="2"/>
  <c r="BM37" i="2"/>
  <c r="FF36" i="2"/>
  <c r="AW36" i="2"/>
  <c r="Q36" i="2"/>
  <c r="A34" i="2"/>
  <c r="CT34" i="2"/>
  <c r="AG33" i="2"/>
  <c r="EP38" i="2" l="1"/>
  <c r="T836" i="7"/>
  <c r="U837" i="7"/>
  <c r="DJ37" i="2"/>
  <c r="DZ37" i="2"/>
  <c r="CD36" i="2"/>
  <c r="CC37" i="2"/>
  <c r="BM38" i="2"/>
  <c r="FF37" i="2"/>
  <c r="AW37" i="2"/>
  <c r="Q37" i="2"/>
  <c r="A35" i="2"/>
  <c r="CT35" i="2"/>
  <c r="AG34" i="2"/>
  <c r="EP39" i="2" l="1"/>
  <c r="U838" i="7"/>
  <c r="T837" i="7"/>
  <c r="DJ38" i="2"/>
  <c r="DZ38" i="2"/>
  <c r="DZ39" i="2" s="1"/>
  <c r="CD37" i="2"/>
  <c r="CC38" i="2"/>
  <c r="BM39" i="2"/>
  <c r="FF38" i="2"/>
  <c r="AW38" i="2"/>
  <c r="Q38" i="2"/>
  <c r="A36" i="2"/>
  <c r="CT36" i="2"/>
  <c r="AG35" i="2"/>
  <c r="DZ40" i="2" l="1"/>
  <c r="EP40" i="2"/>
  <c r="T838" i="7"/>
  <c r="U839" i="7"/>
  <c r="DJ39" i="2"/>
  <c r="CD38" i="2"/>
  <c r="CC39" i="2"/>
  <c r="BM40" i="2"/>
  <c r="FF39" i="2"/>
  <c r="AW39" i="2"/>
  <c r="Q39" i="2"/>
  <c r="A37" i="2"/>
  <c r="CT37" i="2"/>
  <c r="AG36" i="2"/>
  <c r="EP41" i="2" l="1"/>
  <c r="DZ41" i="2"/>
  <c r="T839" i="7"/>
  <c r="U840" i="7"/>
  <c r="DJ40" i="2"/>
  <c r="CC40" i="2"/>
  <c r="CD39" i="2"/>
  <c r="BM41" i="2"/>
  <c r="FF40" i="2"/>
  <c r="AW40" i="2"/>
  <c r="Q40" i="2"/>
  <c r="A38" i="2"/>
  <c r="CT38" i="2"/>
  <c r="AG37" i="2"/>
  <c r="DZ42" i="2" l="1"/>
  <c r="EP42" i="2"/>
  <c r="U841" i="7"/>
  <c r="T840" i="7"/>
  <c r="DJ41" i="2"/>
  <c r="CD40" i="2"/>
  <c r="CC41" i="2"/>
  <c r="BM42" i="2"/>
  <c r="FF41" i="2"/>
  <c r="AW41" i="2"/>
  <c r="Q41" i="2"/>
  <c r="A39" i="2"/>
  <c r="CT39" i="2"/>
  <c r="AG38" i="2"/>
  <c r="EP43" i="2" l="1"/>
  <c r="DZ43" i="2"/>
  <c r="U842" i="7"/>
  <c r="T841" i="7"/>
  <c r="DJ42" i="2"/>
  <c r="CD41" i="2"/>
  <c r="CC42" i="2"/>
  <c r="BM43" i="2"/>
  <c r="FF42" i="2"/>
  <c r="AW42" i="2"/>
  <c r="Q42" i="2"/>
  <c r="A40" i="2"/>
  <c r="CT40" i="2"/>
  <c r="AG39" i="2"/>
  <c r="DZ44" i="2" l="1"/>
  <c r="EP44" i="2"/>
  <c r="T842" i="7"/>
  <c r="U843" i="7"/>
  <c r="DJ43" i="2"/>
  <c r="CD42" i="2"/>
  <c r="CC43" i="2"/>
  <c r="BM44" i="2"/>
  <c r="FF43" i="2"/>
  <c r="AW43" i="2"/>
  <c r="Q43" i="2"/>
  <c r="A41" i="2"/>
  <c r="CT41" i="2"/>
  <c r="AG40" i="2"/>
  <c r="EP45" i="2" l="1"/>
  <c r="DZ45" i="2"/>
  <c r="T843" i="7"/>
  <c r="U844" i="7"/>
  <c r="DJ44" i="2"/>
  <c r="CC44" i="2"/>
  <c r="CD43" i="2"/>
  <c r="BM45" i="2"/>
  <c r="FF44" i="2"/>
  <c r="AW44" i="2"/>
  <c r="Q44" i="2"/>
  <c r="A42" i="2"/>
  <c r="CT42" i="2"/>
  <c r="AG41" i="2"/>
  <c r="DZ46" i="2" l="1"/>
  <c r="EP46" i="2"/>
  <c r="U845" i="7"/>
  <c r="T844" i="7"/>
  <c r="DJ45" i="2"/>
  <c r="CD44" i="2"/>
  <c r="CC45" i="2"/>
  <c r="BM46" i="2"/>
  <c r="FF45" i="2"/>
  <c r="AW45" i="2"/>
  <c r="Q45" i="2"/>
  <c r="A43" i="2"/>
  <c r="CT43" i="2"/>
  <c r="AG42" i="2"/>
  <c r="DZ47" i="2" l="1"/>
  <c r="EP47" i="2"/>
  <c r="T845" i="7"/>
  <c r="U846" i="7"/>
  <c r="DJ46" i="2"/>
  <c r="CD45" i="2"/>
  <c r="CC46" i="2"/>
  <c r="BM47" i="2"/>
  <c r="FF46" i="2"/>
  <c r="AW46" i="2"/>
  <c r="Q46" i="2"/>
  <c r="A44" i="2"/>
  <c r="CT44" i="2"/>
  <c r="AG43" i="2"/>
  <c r="EP48" i="2" l="1"/>
  <c r="DZ48" i="2"/>
  <c r="T846" i="7"/>
  <c r="U847" i="7"/>
  <c r="DJ47" i="2"/>
  <c r="CD46" i="2"/>
  <c r="CC47" i="2"/>
  <c r="BM48" i="2"/>
  <c r="FF47" i="2"/>
  <c r="AW47" i="2"/>
  <c r="Q47" i="2"/>
  <c r="A45" i="2"/>
  <c r="CT45" i="2"/>
  <c r="AG44" i="2"/>
  <c r="DZ49" i="2" l="1"/>
  <c r="EP49" i="2"/>
  <c r="T847" i="7"/>
  <c r="U848" i="7"/>
  <c r="DJ48" i="2"/>
  <c r="CC48" i="2"/>
  <c r="CD47" i="2"/>
  <c r="BM49" i="2"/>
  <c r="FF48" i="2"/>
  <c r="AW48" i="2"/>
  <c r="Q48" i="2"/>
  <c r="A46" i="2"/>
  <c r="CT46" i="2"/>
  <c r="AG45" i="2"/>
  <c r="EP50" i="2" l="1"/>
  <c r="DZ50" i="2"/>
  <c r="T848" i="7"/>
  <c r="U849" i="7"/>
  <c r="DJ49" i="2"/>
  <c r="CD48" i="2"/>
  <c r="CC49" i="2"/>
  <c r="BM50" i="2"/>
  <c r="FF49" i="2"/>
  <c r="AW49" i="2"/>
  <c r="Q49" i="2"/>
  <c r="A47" i="2"/>
  <c r="CT47" i="2"/>
  <c r="AG46" i="2"/>
  <c r="DZ51" i="2" l="1"/>
  <c r="EP51" i="2"/>
  <c r="T849" i="7"/>
  <c r="U850" i="7"/>
  <c r="DJ50" i="2"/>
  <c r="CD49" i="2"/>
  <c r="CC50" i="2"/>
  <c r="BM51" i="2"/>
  <c r="FF50" i="2"/>
  <c r="AW50" i="2"/>
  <c r="Q50" i="2"/>
  <c r="A48" i="2"/>
  <c r="CT48" i="2"/>
  <c r="AG47" i="2"/>
  <c r="EP52" i="2" l="1"/>
  <c r="DZ52" i="2"/>
  <c r="U851" i="7"/>
  <c r="T850" i="7"/>
  <c r="DJ51" i="2"/>
  <c r="CD50" i="2"/>
  <c r="CC51" i="2"/>
  <c r="BM52" i="2"/>
  <c r="FF51" i="2"/>
  <c r="AW51" i="2"/>
  <c r="Q51" i="2"/>
  <c r="A49" i="2"/>
  <c r="CT49" i="2"/>
  <c r="AG48" i="2"/>
  <c r="DZ53" i="2" l="1"/>
  <c r="EP53" i="2"/>
  <c r="T851" i="7"/>
  <c r="U852" i="7"/>
  <c r="DJ52" i="2"/>
  <c r="CC52" i="2"/>
  <c r="CD51" i="2"/>
  <c r="BM53" i="2"/>
  <c r="FF52" i="2"/>
  <c r="AW52" i="2"/>
  <c r="Q52" i="2"/>
  <c r="A50" i="2"/>
  <c r="CT50" i="2"/>
  <c r="AG49" i="2"/>
  <c r="EP54" i="2" l="1"/>
  <c r="DZ54" i="2"/>
  <c r="T852" i="7"/>
  <c r="U853" i="7"/>
  <c r="T853" i="7" s="1"/>
  <c r="DJ53" i="2"/>
  <c r="CD52" i="2"/>
  <c r="CC53" i="2"/>
  <c r="BM54" i="2"/>
  <c r="FF53" i="2"/>
  <c r="AW53" i="2"/>
  <c r="Q53" i="2"/>
  <c r="A51" i="2"/>
  <c r="CT51" i="2"/>
  <c r="AG50" i="2"/>
  <c r="DZ55" i="2" l="1"/>
  <c r="EP55" i="2"/>
  <c r="DJ54" i="2"/>
  <c r="CD53" i="2"/>
  <c r="CC54" i="2"/>
  <c r="BM55" i="2"/>
  <c r="FF54" i="2"/>
  <c r="AW54" i="2"/>
  <c r="Q54" i="2"/>
  <c r="A52" i="2"/>
  <c r="CT52" i="2"/>
  <c r="AG51" i="2"/>
  <c r="EP56" i="2" l="1"/>
  <c r="DZ56" i="2"/>
  <c r="DJ55" i="2"/>
  <c r="CD54" i="2"/>
  <c r="CC55" i="2"/>
  <c r="BM56" i="2"/>
  <c r="FF55" i="2"/>
  <c r="AW55" i="2"/>
  <c r="Q55" i="2"/>
  <c r="A53" i="2"/>
  <c r="CT53" i="2"/>
  <c r="AG52" i="2"/>
  <c r="EP57" i="2" l="1"/>
  <c r="DZ57" i="2"/>
  <c r="DJ56" i="2"/>
  <c r="CC56" i="2"/>
  <c r="CD55" i="2"/>
  <c r="BM57" i="2"/>
  <c r="FF56" i="2"/>
  <c r="AW56" i="2"/>
  <c r="Q56" i="2"/>
  <c r="A54" i="2"/>
  <c r="CT54" i="2"/>
  <c r="AG53" i="2"/>
  <c r="EP58" i="2" l="1"/>
  <c r="DZ58" i="2"/>
  <c r="DJ57" i="2"/>
  <c r="CD56" i="2"/>
  <c r="CC57" i="2"/>
  <c r="BM58" i="2"/>
  <c r="FF57" i="2"/>
  <c r="AW57" i="2"/>
  <c r="Q57" i="2"/>
  <c r="A55" i="2"/>
  <c r="CT55" i="2"/>
  <c r="AG54" i="2"/>
  <c r="EP59" i="2" l="1"/>
  <c r="DZ59" i="2"/>
  <c r="DJ58" i="2"/>
  <c r="CD57" i="2"/>
  <c r="CC58" i="2"/>
  <c r="BM59" i="2"/>
  <c r="FF58" i="2"/>
  <c r="AW58" i="2"/>
  <c r="Q58" i="2"/>
  <c r="A56" i="2"/>
  <c r="CT56" i="2"/>
  <c r="AG55" i="2"/>
  <c r="DZ60" i="2" l="1"/>
  <c r="EP60" i="2"/>
  <c r="DJ59" i="2"/>
  <c r="CD58" i="2"/>
  <c r="CC59" i="2"/>
  <c r="BM60" i="2"/>
  <c r="FF59" i="2"/>
  <c r="AW59" i="2"/>
  <c r="Q59" i="2"/>
  <c r="A57" i="2"/>
  <c r="CT57" i="2"/>
  <c r="AG56" i="2"/>
  <c r="EP61" i="2" l="1"/>
  <c r="DZ61" i="2"/>
  <c r="DJ60" i="2"/>
  <c r="CC60" i="2"/>
  <c r="CD59" i="2"/>
  <c r="BM61" i="2"/>
  <c r="FF60" i="2"/>
  <c r="AW60" i="2"/>
  <c r="Q60" i="2"/>
  <c r="A58" i="2"/>
  <c r="CT58" i="2"/>
  <c r="AG57" i="2"/>
  <c r="DZ62" i="2" l="1"/>
  <c r="EP62" i="2"/>
  <c r="DJ61" i="2"/>
  <c r="CD60" i="2"/>
  <c r="CC61" i="2"/>
  <c r="BM62" i="2"/>
  <c r="FF61" i="2"/>
  <c r="AW61" i="2"/>
  <c r="Q61" i="2"/>
  <c r="Q62" i="2" s="1"/>
  <c r="Q63" i="2" s="1"/>
  <c r="Q64" i="2" s="1"/>
  <c r="Q65" i="2" s="1"/>
  <c r="Q66" i="2" s="1"/>
  <c r="A59" i="2"/>
  <c r="CT59" i="2"/>
  <c r="AG58" i="2"/>
  <c r="EP63" i="2" l="1"/>
  <c r="DZ63" i="2"/>
  <c r="DJ62" i="2"/>
  <c r="CD61" i="2"/>
  <c r="CC62" i="2"/>
  <c r="BM63" i="2"/>
  <c r="FF62" i="2"/>
  <c r="AW62" i="2"/>
  <c r="A60" i="2"/>
  <c r="CT60" i="2"/>
  <c r="AG59" i="2"/>
  <c r="DZ64" i="2" l="1"/>
  <c r="EP64" i="2"/>
  <c r="DJ63" i="2"/>
  <c r="CD62" i="2"/>
  <c r="CC63" i="2"/>
  <c r="BM64" i="2"/>
  <c r="FF63" i="2"/>
  <c r="AW63" i="2"/>
  <c r="A61" i="2"/>
  <c r="CT61" i="2"/>
  <c r="AG60" i="2"/>
  <c r="DZ65" i="2" l="1"/>
  <c r="EP65" i="2"/>
  <c r="DJ64" i="2"/>
  <c r="CC64" i="2"/>
  <c r="CD63" i="2"/>
  <c r="BM65" i="2"/>
  <c r="FF64" i="2"/>
  <c r="AW64" i="2"/>
  <c r="CT62" i="2"/>
  <c r="AG61" i="2"/>
  <c r="DZ66" i="2" l="1"/>
  <c r="EP66" i="2"/>
  <c r="DJ65" i="2"/>
  <c r="CD64" i="2"/>
  <c r="CC65" i="2"/>
  <c r="BM66" i="2"/>
  <c r="FF65" i="2"/>
  <c r="AW65" i="2"/>
  <c r="AG62" i="2"/>
  <c r="CT63" i="2"/>
  <c r="EP67" i="2" l="1"/>
  <c r="DZ67" i="2"/>
  <c r="DJ66" i="2"/>
  <c r="CD65" i="2"/>
  <c r="CC66" i="2"/>
  <c r="BM67" i="2"/>
  <c r="FF66" i="2"/>
  <c r="AW66" i="2"/>
  <c r="AG63" i="2"/>
  <c r="CT64" i="2"/>
  <c r="EP68" i="2" l="1"/>
  <c r="DZ68" i="2"/>
  <c r="DJ67" i="2"/>
  <c r="CD66" i="2"/>
  <c r="CC67" i="2"/>
  <c r="BM68" i="2"/>
  <c r="FF67" i="2"/>
  <c r="AW67" i="2"/>
  <c r="AG64" i="2"/>
  <c r="CT65" i="2"/>
  <c r="DZ69" i="2" l="1"/>
  <c r="EP69" i="2"/>
  <c r="DJ68" i="2"/>
  <c r="CC68" i="2"/>
  <c r="CD67" i="2"/>
  <c r="BM69" i="2"/>
  <c r="FF68" i="2"/>
  <c r="AW68" i="2"/>
  <c r="AG65" i="2"/>
  <c r="CT66" i="2"/>
  <c r="DZ70" i="2" l="1"/>
  <c r="EP70" i="2"/>
  <c r="DJ69" i="2"/>
  <c r="CD68" i="2"/>
  <c r="CC69" i="2"/>
  <c r="BM70" i="2"/>
  <c r="FF69" i="2"/>
  <c r="AW69" i="2"/>
  <c r="AG66" i="2"/>
  <c r="CT67" i="2"/>
  <c r="EP71" i="2" l="1"/>
  <c r="DZ71" i="2"/>
  <c r="DJ70" i="2"/>
  <c r="CD69" i="2"/>
  <c r="CC70" i="2"/>
  <c r="BM71" i="2"/>
  <c r="FF70" i="2"/>
  <c r="AW70" i="2"/>
  <c r="AG67" i="2"/>
  <c r="CT68" i="2"/>
  <c r="DZ72" i="2" l="1"/>
  <c r="EP72" i="2"/>
  <c r="DJ71" i="2"/>
  <c r="CD70" i="2"/>
  <c r="CC71" i="2"/>
  <c r="BM72" i="2"/>
  <c r="FF71" i="2"/>
  <c r="AW71" i="2"/>
  <c r="AG68" i="2"/>
  <c r="CT69" i="2"/>
  <c r="EP73" i="2" l="1"/>
  <c r="DZ73" i="2"/>
  <c r="DJ72" i="2"/>
  <c r="CC72" i="2"/>
  <c r="CD71" i="2"/>
  <c r="BM73" i="2"/>
  <c r="FF72" i="2"/>
  <c r="AW72" i="2"/>
  <c r="AG69" i="2"/>
  <c r="CT70" i="2"/>
  <c r="DZ74" i="2" l="1"/>
  <c r="EP74" i="2"/>
  <c r="DJ73" i="2"/>
  <c r="CD72" i="2"/>
  <c r="CC73" i="2"/>
  <c r="BM74" i="2"/>
  <c r="FF73" i="2"/>
  <c r="AW73" i="2"/>
  <c r="AG70" i="2"/>
  <c r="CT71" i="2"/>
  <c r="EP75" i="2" l="1"/>
  <c r="DZ75" i="2"/>
  <c r="DJ74" i="2"/>
  <c r="CD73" i="2"/>
  <c r="CC74" i="2"/>
  <c r="BM75" i="2"/>
  <c r="FF74" i="2"/>
  <c r="AW74" i="2"/>
  <c r="AG71" i="2"/>
  <c r="CT72" i="2"/>
  <c r="DZ76" i="2" l="1"/>
  <c r="EP76" i="2"/>
  <c r="DJ75" i="2"/>
  <c r="CD74" i="2"/>
  <c r="CC75" i="2"/>
  <c r="BM76" i="2"/>
  <c r="FF75" i="2"/>
  <c r="AW75" i="2"/>
  <c r="AG72" i="2"/>
  <c r="CT73" i="2"/>
  <c r="DZ77" i="2" l="1"/>
  <c r="EP77" i="2"/>
  <c r="DJ76" i="2"/>
  <c r="CC76" i="2"/>
  <c r="CD75" i="2"/>
  <c r="BM77" i="2"/>
  <c r="FF76" i="2"/>
  <c r="AW76" i="2"/>
  <c r="AG73" i="2"/>
  <c r="CT74" i="2"/>
  <c r="EP78" i="2" l="1"/>
  <c r="DZ78" i="2"/>
  <c r="DJ77" i="2"/>
  <c r="CD76" i="2"/>
  <c r="CC77" i="2"/>
  <c r="BM78" i="2"/>
  <c r="FF77" i="2"/>
  <c r="AW77" i="2"/>
  <c r="AG74" i="2"/>
  <c r="CT75" i="2"/>
  <c r="DZ79" i="2" l="1"/>
  <c r="EP79" i="2"/>
  <c r="DJ78" i="2"/>
  <c r="CD77" i="2"/>
  <c r="CC78" i="2"/>
  <c r="BM79" i="2"/>
  <c r="FF78" i="2"/>
  <c r="AW78" i="2"/>
  <c r="AG75" i="2"/>
  <c r="CT76" i="2"/>
  <c r="EP80" i="2" l="1"/>
  <c r="DZ80" i="2"/>
  <c r="DJ79" i="2"/>
  <c r="CD78" i="2"/>
  <c r="CC79" i="2"/>
  <c r="BM80" i="2"/>
  <c r="FF79" i="2"/>
  <c r="AW79" i="2"/>
  <c r="AG76" i="2"/>
  <c r="CT77" i="2"/>
  <c r="DZ81" i="2" l="1"/>
  <c r="EP81" i="2"/>
  <c r="DJ80" i="2"/>
  <c r="CC80" i="2"/>
  <c r="CD79" i="2"/>
  <c r="BM81" i="2"/>
  <c r="FF80" i="2"/>
  <c r="AW80" i="2"/>
  <c r="AG77" i="2"/>
  <c r="CT78" i="2"/>
  <c r="EP82" i="2" l="1"/>
  <c r="DZ82" i="2"/>
  <c r="DJ81" i="2"/>
  <c r="CD80" i="2"/>
  <c r="CC81" i="2"/>
  <c r="BM82" i="2"/>
  <c r="FF81" i="2"/>
  <c r="AW81" i="2"/>
  <c r="AG78" i="2"/>
  <c r="CT79" i="2"/>
  <c r="EP83" i="2" l="1"/>
  <c r="DZ83" i="2"/>
  <c r="DJ82" i="2"/>
  <c r="CD81" i="2"/>
  <c r="CC82" i="2"/>
  <c r="BM83" i="2"/>
  <c r="FF82" i="2"/>
  <c r="AW82" i="2"/>
  <c r="AG79" i="2"/>
  <c r="CT80" i="2"/>
  <c r="DZ84" i="2" l="1"/>
  <c r="EP84" i="2"/>
  <c r="DJ83" i="2"/>
  <c r="CD82" i="2"/>
  <c r="CC83" i="2"/>
  <c r="BM84" i="2"/>
  <c r="FF83" i="2"/>
  <c r="AW83" i="2"/>
  <c r="AG80" i="2"/>
  <c r="CT81" i="2"/>
  <c r="EP85" i="2" l="1"/>
  <c r="DZ85" i="2"/>
  <c r="DJ84" i="2"/>
  <c r="CC84" i="2"/>
  <c r="CD83" i="2"/>
  <c r="BM85" i="2"/>
  <c r="FF84" i="2"/>
  <c r="AW84" i="2"/>
  <c r="AG81" i="2"/>
  <c r="CT82" i="2"/>
  <c r="DZ86" i="2" l="1"/>
  <c r="EP86" i="2"/>
  <c r="DJ85" i="2"/>
  <c r="CD84" i="2"/>
  <c r="CC85" i="2"/>
  <c r="BM86" i="2"/>
  <c r="FF85" i="2"/>
  <c r="FF86" i="2" s="1"/>
  <c r="FF87" i="2" s="1"/>
  <c r="FF88" i="2" s="1"/>
  <c r="FF89" i="2" s="1"/>
  <c r="FF90" i="2" s="1"/>
  <c r="FF91" i="2" s="1"/>
  <c r="FF92" i="2" s="1"/>
  <c r="FF93" i="2" s="1"/>
  <c r="FF94" i="2" s="1"/>
  <c r="FF95" i="2" s="1"/>
  <c r="FF96" i="2" s="1"/>
  <c r="FF97" i="2" s="1"/>
  <c r="FF98" i="2" s="1"/>
  <c r="FF99" i="2" s="1"/>
  <c r="FF100" i="2" s="1"/>
  <c r="FF101" i="2" s="1"/>
  <c r="FF102" i="2" s="1"/>
  <c r="FF103" i="2" s="1"/>
  <c r="FF104" i="2" s="1"/>
  <c r="FF105" i="2" s="1"/>
  <c r="FF106" i="2" s="1"/>
  <c r="FF107" i="2" s="1"/>
  <c r="FF108" i="2" s="1"/>
  <c r="FF109" i="2" s="1"/>
  <c r="FF110" i="2" s="1"/>
  <c r="FF111" i="2" s="1"/>
  <c r="FF112" i="2" s="1"/>
  <c r="FF113" i="2" s="1"/>
  <c r="FF114" i="2" s="1"/>
  <c r="FF115" i="2" s="1"/>
  <c r="FF116" i="2" s="1"/>
  <c r="FF117" i="2" s="1"/>
  <c r="FF118" i="2" s="1"/>
  <c r="FF119" i="2" s="1"/>
  <c r="FF120" i="2" s="1"/>
  <c r="FF121" i="2" s="1"/>
  <c r="FF122" i="2" s="1"/>
  <c r="FF123" i="2" s="1"/>
  <c r="FF124" i="2" s="1"/>
  <c r="FF125" i="2" s="1"/>
  <c r="FF126" i="2" s="1"/>
  <c r="FF127" i="2" s="1"/>
  <c r="FF128" i="2" s="1"/>
  <c r="FF129" i="2" s="1"/>
  <c r="FF130" i="2" s="1"/>
  <c r="FF131" i="2" s="1"/>
  <c r="FF132" i="2" s="1"/>
  <c r="FF133" i="2" s="1"/>
  <c r="FF134" i="2" s="1"/>
  <c r="FF135" i="2" s="1"/>
  <c r="FF136" i="2" s="1"/>
  <c r="FF137" i="2" s="1"/>
  <c r="FF138" i="2" s="1"/>
  <c r="FF139" i="2" s="1"/>
  <c r="FF140" i="2" s="1"/>
  <c r="FF141" i="2" s="1"/>
  <c r="FF142" i="2" s="1"/>
  <c r="FF143" i="2" s="1"/>
  <c r="FF144" i="2" s="1"/>
  <c r="FF145" i="2" s="1"/>
  <c r="FF146" i="2" s="1"/>
  <c r="FF147" i="2" s="1"/>
  <c r="FF148" i="2" s="1"/>
  <c r="FF149" i="2" s="1"/>
  <c r="FF150" i="2" s="1"/>
  <c r="FF151" i="2" s="1"/>
  <c r="FF152" i="2" s="1"/>
  <c r="FF153" i="2" s="1"/>
  <c r="FF154" i="2" s="1"/>
  <c r="FF155" i="2" s="1"/>
  <c r="FF156" i="2" s="1"/>
  <c r="FF157" i="2" s="1"/>
  <c r="FF158" i="2" s="1"/>
  <c r="FF159" i="2" s="1"/>
  <c r="FF160" i="2" s="1"/>
  <c r="FF161" i="2" s="1"/>
  <c r="FF162" i="2" s="1"/>
  <c r="FF163" i="2" s="1"/>
  <c r="FF164" i="2" s="1"/>
  <c r="FF165" i="2" s="1"/>
  <c r="FF166" i="2" s="1"/>
  <c r="FF167" i="2" s="1"/>
  <c r="FF168" i="2" s="1"/>
  <c r="FF169" i="2" s="1"/>
  <c r="FF170" i="2" s="1"/>
  <c r="FF171" i="2" s="1"/>
  <c r="FF172" i="2" s="1"/>
  <c r="FF173" i="2" s="1"/>
  <c r="FF174" i="2" s="1"/>
  <c r="FF175" i="2" s="1"/>
  <c r="AW85" i="2"/>
  <c r="AG82" i="2"/>
  <c r="CT83" i="2"/>
  <c r="EP87" i="2" l="1"/>
  <c r="DZ87" i="2"/>
  <c r="DJ86" i="2"/>
  <c r="CD85" i="2"/>
  <c r="CC86" i="2"/>
  <c r="BM87" i="2"/>
  <c r="AG83" i="2"/>
  <c r="CT84" i="2"/>
  <c r="DZ88" i="2" l="1"/>
  <c r="EP88" i="2"/>
  <c r="DJ87" i="2"/>
  <c r="CD86" i="2"/>
  <c r="CC87" i="2"/>
  <c r="BM88" i="2"/>
  <c r="AG84" i="2"/>
  <c r="CT85" i="2"/>
  <c r="EP89" i="2" l="1"/>
  <c r="DZ89" i="2"/>
  <c r="DJ88" i="2"/>
  <c r="CC88" i="2"/>
  <c r="CD87" i="2"/>
  <c r="BM89" i="2"/>
  <c r="AG85" i="2"/>
  <c r="CT86" i="2"/>
  <c r="DZ90" i="2" l="1"/>
  <c r="EP90" i="2"/>
  <c r="DJ89" i="2"/>
  <c r="CD88" i="2"/>
  <c r="CC89" i="2"/>
  <c r="BM90" i="2"/>
  <c r="AG86" i="2"/>
  <c r="CT87" i="2"/>
  <c r="EP91" i="2" l="1"/>
  <c r="DZ91" i="2"/>
  <c r="DJ90" i="2"/>
  <c r="CD89" i="2"/>
  <c r="CC90" i="2"/>
  <c r="BM91" i="2"/>
  <c r="AG87" i="2"/>
  <c r="CT88" i="2"/>
  <c r="DZ92" i="2" l="1"/>
  <c r="EP92" i="2"/>
  <c r="DJ91" i="2"/>
  <c r="CD90" i="2"/>
  <c r="CC91" i="2"/>
  <c r="BM92" i="2"/>
  <c r="AG88" i="2"/>
  <c r="CT89" i="2"/>
  <c r="EP93" i="2" l="1"/>
  <c r="DZ93" i="2"/>
  <c r="DJ92" i="2"/>
  <c r="CC92" i="2"/>
  <c r="CD91" i="2"/>
  <c r="BM93" i="2"/>
  <c r="AG89" i="2"/>
  <c r="CT90" i="2"/>
  <c r="DZ94" i="2" l="1"/>
  <c r="EP94" i="2"/>
  <c r="DJ93" i="2"/>
  <c r="CD92" i="2"/>
  <c r="CC93" i="2"/>
  <c r="BM94" i="2"/>
  <c r="AG90" i="2"/>
  <c r="CT91" i="2"/>
  <c r="EP95" i="2" l="1"/>
  <c r="DZ95" i="2"/>
  <c r="DJ94" i="2"/>
  <c r="CD93" i="2"/>
  <c r="CC94" i="2"/>
  <c r="BM95" i="2"/>
  <c r="AG91" i="2"/>
  <c r="CT92" i="2"/>
  <c r="EP96" i="2" l="1"/>
  <c r="DZ96" i="2"/>
  <c r="DJ95" i="2"/>
  <c r="CD94" i="2"/>
  <c r="CC95" i="2"/>
  <c r="BM96" i="2"/>
  <c r="AG92" i="2"/>
  <c r="CT93" i="2"/>
  <c r="DZ97" i="2" l="1"/>
  <c r="EP97" i="2"/>
  <c r="DJ96" i="2"/>
  <c r="CC96" i="2"/>
  <c r="CD95" i="2"/>
  <c r="BM97" i="2"/>
  <c r="AG93" i="2"/>
  <c r="CT94" i="2"/>
  <c r="EP98" i="2" l="1"/>
  <c r="DZ98" i="2"/>
  <c r="DJ97" i="2"/>
  <c r="CD96" i="2"/>
  <c r="CC97" i="2"/>
  <c r="BM98" i="2"/>
  <c r="AG94" i="2"/>
  <c r="CT95" i="2"/>
  <c r="DZ99" i="2" l="1"/>
  <c r="EP99" i="2"/>
  <c r="DJ98" i="2"/>
  <c r="CD97" i="2"/>
  <c r="CC98" i="2"/>
  <c r="BM99" i="2"/>
  <c r="AG95" i="2"/>
  <c r="CT96" i="2"/>
  <c r="EP100" i="2" l="1"/>
  <c r="DZ100" i="2"/>
  <c r="DJ99" i="2"/>
  <c r="CD98" i="2"/>
  <c r="CC99" i="2"/>
  <c r="BM100" i="2"/>
  <c r="AG96" i="2"/>
  <c r="CT97" i="2"/>
  <c r="DZ101" i="2" l="1"/>
  <c r="EP101" i="2"/>
  <c r="DJ100" i="2"/>
  <c r="CC100" i="2"/>
  <c r="CD99" i="2"/>
  <c r="BM101" i="2"/>
  <c r="AG97" i="2"/>
  <c r="CT98" i="2"/>
  <c r="EP102" i="2" l="1"/>
  <c r="DZ102" i="2"/>
  <c r="DJ101" i="2"/>
  <c r="CD100" i="2"/>
  <c r="CC101" i="2"/>
  <c r="BM102" i="2"/>
  <c r="AG98" i="2"/>
  <c r="CT99" i="2"/>
  <c r="DZ103" i="2" l="1"/>
  <c r="EP103" i="2"/>
  <c r="DJ102" i="2"/>
  <c r="CD101" i="2"/>
  <c r="CC102" i="2"/>
  <c r="BM103" i="2"/>
  <c r="AG99" i="2"/>
  <c r="CT100" i="2"/>
  <c r="DZ104" i="2" l="1"/>
  <c r="EP104" i="2"/>
  <c r="DJ103" i="2"/>
  <c r="CD102" i="2"/>
  <c r="CC103" i="2"/>
  <c r="BM104" i="2"/>
  <c r="AG100" i="2"/>
  <c r="CT101" i="2"/>
  <c r="EP105" i="2" l="1"/>
  <c r="DZ105" i="2"/>
  <c r="DJ104" i="2"/>
  <c r="CD103" i="2"/>
  <c r="CC104" i="2"/>
  <c r="BM105" i="2"/>
  <c r="AG101" i="2"/>
  <c r="CT102" i="2"/>
  <c r="DZ106" i="2" l="1"/>
  <c r="EP106" i="2"/>
  <c r="DJ105" i="2"/>
  <c r="CD104" i="2"/>
  <c r="CC105" i="2"/>
  <c r="BM106" i="2"/>
  <c r="AG102" i="2"/>
  <c r="CT103" i="2"/>
  <c r="DZ107" i="2" l="1"/>
  <c r="EP107" i="2"/>
  <c r="DJ106" i="2"/>
  <c r="CD105" i="2"/>
  <c r="CC106" i="2"/>
  <c r="BM107" i="2"/>
  <c r="AG103" i="2"/>
  <c r="CT104" i="2"/>
  <c r="EP108" i="2" l="1"/>
  <c r="DZ108" i="2"/>
  <c r="DJ107" i="2"/>
  <c r="CD106" i="2"/>
  <c r="CC107" i="2"/>
  <c r="BM108" i="2"/>
  <c r="AG104" i="2"/>
  <c r="CT105" i="2"/>
  <c r="DZ109" i="2" l="1"/>
  <c r="EP109" i="2"/>
  <c r="DJ108" i="2"/>
  <c r="CD107" i="2"/>
  <c r="CC108" i="2"/>
  <c r="BM109" i="2"/>
  <c r="AG105" i="2"/>
  <c r="CT106" i="2"/>
  <c r="EP110" i="2" l="1"/>
  <c r="DZ110" i="2"/>
  <c r="DJ109" i="2"/>
  <c r="CD108" i="2"/>
  <c r="CC109" i="2"/>
  <c r="BM110" i="2"/>
  <c r="AG106" i="2"/>
  <c r="CT107" i="2"/>
  <c r="DZ111" i="2" l="1"/>
  <c r="EP111" i="2"/>
  <c r="DJ110" i="2"/>
  <c r="CD109" i="2"/>
  <c r="CC110" i="2"/>
  <c r="BM111" i="2"/>
  <c r="CT108" i="2"/>
  <c r="EP112" i="2" l="1"/>
  <c r="DZ112" i="2"/>
  <c r="DJ111" i="2"/>
  <c r="CD110" i="2"/>
  <c r="CC111" i="2"/>
  <c r="BM112" i="2"/>
  <c r="CT109" i="2"/>
  <c r="DZ113" i="2" l="1"/>
  <c r="EP113" i="2"/>
  <c r="EP114" i="2" s="1"/>
  <c r="DJ112" i="2"/>
  <c r="CD111" i="2"/>
  <c r="CC112" i="2"/>
  <c r="BM113" i="2"/>
  <c r="CT110" i="2"/>
  <c r="EP115" i="2" l="1"/>
  <c r="DZ114" i="2"/>
  <c r="DJ113" i="2"/>
  <c r="CD112" i="2"/>
  <c r="CC113" i="2"/>
  <c r="BM114" i="2"/>
  <c r="CT111" i="2"/>
  <c r="EP116" i="2" l="1"/>
  <c r="DZ115" i="2"/>
  <c r="DJ114" i="2"/>
  <c r="CD113" i="2"/>
  <c r="CC114" i="2"/>
  <c r="BM115" i="2"/>
  <c r="CT112" i="2"/>
  <c r="DZ116" i="2" l="1"/>
  <c r="DJ115" i="2"/>
  <c r="CD114" i="2"/>
  <c r="CC115" i="2"/>
  <c r="BM116" i="2"/>
  <c r="CT113" i="2"/>
  <c r="DZ117" i="2" l="1"/>
  <c r="DZ118" i="2" s="1"/>
  <c r="DJ116" i="2"/>
  <c r="CC116" i="2"/>
  <c r="CD115" i="2"/>
  <c r="BM117" i="2"/>
  <c r="CT114" i="2"/>
  <c r="DZ119" i="2" l="1"/>
  <c r="DJ117" i="2"/>
  <c r="CD116" i="2"/>
  <c r="CC117" i="2"/>
  <c r="BM118" i="2"/>
  <c r="CT115" i="2"/>
  <c r="DZ120" i="2" l="1"/>
  <c r="DJ118" i="2"/>
  <c r="CD117" i="2"/>
  <c r="CC118" i="2"/>
  <c r="BM119" i="2"/>
  <c r="CT116" i="2"/>
  <c r="DZ121" i="2" l="1"/>
  <c r="DJ119" i="2"/>
  <c r="CD118" i="2"/>
  <c r="CC119" i="2"/>
  <c r="BM120" i="2"/>
  <c r="CT117" i="2"/>
  <c r="DZ122" i="2" l="1"/>
  <c r="DJ120" i="2"/>
  <c r="CC120" i="2"/>
  <c r="CD119" i="2"/>
  <c r="BM121" i="2"/>
  <c r="CT118" i="2"/>
  <c r="DZ123" i="2" l="1"/>
  <c r="DJ121" i="2"/>
  <c r="CD120" i="2"/>
  <c r="CC121" i="2"/>
  <c r="BM122" i="2"/>
  <c r="CT119" i="2"/>
  <c r="DZ124" i="2" l="1"/>
  <c r="DJ122" i="2"/>
  <c r="CD121" i="2"/>
  <c r="CC122" i="2"/>
  <c r="BM123" i="2"/>
  <c r="CT120" i="2"/>
  <c r="DZ125" i="2" l="1"/>
  <c r="DJ123" i="2"/>
  <c r="CD122" i="2"/>
  <c r="CC123" i="2"/>
  <c r="BM124" i="2"/>
  <c r="CT121" i="2"/>
  <c r="DZ126" i="2" l="1"/>
  <c r="DJ124" i="2"/>
  <c r="CC124" i="2"/>
  <c r="CD123" i="2"/>
  <c r="BM125" i="2"/>
  <c r="CT122" i="2"/>
  <c r="DZ127" i="2" l="1"/>
  <c r="DJ125" i="2"/>
  <c r="CD124" i="2"/>
  <c r="CC125" i="2"/>
  <c r="BM126" i="2"/>
  <c r="CT123" i="2"/>
  <c r="DZ128" i="2" l="1"/>
  <c r="DJ126" i="2"/>
  <c r="CD125" i="2"/>
  <c r="CC126" i="2"/>
  <c r="BM127" i="2"/>
  <c r="CT124" i="2"/>
  <c r="DZ129" i="2" l="1"/>
  <c r="DJ127" i="2"/>
  <c r="CD126" i="2"/>
  <c r="CC127" i="2"/>
  <c r="BM128" i="2"/>
  <c r="CT125" i="2"/>
  <c r="DZ130" i="2" l="1"/>
  <c r="DJ128" i="2"/>
  <c r="CC128" i="2"/>
  <c r="CD127" i="2"/>
  <c r="BM129" i="2"/>
  <c r="CT126" i="2"/>
  <c r="DJ129" i="2" l="1"/>
  <c r="CD128" i="2"/>
  <c r="CC129" i="2"/>
  <c r="BM130" i="2"/>
  <c r="CT127" i="2"/>
  <c r="DJ130" i="2" l="1"/>
  <c r="CD129" i="2"/>
  <c r="CC130" i="2"/>
  <c r="BM131" i="2"/>
  <c r="CT128" i="2"/>
  <c r="DJ131" i="2" l="1"/>
  <c r="CD130" i="2"/>
  <c r="CC131" i="2"/>
  <c r="BM132" i="2"/>
  <c r="CT129" i="2"/>
  <c r="DJ132" i="2" l="1"/>
  <c r="CC132" i="2"/>
  <c r="CD131" i="2"/>
  <c r="BM133" i="2"/>
  <c r="CT130" i="2"/>
  <c r="DJ133" i="2" l="1"/>
  <c r="CD132" i="2"/>
  <c r="CC133" i="2"/>
  <c r="BM134" i="2"/>
  <c r="CT131" i="2"/>
  <c r="DJ134" i="2" l="1"/>
  <c r="CD133" i="2"/>
  <c r="CC134" i="2"/>
  <c r="BM135" i="2"/>
  <c r="CT132" i="2"/>
  <c r="DJ135" i="2" l="1"/>
  <c r="CD134" i="2"/>
  <c r="CC135" i="2"/>
  <c r="BM136" i="2"/>
  <c r="CT133" i="2"/>
  <c r="DJ136" i="2" l="1"/>
  <c r="CC136" i="2"/>
  <c r="CD135" i="2"/>
  <c r="BM137" i="2"/>
  <c r="CT134" i="2"/>
  <c r="DJ137" i="2" l="1"/>
  <c r="CD136" i="2"/>
  <c r="CC137" i="2"/>
  <c r="BM138" i="2"/>
  <c r="CT135" i="2"/>
  <c r="DJ138" i="2" l="1"/>
  <c r="CD137" i="2"/>
  <c r="CC138" i="2"/>
  <c r="BM139" i="2"/>
  <c r="CT136" i="2"/>
  <c r="DJ139" i="2" l="1"/>
  <c r="CD138" i="2"/>
  <c r="CC139" i="2"/>
  <c r="BM140" i="2"/>
  <c r="CT137" i="2"/>
  <c r="DJ140" i="2" l="1"/>
  <c r="CC140" i="2"/>
  <c r="CD139" i="2"/>
  <c r="BM141" i="2"/>
  <c r="CT138" i="2"/>
  <c r="DJ141" i="2" l="1"/>
  <c r="CD140" i="2"/>
  <c r="CC141" i="2"/>
  <c r="BM142" i="2"/>
  <c r="CT139" i="2"/>
  <c r="DJ142" i="2" l="1"/>
  <c r="CD141" i="2"/>
  <c r="CC142" i="2"/>
  <c r="BM143" i="2"/>
  <c r="CT140" i="2"/>
  <c r="DJ143" i="2" l="1"/>
  <c r="CD142" i="2"/>
  <c r="CC143" i="2"/>
  <c r="BM144" i="2"/>
  <c r="CT141" i="2"/>
  <c r="DJ144" i="2" l="1"/>
  <c r="CD143" i="2"/>
  <c r="CC144" i="2"/>
  <c r="BM145" i="2"/>
  <c r="CT142" i="2"/>
  <c r="DJ145" i="2" l="1"/>
  <c r="CD144" i="2"/>
  <c r="CC145" i="2"/>
  <c r="BM146" i="2"/>
  <c r="CT143" i="2"/>
  <c r="DJ146" i="2" l="1"/>
  <c r="CD145" i="2"/>
  <c r="CC146" i="2"/>
  <c r="BM147" i="2"/>
  <c r="CT144" i="2"/>
  <c r="DJ147" i="2" l="1"/>
  <c r="CD146" i="2"/>
  <c r="CC147" i="2"/>
  <c r="BM148" i="2"/>
  <c r="CT145" i="2"/>
  <c r="DJ148" i="2" l="1"/>
  <c r="CC148" i="2"/>
  <c r="CD147" i="2"/>
  <c r="BM149" i="2"/>
  <c r="CT146" i="2"/>
  <c r="DJ149" i="2" l="1"/>
  <c r="CD148" i="2"/>
  <c r="CC149" i="2"/>
  <c r="BM150" i="2"/>
  <c r="CT147" i="2"/>
  <c r="DJ150" i="2" l="1"/>
  <c r="CD149" i="2"/>
  <c r="CC150" i="2"/>
  <c r="BM151" i="2"/>
  <c r="CT148" i="2"/>
  <c r="DJ151" i="2" l="1"/>
  <c r="CD150" i="2"/>
  <c r="CC151" i="2"/>
  <c r="BM152" i="2"/>
  <c r="CT149" i="2"/>
  <c r="DJ152" i="2" l="1"/>
  <c r="CD151" i="2"/>
  <c r="CC152" i="2"/>
  <c r="BM153" i="2"/>
  <c r="CT150" i="2"/>
  <c r="DJ153" i="2" l="1"/>
  <c r="CD152" i="2"/>
  <c r="CC153" i="2"/>
  <c r="BM154" i="2"/>
  <c r="CT151" i="2"/>
  <c r="DJ154" i="2" l="1"/>
  <c r="CD153" i="2"/>
  <c r="CC154" i="2"/>
  <c r="BM155" i="2"/>
  <c r="CT152" i="2"/>
  <c r="DJ155" i="2" l="1"/>
  <c r="CD154" i="2"/>
  <c r="CC155" i="2"/>
  <c r="BM156" i="2"/>
  <c r="CT153" i="2"/>
  <c r="DJ156" i="2" l="1"/>
  <c r="DJ157" i="2" s="1"/>
  <c r="CC156" i="2"/>
  <c r="CD155" i="2"/>
  <c r="BM157" i="2"/>
  <c r="CT154" i="2"/>
  <c r="DJ158" i="2" l="1"/>
  <c r="DK157" i="2"/>
  <c r="CD156" i="2"/>
  <c r="CC157" i="2"/>
  <c r="BM158" i="2"/>
  <c r="CT155" i="2"/>
  <c r="DJ159" i="2" l="1"/>
  <c r="DK158" i="2"/>
  <c r="CD157" i="2"/>
  <c r="CC158" i="2"/>
  <c r="BM159" i="2"/>
  <c r="CT156" i="2"/>
  <c r="CT157" i="2" s="1"/>
  <c r="CT158" i="2" s="1"/>
  <c r="CT159" i="2" s="1"/>
  <c r="CT160" i="2" s="1"/>
  <c r="CT161" i="2" s="1"/>
  <c r="CT162" i="2" s="1"/>
  <c r="CT163" i="2" s="1"/>
  <c r="CT164" i="2" s="1"/>
  <c r="CT165" i="2" s="1"/>
  <c r="CT166" i="2" s="1"/>
  <c r="CT167" i="2" s="1"/>
  <c r="CT168" i="2" s="1"/>
  <c r="CT169" i="2" s="1"/>
  <c r="CT170" i="2" l="1"/>
  <c r="DJ160" i="2"/>
  <c r="DK159" i="2"/>
  <c r="CD158" i="2"/>
  <c r="CC159" i="2"/>
  <c r="BM160" i="2"/>
  <c r="DK160" i="2" l="1"/>
  <c r="DJ161" i="2"/>
  <c r="CT171" i="2"/>
  <c r="CC160" i="2"/>
  <c r="CD159" i="2"/>
  <c r="BM161" i="2"/>
  <c r="K6" i="1"/>
  <c r="CT172" i="2" l="1"/>
  <c r="CT173" i="2" s="1"/>
  <c r="DK161" i="2"/>
  <c r="DJ162" i="2"/>
  <c r="CD160" i="2"/>
  <c r="CC161" i="2"/>
  <c r="BM162" i="2"/>
  <c r="EX14" i="2"/>
  <c r="EX12" i="2"/>
  <c r="EX11" i="2"/>
  <c r="ET43" i="2"/>
  <c r="ED43" i="2"/>
  <c r="EX9" i="2"/>
  <c r="ET33" i="2"/>
  <c r="ED33" i="2"/>
  <c r="EX8" i="2"/>
  <c r="ET40" i="2"/>
  <c r="ED40" i="2"/>
  <c r="EX7" i="2"/>
  <c r="EX6" i="2"/>
  <c r="EX5" i="2"/>
  <c r="EX4" i="2"/>
  <c r="EX3" i="2"/>
  <c r="EX2" i="2"/>
  <c r="ET55" i="2" s="1"/>
  <c r="ED46" i="2"/>
  <c r="ES1" i="2"/>
  <c r="ES22" i="2" s="1"/>
  <c r="EC1" i="2"/>
  <c r="EC22" i="2" s="1"/>
  <c r="EA118" i="2" l="1"/>
  <c r="EA119" i="2"/>
  <c r="EA120" i="2"/>
  <c r="EA121" i="2"/>
  <c r="EA122" i="2"/>
  <c r="EA123" i="2"/>
  <c r="EA124" i="2"/>
  <c r="EA125" i="2"/>
  <c r="EA126" i="2"/>
  <c r="EA127" i="2"/>
  <c r="EA128" i="2"/>
  <c r="EA129" i="2"/>
  <c r="EA130" i="2"/>
  <c r="EQ114" i="2"/>
  <c r="EQ115" i="2"/>
  <c r="EQ116" i="2"/>
  <c r="EA39" i="2"/>
  <c r="EA40" i="2"/>
  <c r="EA41" i="2"/>
  <c r="EA42" i="2"/>
  <c r="EA43" i="2"/>
  <c r="EA44" i="2"/>
  <c r="EA45" i="2"/>
  <c r="EA46" i="2"/>
  <c r="EA47" i="2"/>
  <c r="EA48" i="2"/>
  <c r="EA49" i="2"/>
  <c r="EA50" i="2"/>
  <c r="EA51" i="2"/>
  <c r="EA52" i="2"/>
  <c r="EA53" i="2"/>
  <c r="EA54" i="2"/>
  <c r="EA55" i="2"/>
  <c r="EA56" i="2"/>
  <c r="EA57" i="2"/>
  <c r="EA58" i="2"/>
  <c r="EA59" i="2"/>
  <c r="EA60" i="2"/>
  <c r="EA61" i="2"/>
  <c r="EA62" i="2"/>
  <c r="EA63" i="2"/>
  <c r="EA64" i="2"/>
  <c r="EA65" i="2"/>
  <c r="EA66" i="2"/>
  <c r="EA67" i="2"/>
  <c r="EA68" i="2"/>
  <c r="EA69" i="2"/>
  <c r="EA70" i="2"/>
  <c r="EA71" i="2"/>
  <c r="EA72" i="2"/>
  <c r="EA73" i="2"/>
  <c r="EA74" i="2"/>
  <c r="EA75" i="2"/>
  <c r="EA76" i="2"/>
  <c r="EA77" i="2"/>
  <c r="EA78" i="2"/>
  <c r="EA79" i="2"/>
  <c r="EA80" i="2"/>
  <c r="EA81" i="2"/>
  <c r="EA82" i="2"/>
  <c r="EA83" i="2"/>
  <c r="EA84" i="2"/>
  <c r="EA85" i="2"/>
  <c r="EA86" i="2"/>
  <c r="EA87" i="2"/>
  <c r="EA88" i="2"/>
  <c r="EA89" i="2"/>
  <c r="EA90" i="2"/>
  <c r="EA91" i="2"/>
  <c r="EA92" i="2"/>
  <c r="EA93" i="2"/>
  <c r="EA94" i="2"/>
  <c r="EA95" i="2"/>
  <c r="EA96" i="2"/>
  <c r="EA97" i="2"/>
  <c r="EA98" i="2"/>
  <c r="EA99" i="2"/>
  <c r="EA100" i="2"/>
  <c r="EA101" i="2"/>
  <c r="EA102" i="2"/>
  <c r="EA103" i="2"/>
  <c r="EA104" i="2"/>
  <c r="EA105" i="2"/>
  <c r="EA106" i="2"/>
  <c r="EA107" i="2"/>
  <c r="EA108" i="2"/>
  <c r="EA109" i="2"/>
  <c r="EA110" i="2"/>
  <c r="EA111" i="2"/>
  <c r="EA112" i="2"/>
  <c r="EA113" i="2"/>
  <c r="EA114" i="2"/>
  <c r="EA115" i="2"/>
  <c r="EA116" i="2"/>
  <c r="EA117" i="2"/>
  <c r="EQ35" i="2"/>
  <c r="EQ36" i="2"/>
  <c r="EQ37" i="2"/>
  <c r="EQ38" i="2"/>
  <c r="EQ39" i="2"/>
  <c r="EQ40" i="2"/>
  <c r="EQ41" i="2"/>
  <c r="EQ42" i="2"/>
  <c r="EQ43" i="2"/>
  <c r="EQ44" i="2"/>
  <c r="EQ45" i="2"/>
  <c r="EQ46" i="2"/>
  <c r="EQ47" i="2"/>
  <c r="EQ48" i="2"/>
  <c r="EQ49" i="2"/>
  <c r="EQ50" i="2"/>
  <c r="EQ51" i="2"/>
  <c r="EQ52" i="2"/>
  <c r="EQ53" i="2"/>
  <c r="EQ54" i="2"/>
  <c r="EQ55" i="2"/>
  <c r="EQ56" i="2"/>
  <c r="EQ57" i="2"/>
  <c r="EQ58" i="2"/>
  <c r="EQ59" i="2"/>
  <c r="EQ60" i="2"/>
  <c r="EQ61" i="2"/>
  <c r="EQ62" i="2"/>
  <c r="EQ63" i="2"/>
  <c r="EQ64" i="2"/>
  <c r="EQ65" i="2"/>
  <c r="EQ66" i="2"/>
  <c r="EQ67" i="2"/>
  <c r="EQ68" i="2"/>
  <c r="EQ69" i="2"/>
  <c r="EQ70" i="2"/>
  <c r="EQ71" i="2"/>
  <c r="EQ72" i="2"/>
  <c r="EQ73" i="2"/>
  <c r="EQ74" i="2"/>
  <c r="EQ75" i="2"/>
  <c r="EQ76" i="2"/>
  <c r="EQ77" i="2"/>
  <c r="EQ78" i="2"/>
  <c r="EQ79" i="2"/>
  <c r="EQ80" i="2"/>
  <c r="EQ81" i="2"/>
  <c r="EQ82" i="2"/>
  <c r="EQ83" i="2"/>
  <c r="EQ84" i="2"/>
  <c r="EQ85" i="2"/>
  <c r="EQ86" i="2"/>
  <c r="EQ87" i="2"/>
  <c r="EQ88" i="2"/>
  <c r="EQ89" i="2"/>
  <c r="EQ90" i="2"/>
  <c r="EQ91" i="2"/>
  <c r="EQ92" i="2"/>
  <c r="EQ93" i="2"/>
  <c r="EQ94" i="2"/>
  <c r="EQ95" i="2"/>
  <c r="EQ96" i="2"/>
  <c r="EQ97" i="2"/>
  <c r="EQ98" i="2"/>
  <c r="EQ99" i="2"/>
  <c r="EQ100" i="2"/>
  <c r="EQ101" i="2"/>
  <c r="EQ102" i="2"/>
  <c r="EQ103" i="2"/>
  <c r="EQ104" i="2"/>
  <c r="EQ105" i="2"/>
  <c r="EQ106" i="2"/>
  <c r="EQ107" i="2"/>
  <c r="EQ108" i="2"/>
  <c r="EQ109" i="2"/>
  <c r="EQ110" i="2"/>
  <c r="EQ111" i="2"/>
  <c r="EQ112" i="2"/>
  <c r="EQ113" i="2"/>
  <c r="CT174" i="2"/>
  <c r="CU173" i="2"/>
  <c r="DJ163" i="2"/>
  <c r="DK162" i="2"/>
  <c r="EQ3" i="2"/>
  <c r="EQ11" i="2"/>
  <c r="EQ19" i="2"/>
  <c r="EQ27" i="2"/>
  <c r="EQ2" i="2"/>
  <c r="EQ4" i="2"/>
  <c r="EQ12" i="2"/>
  <c r="EQ20" i="2"/>
  <c r="EQ28" i="2"/>
  <c r="EQ5" i="2"/>
  <c r="EQ13" i="2"/>
  <c r="EQ21" i="2"/>
  <c r="EQ29" i="2"/>
  <c r="EQ6" i="2"/>
  <c r="EQ14" i="2"/>
  <c r="EQ22" i="2"/>
  <c r="EQ30" i="2"/>
  <c r="EQ7" i="2"/>
  <c r="EQ15" i="2"/>
  <c r="EQ23" i="2"/>
  <c r="EQ31" i="2"/>
  <c r="EQ8" i="2"/>
  <c r="EQ16" i="2"/>
  <c r="EQ24" i="2"/>
  <c r="EQ32" i="2"/>
  <c r="EQ18" i="2"/>
  <c r="EQ26" i="2"/>
  <c r="EQ9" i="2"/>
  <c r="EQ17" i="2"/>
  <c r="EQ25" i="2"/>
  <c r="EQ33" i="2"/>
  <c r="EQ10" i="2"/>
  <c r="EQ34" i="2"/>
  <c r="EA4" i="2"/>
  <c r="EA12" i="2"/>
  <c r="EA20" i="2"/>
  <c r="EA28" i="2"/>
  <c r="EA36" i="2"/>
  <c r="EA14" i="2"/>
  <c r="EA30" i="2"/>
  <c r="EA27" i="2"/>
  <c r="EA5" i="2"/>
  <c r="EA13" i="2"/>
  <c r="EA21" i="2"/>
  <c r="EA29" i="2"/>
  <c r="EA37" i="2"/>
  <c r="EA6" i="2"/>
  <c r="EA22" i="2"/>
  <c r="EA38" i="2"/>
  <c r="EA35" i="2"/>
  <c r="EA7" i="2"/>
  <c r="EA15" i="2"/>
  <c r="EA23" i="2"/>
  <c r="EA31" i="2"/>
  <c r="EA2" i="2"/>
  <c r="EA26" i="2"/>
  <c r="EA34" i="2"/>
  <c r="EA19" i="2"/>
  <c r="EA8" i="2"/>
  <c r="EA16" i="2"/>
  <c r="EA24" i="2"/>
  <c r="EA32" i="2"/>
  <c r="EA18" i="2"/>
  <c r="EA3" i="2"/>
  <c r="EA9" i="2"/>
  <c r="EA17" i="2"/>
  <c r="EA25" i="2"/>
  <c r="EA33" i="2"/>
  <c r="EA10" i="2"/>
  <c r="EA11" i="2"/>
  <c r="CD161" i="2"/>
  <c r="CC162" i="2"/>
  <c r="BM163" i="2"/>
  <c r="EX10" i="2"/>
  <c r="EH10" i="2"/>
  <c r="EG1" i="2"/>
  <c r="ED27" i="2"/>
  <c r="ED29" i="2"/>
  <c r="ED32" i="2"/>
  <c r="ED36" i="2"/>
  <c r="ED38" i="2"/>
  <c r="EW1" i="2"/>
  <c r="EH13" i="2"/>
  <c r="ET27" i="2"/>
  <c r="ET29" i="2"/>
  <c r="ET32" i="2"/>
  <c r="ET36" i="2"/>
  <c r="ET38" i="2"/>
  <c r="ED11" i="2"/>
  <c r="ED12" i="2" s="1"/>
  <c r="ED24" i="2"/>
  <c r="ED26" i="2"/>
  <c r="ED30" i="2"/>
  <c r="ED35" i="2"/>
  <c r="ET11" i="2"/>
  <c r="ET14" i="2" s="1"/>
  <c r="ET28" i="2" s="1"/>
  <c r="ET25" i="2" s="1"/>
  <c r="EX13" i="2"/>
  <c r="ET24" i="2"/>
  <c r="ET26" i="2"/>
  <c r="ET30" i="2"/>
  <c r="ET35" i="2"/>
  <c r="JF2" i="2"/>
  <c r="JB49" i="2" s="1"/>
  <c r="JR20" i="2"/>
  <c r="JB20" i="2"/>
  <c r="JR19" i="2"/>
  <c r="JB19" i="2"/>
  <c r="JR18" i="2"/>
  <c r="JB18" i="2"/>
  <c r="JR17" i="2"/>
  <c r="JB17" i="2"/>
  <c r="JR16" i="2"/>
  <c r="JB16" i="2"/>
  <c r="JV15" i="2"/>
  <c r="JF15" i="2"/>
  <c r="JV14" i="2"/>
  <c r="JF14" i="2"/>
  <c r="JV12" i="2"/>
  <c r="JF12" i="2"/>
  <c r="JB41" i="2" s="1"/>
  <c r="JV11" i="2"/>
  <c r="JF11" i="2"/>
  <c r="JR10" i="2"/>
  <c r="JR36" i="2" s="1"/>
  <c r="JB10" i="2"/>
  <c r="JB36" i="2" s="1"/>
  <c r="JV9" i="2"/>
  <c r="JR9" i="2"/>
  <c r="JR38" i="2" s="1"/>
  <c r="JF9" i="2"/>
  <c r="JB9" i="2"/>
  <c r="JB33" i="2" s="1"/>
  <c r="JV8" i="2"/>
  <c r="JR8" i="2"/>
  <c r="JR29" i="2" s="1"/>
  <c r="JF8" i="2"/>
  <c r="JB8" i="2"/>
  <c r="JB29" i="2" s="1"/>
  <c r="JV7" i="2"/>
  <c r="JF7" i="2"/>
  <c r="JV6" i="2"/>
  <c r="JF6" i="2"/>
  <c r="JV4" i="2"/>
  <c r="JF4" i="2"/>
  <c r="JV3" i="2"/>
  <c r="JF3" i="2"/>
  <c r="JV2" i="2"/>
  <c r="JR49" i="2" s="1"/>
  <c r="JQ1" i="2"/>
  <c r="JQ22" i="2" s="1"/>
  <c r="JA1" i="2"/>
  <c r="JA22" i="2" s="1"/>
  <c r="IL20" i="2"/>
  <c r="IL19" i="2"/>
  <c r="IL18" i="2"/>
  <c r="IL17" i="2"/>
  <c r="IL16" i="2"/>
  <c r="IP15" i="2"/>
  <c r="IP14" i="2"/>
  <c r="IP12" i="2"/>
  <c r="IP11" i="2"/>
  <c r="IL10" i="2"/>
  <c r="IL36" i="2" s="1"/>
  <c r="IP9" i="2"/>
  <c r="IL9" i="2"/>
  <c r="IL32" i="2" s="1"/>
  <c r="IP8" i="2"/>
  <c r="IL8" i="2"/>
  <c r="IP7" i="2"/>
  <c r="IP6" i="2"/>
  <c r="IP4" i="2"/>
  <c r="IP3" i="2"/>
  <c r="IP2" i="2"/>
  <c r="IL49" i="2" s="1"/>
  <c r="IK1" i="2"/>
  <c r="IK22" i="2" s="1"/>
  <c r="HV20" i="2"/>
  <c r="HV19" i="2"/>
  <c r="HV18" i="2"/>
  <c r="HV17" i="2"/>
  <c r="HV16" i="2"/>
  <c r="HZ15" i="2"/>
  <c r="HZ14" i="2"/>
  <c r="HZ12" i="2"/>
  <c r="HZ11" i="2"/>
  <c r="HV10" i="2"/>
  <c r="HV36" i="2" s="1"/>
  <c r="HZ9" i="2"/>
  <c r="HV9" i="2"/>
  <c r="HV32" i="2" s="1"/>
  <c r="HZ8" i="2"/>
  <c r="HV8" i="2"/>
  <c r="HZ7" i="2"/>
  <c r="HZ6" i="2"/>
  <c r="HZ4" i="2"/>
  <c r="HZ3" i="2"/>
  <c r="HZ2" i="2"/>
  <c r="HV49" i="2" s="1"/>
  <c r="HU1" i="2"/>
  <c r="HU22" i="2" s="1"/>
  <c r="HF20" i="2"/>
  <c r="GP20" i="2"/>
  <c r="HF19" i="2"/>
  <c r="GP19" i="2"/>
  <c r="HF18" i="2"/>
  <c r="GP18" i="2"/>
  <c r="HF17" i="2"/>
  <c r="GP17" i="2"/>
  <c r="HF16" i="2"/>
  <c r="GP16" i="2"/>
  <c r="HJ15" i="2"/>
  <c r="GT15" i="2"/>
  <c r="HJ14" i="2"/>
  <c r="GT14" i="2"/>
  <c r="HJ12" i="2"/>
  <c r="HF41" i="2" s="1"/>
  <c r="GT12" i="2"/>
  <c r="GP41" i="2" s="1"/>
  <c r="HJ11" i="2"/>
  <c r="GT11" i="2"/>
  <c r="HF10" i="2"/>
  <c r="HF36" i="2" s="1"/>
  <c r="GP10" i="2"/>
  <c r="GP36" i="2" s="1"/>
  <c r="HJ9" i="2"/>
  <c r="HF9" i="2"/>
  <c r="HF38" i="2" s="1"/>
  <c r="GT9" i="2"/>
  <c r="GP9" i="2"/>
  <c r="GP38" i="2" s="1"/>
  <c r="HJ8" i="2"/>
  <c r="HF8" i="2"/>
  <c r="HF29" i="2" s="1"/>
  <c r="GT8" i="2"/>
  <c r="GP8" i="2"/>
  <c r="GP29" i="2" s="1"/>
  <c r="HJ7" i="2"/>
  <c r="GT7" i="2"/>
  <c r="HJ6" i="2"/>
  <c r="GT6" i="2"/>
  <c r="HJ4" i="2"/>
  <c r="GT4" i="2"/>
  <c r="HJ3" i="2"/>
  <c r="GT3" i="2"/>
  <c r="HJ2" i="2"/>
  <c r="HF49" i="2" s="1"/>
  <c r="GP50" i="2"/>
  <c r="HE1" i="2"/>
  <c r="HE22" i="2" s="1"/>
  <c r="GO1" i="2"/>
  <c r="GS1" i="2" s="1"/>
  <c r="CT175" i="2" l="1"/>
  <c r="CU174" i="2"/>
  <c r="GT5" i="2"/>
  <c r="JV5" i="2"/>
  <c r="JO2" i="2"/>
  <c r="JO4" i="2"/>
  <c r="JO3" i="2"/>
  <c r="JO5" i="2"/>
  <c r="JO6" i="2"/>
  <c r="JO7" i="2"/>
  <c r="JO8" i="2"/>
  <c r="JO9" i="2"/>
  <c r="JO10" i="2"/>
  <c r="JO11" i="2"/>
  <c r="JF5" i="2"/>
  <c r="IY2" i="2"/>
  <c r="IY4" i="2"/>
  <c r="IY3" i="2"/>
  <c r="IY5" i="2"/>
  <c r="IY6" i="2"/>
  <c r="IY7" i="2"/>
  <c r="IY8" i="2"/>
  <c r="IY9" i="2"/>
  <c r="IY10" i="2"/>
  <c r="IY11" i="2"/>
  <c r="IY12" i="2"/>
  <c r="IY13" i="2"/>
  <c r="IY14" i="2"/>
  <c r="DK163" i="2"/>
  <c r="DJ164" i="2"/>
  <c r="IP5" i="2"/>
  <c r="II3" i="2"/>
  <c r="II11" i="2"/>
  <c r="II19" i="2"/>
  <c r="II27" i="2"/>
  <c r="II35" i="2"/>
  <c r="II24" i="2"/>
  <c r="II4" i="2"/>
  <c r="II12" i="2"/>
  <c r="II20" i="2"/>
  <c r="II28" i="2"/>
  <c r="II2" i="2"/>
  <c r="II32" i="2"/>
  <c r="II5" i="2"/>
  <c r="II13" i="2"/>
  <c r="II21" i="2"/>
  <c r="II29" i="2"/>
  <c r="II6" i="2"/>
  <c r="II14" i="2"/>
  <c r="II22" i="2"/>
  <c r="II30" i="2"/>
  <c r="II16" i="2"/>
  <c r="II7" i="2"/>
  <c r="II15" i="2"/>
  <c r="II23" i="2"/>
  <c r="II31" i="2"/>
  <c r="II8" i="2"/>
  <c r="II9" i="2"/>
  <c r="II17" i="2"/>
  <c r="II25" i="2"/>
  <c r="II33" i="2"/>
  <c r="II10" i="2"/>
  <c r="II18" i="2"/>
  <c r="II26" i="2"/>
  <c r="II34" i="2"/>
  <c r="HZ5" i="2"/>
  <c r="HS3" i="2"/>
  <c r="HS11" i="2"/>
  <c r="HS19" i="2"/>
  <c r="HS27" i="2"/>
  <c r="HS35" i="2"/>
  <c r="HS4" i="2"/>
  <c r="HS12" i="2"/>
  <c r="HS20" i="2"/>
  <c r="HS28" i="2"/>
  <c r="HS2" i="2"/>
  <c r="HS5" i="2"/>
  <c r="HS13" i="2"/>
  <c r="HS21" i="2"/>
  <c r="HS29" i="2"/>
  <c r="HS6" i="2"/>
  <c r="HS14" i="2"/>
  <c r="HS22" i="2"/>
  <c r="HS30" i="2"/>
  <c r="HS34" i="2"/>
  <c r="HS7" i="2"/>
  <c r="HS15" i="2"/>
  <c r="HS23" i="2"/>
  <c r="HS31" i="2"/>
  <c r="HS26" i="2"/>
  <c r="HS8" i="2"/>
  <c r="HS16" i="2"/>
  <c r="HS24" i="2"/>
  <c r="HS32" i="2"/>
  <c r="HS18" i="2"/>
  <c r="HS9" i="2"/>
  <c r="HS17" i="2"/>
  <c r="HS25" i="2"/>
  <c r="HS33" i="2"/>
  <c r="HS10" i="2"/>
  <c r="HJ5" i="2"/>
  <c r="HC3" i="2"/>
  <c r="HC11" i="2"/>
  <c r="HC19" i="2"/>
  <c r="HC4" i="2"/>
  <c r="HC12" i="2"/>
  <c r="HC20" i="2"/>
  <c r="HC5" i="2"/>
  <c r="HC13" i="2"/>
  <c r="HC21" i="2"/>
  <c r="HC6" i="2"/>
  <c r="HC14" i="2"/>
  <c r="HC2" i="2"/>
  <c r="HC18" i="2"/>
  <c r="HC7" i="2"/>
  <c r="HC15" i="2"/>
  <c r="HC8" i="2"/>
  <c r="HC16" i="2"/>
  <c r="HC9" i="2"/>
  <c r="HC17" i="2"/>
  <c r="HC10" i="2"/>
  <c r="CD162" i="2"/>
  <c r="CC163" i="2"/>
  <c r="BM164" i="2"/>
  <c r="EF12" i="2"/>
  <c r="EE12" i="2"/>
  <c r="ED41" i="2" s="1"/>
  <c r="ET12" i="2"/>
  <c r="ED15" i="2"/>
  <c r="ED34" i="2" s="1"/>
  <c r="ED37" i="2" s="1"/>
  <c r="ET15" i="2"/>
  <c r="ET34" i="2" s="1"/>
  <c r="ET37" i="2" s="1"/>
  <c r="ET13" i="2"/>
  <c r="ED14" i="2"/>
  <c r="ED28" i="2" s="1"/>
  <c r="ED25" i="2" s="1"/>
  <c r="ED13" i="2"/>
  <c r="JU1" i="2"/>
  <c r="JR43" i="2"/>
  <c r="JR30" i="2"/>
  <c r="JR11" i="2"/>
  <c r="JR13" i="2" s="1"/>
  <c r="JR35" i="2"/>
  <c r="JV10" i="2"/>
  <c r="JR40" i="2"/>
  <c r="JR24" i="2"/>
  <c r="JF10" i="2"/>
  <c r="JB38" i="2"/>
  <c r="JB27" i="2"/>
  <c r="JB32" i="2"/>
  <c r="JF13" i="2"/>
  <c r="JB11" i="2"/>
  <c r="JB14" i="2" s="1"/>
  <c r="JB28" i="2" s="1"/>
  <c r="JB25" i="2" s="1"/>
  <c r="JV13" i="2"/>
  <c r="JB24" i="2"/>
  <c r="JB26" i="2"/>
  <c r="JB30" i="2"/>
  <c r="JB35" i="2"/>
  <c r="JB40" i="2"/>
  <c r="JB43" i="2"/>
  <c r="JR26" i="2"/>
  <c r="JR33" i="2"/>
  <c r="JE1" i="2"/>
  <c r="JR27" i="2"/>
  <c r="JR32" i="2"/>
  <c r="IP10" i="2"/>
  <c r="HZ10" i="2"/>
  <c r="IO1" i="2"/>
  <c r="IL24" i="2"/>
  <c r="IL33" i="2"/>
  <c r="IL43" i="2"/>
  <c r="IL29" i="2"/>
  <c r="IL38" i="2"/>
  <c r="IL11" i="2"/>
  <c r="IL14" i="2" s="1"/>
  <c r="IL28" i="2" s="1"/>
  <c r="IL25" i="2" s="1"/>
  <c r="IP13" i="2"/>
  <c r="IL26" i="2"/>
  <c r="IL30" i="2"/>
  <c r="IL35" i="2"/>
  <c r="IL40" i="2"/>
  <c r="IL27" i="2"/>
  <c r="HY1" i="2"/>
  <c r="HV24" i="2"/>
  <c r="HV33" i="2"/>
  <c r="HV43" i="2"/>
  <c r="HV29" i="2"/>
  <c r="HV38" i="2"/>
  <c r="HV11" i="2"/>
  <c r="HV12" i="2" s="1"/>
  <c r="HZ13" i="2"/>
  <c r="HV26" i="2"/>
  <c r="HV30" i="2"/>
  <c r="HV35" i="2"/>
  <c r="HV40" i="2"/>
  <c r="HV27" i="2"/>
  <c r="HJ10" i="2"/>
  <c r="GT10" i="2"/>
  <c r="GT13" i="2"/>
  <c r="GP11" i="2"/>
  <c r="GP15" i="2" s="1"/>
  <c r="GP34" i="2" s="1"/>
  <c r="GP37" i="2" s="1"/>
  <c r="GP24" i="2"/>
  <c r="GP26" i="2"/>
  <c r="GP30" i="2"/>
  <c r="GP33" i="2"/>
  <c r="GP35" i="2"/>
  <c r="GP40" i="2"/>
  <c r="GP43" i="2"/>
  <c r="HF11" i="2"/>
  <c r="HF12" i="2" s="1"/>
  <c r="HJ13" i="2"/>
  <c r="HF24" i="2"/>
  <c r="HF26" i="2"/>
  <c r="HF30" i="2"/>
  <c r="HF33" i="2"/>
  <c r="HF35" i="2"/>
  <c r="HF40" i="2"/>
  <c r="HF43" i="2"/>
  <c r="GP27" i="2"/>
  <c r="GP32" i="2"/>
  <c r="GO22" i="2"/>
  <c r="HI1" i="2"/>
  <c r="HF27" i="2"/>
  <c r="HF32" i="2"/>
  <c r="FJ20" i="2"/>
  <c r="FJ19" i="2"/>
  <c r="FJ18" i="2"/>
  <c r="FJ17" i="2"/>
  <c r="FJ16" i="2"/>
  <c r="FN15" i="2"/>
  <c r="FN14" i="2"/>
  <c r="FN12" i="2"/>
  <c r="FJ41" i="2" s="1"/>
  <c r="FN11" i="2"/>
  <c r="FJ35" i="2"/>
  <c r="FN9" i="2"/>
  <c r="FJ38" i="2"/>
  <c r="FN8" i="2"/>
  <c r="FN7" i="2"/>
  <c r="FN6" i="2"/>
  <c r="FN4" i="2"/>
  <c r="FN3" i="2"/>
  <c r="FM50" i="2" s="1"/>
  <c r="FN2" i="2"/>
  <c r="FJ49" i="2" s="1"/>
  <c r="FI1" i="2"/>
  <c r="FI22" i="2" s="1"/>
  <c r="BU15" i="2"/>
  <c r="BN163" i="2" s="1"/>
  <c r="BU14" i="2"/>
  <c r="BU12" i="2"/>
  <c r="BQ41" i="2" s="1"/>
  <c r="BU11" i="2"/>
  <c r="BU9" i="2"/>
  <c r="BU8" i="2"/>
  <c r="BU7" i="2"/>
  <c r="BU6" i="2"/>
  <c r="BU5" i="2"/>
  <c r="BU4" i="2"/>
  <c r="BU3" i="2"/>
  <c r="BQ20" i="2"/>
  <c r="BQ19" i="2"/>
  <c r="BQ18" i="2"/>
  <c r="BQ17" i="2"/>
  <c r="BQ16" i="2"/>
  <c r="BQ10" i="2"/>
  <c r="BQ9" i="2"/>
  <c r="BQ8" i="2"/>
  <c r="DN20" i="2"/>
  <c r="DN19" i="2"/>
  <c r="DN18" i="2"/>
  <c r="DN17" i="2"/>
  <c r="DN16" i="2"/>
  <c r="CX41" i="2"/>
  <c r="DN10" i="2"/>
  <c r="DN36" i="2" s="1"/>
  <c r="CX36" i="2"/>
  <c r="DN9" i="2"/>
  <c r="DN38" i="2" s="1"/>
  <c r="CX38" i="2"/>
  <c r="DN8" i="2"/>
  <c r="DN29" i="2" s="1"/>
  <c r="DN55" i="2"/>
  <c r="CX52" i="2"/>
  <c r="DM1" i="2"/>
  <c r="DM22" i="2" s="1"/>
  <c r="CW1" i="2"/>
  <c r="CW22" i="2" s="1"/>
  <c r="CT176" i="2" l="1"/>
  <c r="CU175" i="2"/>
  <c r="DK164" i="2"/>
  <c r="DJ165" i="2"/>
  <c r="BN2" i="2"/>
  <c r="BN5" i="2"/>
  <c r="BN4" i="2"/>
  <c r="BN3" i="2"/>
  <c r="BN6" i="2"/>
  <c r="BN7" i="2"/>
  <c r="BN8" i="2"/>
  <c r="BN9" i="2"/>
  <c r="BN10" i="2"/>
  <c r="BN11" i="2"/>
  <c r="BN12" i="2"/>
  <c r="BN13" i="2"/>
  <c r="BN14" i="2"/>
  <c r="BN15" i="2"/>
  <c r="BN16" i="2"/>
  <c r="BN17" i="2"/>
  <c r="BN18" i="2"/>
  <c r="BN19" i="2"/>
  <c r="BN20" i="2"/>
  <c r="BN21" i="2"/>
  <c r="BN22" i="2"/>
  <c r="BN23" i="2"/>
  <c r="BN24" i="2"/>
  <c r="BN25" i="2"/>
  <c r="BN26" i="2"/>
  <c r="BN27" i="2"/>
  <c r="BN28" i="2"/>
  <c r="BN29" i="2"/>
  <c r="BN30" i="2"/>
  <c r="BN31" i="2"/>
  <c r="BN32" i="2"/>
  <c r="BN33" i="2"/>
  <c r="BN34" i="2"/>
  <c r="BN35" i="2"/>
  <c r="BN36" i="2"/>
  <c r="BN37" i="2"/>
  <c r="BN38" i="2"/>
  <c r="BN39" i="2"/>
  <c r="BN40" i="2"/>
  <c r="BN41" i="2"/>
  <c r="BN42" i="2"/>
  <c r="BN43" i="2"/>
  <c r="BN44" i="2"/>
  <c r="BN45" i="2"/>
  <c r="BN46" i="2"/>
  <c r="BN47" i="2"/>
  <c r="BN48" i="2"/>
  <c r="BN49" i="2"/>
  <c r="BN50" i="2"/>
  <c r="BN51" i="2"/>
  <c r="BN52" i="2"/>
  <c r="BN53" i="2"/>
  <c r="BN54" i="2"/>
  <c r="BN55" i="2"/>
  <c r="BN56" i="2"/>
  <c r="BN57" i="2"/>
  <c r="BN58" i="2"/>
  <c r="BN59" i="2"/>
  <c r="BN60" i="2"/>
  <c r="BN61" i="2"/>
  <c r="BN62" i="2"/>
  <c r="BN63" i="2"/>
  <c r="BN64" i="2"/>
  <c r="BN65" i="2"/>
  <c r="BN66" i="2"/>
  <c r="BN67" i="2"/>
  <c r="BN68" i="2"/>
  <c r="BN69" i="2"/>
  <c r="BN70" i="2"/>
  <c r="BN71" i="2"/>
  <c r="BN72" i="2"/>
  <c r="BN73" i="2"/>
  <c r="BN74" i="2"/>
  <c r="BN75" i="2"/>
  <c r="BN76" i="2"/>
  <c r="BN77" i="2"/>
  <c r="BN78" i="2"/>
  <c r="BN79" i="2"/>
  <c r="BN80" i="2"/>
  <c r="BN81" i="2"/>
  <c r="BN82" i="2"/>
  <c r="BN83" i="2"/>
  <c r="BN84" i="2"/>
  <c r="BN85" i="2"/>
  <c r="BN86" i="2"/>
  <c r="BN87" i="2"/>
  <c r="BN88" i="2"/>
  <c r="BN89" i="2"/>
  <c r="BN90" i="2"/>
  <c r="BN91" i="2"/>
  <c r="BN92" i="2"/>
  <c r="BN93" i="2"/>
  <c r="BN94" i="2"/>
  <c r="BN95" i="2"/>
  <c r="BN96" i="2"/>
  <c r="BN97" i="2"/>
  <c r="BN98" i="2"/>
  <c r="BN99" i="2"/>
  <c r="BN100" i="2"/>
  <c r="BN101" i="2"/>
  <c r="BN102" i="2"/>
  <c r="BN103" i="2"/>
  <c r="BN104" i="2"/>
  <c r="BN105" i="2"/>
  <c r="BN106" i="2"/>
  <c r="BN107" i="2"/>
  <c r="BN108" i="2"/>
  <c r="BN109" i="2"/>
  <c r="BN110" i="2"/>
  <c r="BN111" i="2"/>
  <c r="BN112" i="2"/>
  <c r="BN113" i="2"/>
  <c r="BN114" i="2"/>
  <c r="BN115" i="2"/>
  <c r="BN116" i="2"/>
  <c r="BN117" i="2"/>
  <c r="BN118" i="2"/>
  <c r="BN119" i="2"/>
  <c r="BN120" i="2"/>
  <c r="BN121" i="2"/>
  <c r="BN122" i="2"/>
  <c r="BN123" i="2"/>
  <c r="BN124" i="2"/>
  <c r="BN125" i="2"/>
  <c r="BN126" i="2"/>
  <c r="BN127" i="2"/>
  <c r="BN128" i="2"/>
  <c r="BN129" i="2"/>
  <c r="BN130" i="2"/>
  <c r="BN131" i="2"/>
  <c r="BN132" i="2"/>
  <c r="BN133" i="2"/>
  <c r="BN134" i="2"/>
  <c r="BN135" i="2"/>
  <c r="BN136" i="2"/>
  <c r="BN137" i="2"/>
  <c r="BN138" i="2"/>
  <c r="BN139" i="2"/>
  <c r="BN140" i="2"/>
  <c r="BN141" i="2"/>
  <c r="BN142" i="2"/>
  <c r="BN143" i="2"/>
  <c r="BN144" i="2"/>
  <c r="BN145" i="2"/>
  <c r="BN146" i="2"/>
  <c r="BN147" i="2"/>
  <c r="BN148" i="2"/>
  <c r="BN149" i="2"/>
  <c r="BN150" i="2"/>
  <c r="BN151" i="2"/>
  <c r="BN152" i="2"/>
  <c r="BN153" i="2"/>
  <c r="BN154" i="2"/>
  <c r="BN155" i="2"/>
  <c r="BN156" i="2"/>
  <c r="BN157" i="2"/>
  <c r="BN158" i="2"/>
  <c r="BN159" i="2"/>
  <c r="BN160" i="2"/>
  <c r="BN161" i="2"/>
  <c r="BN162" i="2"/>
  <c r="CU169" i="2"/>
  <c r="CU170" i="2"/>
  <c r="CU171" i="2"/>
  <c r="CU172" i="2"/>
  <c r="FG173" i="2"/>
  <c r="FG174" i="2"/>
  <c r="FG175" i="2"/>
  <c r="FG165" i="2"/>
  <c r="FG166" i="2"/>
  <c r="FG167" i="2"/>
  <c r="FG168" i="2"/>
  <c r="FG169" i="2"/>
  <c r="FG170" i="2"/>
  <c r="FG171" i="2"/>
  <c r="FG172" i="2"/>
  <c r="FG159" i="2"/>
  <c r="FG160" i="2"/>
  <c r="FG161" i="2"/>
  <c r="FG162" i="2"/>
  <c r="FG163" i="2"/>
  <c r="FG164" i="2"/>
  <c r="CX29" i="2"/>
  <c r="CX40" i="2"/>
  <c r="CU157" i="2"/>
  <c r="CU158" i="2"/>
  <c r="CU159" i="2"/>
  <c r="CU160" i="2"/>
  <c r="CU161" i="2"/>
  <c r="CU162" i="2"/>
  <c r="CU163" i="2"/>
  <c r="CU164" i="2"/>
  <c r="CU165" i="2"/>
  <c r="CU166" i="2"/>
  <c r="CU167" i="2"/>
  <c r="CU168" i="2"/>
  <c r="DK3" i="2"/>
  <c r="DK11" i="2"/>
  <c r="DK19" i="2"/>
  <c r="DK27" i="2"/>
  <c r="DK35" i="2"/>
  <c r="DK43" i="2"/>
  <c r="DK51" i="2"/>
  <c r="DK59" i="2"/>
  <c r="DK67" i="2"/>
  <c r="DK75" i="2"/>
  <c r="DK83" i="2"/>
  <c r="DK91" i="2"/>
  <c r="DK99" i="2"/>
  <c r="DK107" i="2"/>
  <c r="DK115" i="2"/>
  <c r="DK123" i="2"/>
  <c r="DK131" i="2"/>
  <c r="DK139" i="2"/>
  <c r="DK147" i="2"/>
  <c r="DK155" i="2"/>
  <c r="DK31" i="2"/>
  <c r="DK47" i="2"/>
  <c r="DK79" i="2"/>
  <c r="DK103" i="2"/>
  <c r="DK143" i="2"/>
  <c r="DK8" i="2"/>
  <c r="DK40" i="2"/>
  <c r="DK56" i="2"/>
  <c r="DK72" i="2"/>
  <c r="DK104" i="2"/>
  <c r="DK136" i="2"/>
  <c r="DK66" i="2"/>
  <c r="DK82" i="2"/>
  <c r="DK106" i="2"/>
  <c r="DK138" i="2"/>
  <c r="DK154" i="2"/>
  <c r="DK4" i="2"/>
  <c r="DK12" i="2"/>
  <c r="DK20" i="2"/>
  <c r="DK28" i="2"/>
  <c r="DK36" i="2"/>
  <c r="DK44" i="2"/>
  <c r="DK52" i="2"/>
  <c r="DK60" i="2"/>
  <c r="DK68" i="2"/>
  <c r="DK76" i="2"/>
  <c r="DK84" i="2"/>
  <c r="DK92" i="2"/>
  <c r="DK100" i="2"/>
  <c r="DK108" i="2"/>
  <c r="DK116" i="2"/>
  <c r="DK124" i="2"/>
  <c r="DK132" i="2"/>
  <c r="DK140" i="2"/>
  <c r="DK148" i="2"/>
  <c r="DK156" i="2"/>
  <c r="DK23" i="2"/>
  <c r="DK71" i="2"/>
  <c r="DK111" i="2"/>
  <c r="DK135" i="2"/>
  <c r="DK16" i="2"/>
  <c r="DK48" i="2"/>
  <c r="DK64" i="2"/>
  <c r="DK96" i="2"/>
  <c r="DK144" i="2"/>
  <c r="DK42" i="2"/>
  <c r="DK74" i="2"/>
  <c r="DK114" i="2"/>
  <c r="DK146" i="2"/>
  <c r="DK5" i="2"/>
  <c r="DK13" i="2"/>
  <c r="DK21" i="2"/>
  <c r="DK29" i="2"/>
  <c r="DK37" i="2"/>
  <c r="DK45" i="2"/>
  <c r="DK53" i="2"/>
  <c r="DK61" i="2"/>
  <c r="DK69" i="2"/>
  <c r="DK77" i="2"/>
  <c r="DK85" i="2"/>
  <c r="DK93" i="2"/>
  <c r="DK101" i="2"/>
  <c r="DK109" i="2"/>
  <c r="DK117" i="2"/>
  <c r="DK125" i="2"/>
  <c r="DK133" i="2"/>
  <c r="DK141" i="2"/>
  <c r="DK149" i="2"/>
  <c r="DK2" i="2"/>
  <c r="DK15" i="2"/>
  <c r="DK63" i="2"/>
  <c r="DK95" i="2"/>
  <c r="DK127" i="2"/>
  <c r="DK24" i="2"/>
  <c r="DK80" i="2"/>
  <c r="DK120" i="2"/>
  <c r="DK152" i="2"/>
  <c r="DK58" i="2"/>
  <c r="DK98" i="2"/>
  <c r="DK130" i="2"/>
  <c r="DK6" i="2"/>
  <c r="DK14" i="2"/>
  <c r="DK22" i="2"/>
  <c r="DK30" i="2"/>
  <c r="DK38" i="2"/>
  <c r="DK46" i="2"/>
  <c r="DK54" i="2"/>
  <c r="DK62" i="2"/>
  <c r="DK70" i="2"/>
  <c r="DK78" i="2"/>
  <c r="DK86" i="2"/>
  <c r="DK94" i="2"/>
  <c r="DK102" i="2"/>
  <c r="DK110" i="2"/>
  <c r="DK118" i="2"/>
  <c r="DK126" i="2"/>
  <c r="DK134" i="2"/>
  <c r="DK142" i="2"/>
  <c r="DK150" i="2"/>
  <c r="DK7" i="2"/>
  <c r="DK39" i="2"/>
  <c r="DK55" i="2"/>
  <c r="DK87" i="2"/>
  <c r="DK119" i="2"/>
  <c r="DK151" i="2"/>
  <c r="DK32" i="2"/>
  <c r="DK88" i="2"/>
  <c r="DK112" i="2"/>
  <c r="DK128" i="2"/>
  <c r="DK50" i="2"/>
  <c r="DK90" i="2"/>
  <c r="DK122" i="2"/>
  <c r="DK9" i="2"/>
  <c r="DK17" i="2"/>
  <c r="DK25" i="2"/>
  <c r="DK33" i="2"/>
  <c r="DK41" i="2"/>
  <c r="DK49" i="2"/>
  <c r="DK57" i="2"/>
  <c r="DK65" i="2"/>
  <c r="DK73" i="2"/>
  <c r="DK81" i="2"/>
  <c r="DK89" i="2"/>
  <c r="DK97" i="2"/>
  <c r="DK105" i="2"/>
  <c r="DK113" i="2"/>
  <c r="DK121" i="2"/>
  <c r="DK129" i="2"/>
  <c r="DK137" i="2"/>
  <c r="DK145" i="2"/>
  <c r="DK153" i="2"/>
  <c r="DK10" i="2"/>
  <c r="DK18" i="2"/>
  <c r="DK26" i="2"/>
  <c r="DK34" i="2"/>
  <c r="CC164" i="2"/>
  <c r="CD163" i="2"/>
  <c r="BM165" i="2"/>
  <c r="BN164" i="2"/>
  <c r="FN5" i="2"/>
  <c r="FG4" i="2"/>
  <c r="FG12" i="2"/>
  <c r="FG20" i="2"/>
  <c r="FG28" i="2"/>
  <c r="FG36" i="2"/>
  <c r="FG44" i="2"/>
  <c r="FG52" i="2"/>
  <c r="FG60" i="2"/>
  <c r="FG68" i="2"/>
  <c r="FG76" i="2"/>
  <c r="FG84" i="2"/>
  <c r="FG48" i="2"/>
  <c r="FG33" i="2"/>
  <c r="FG57" i="2"/>
  <c r="FG83" i="2"/>
  <c r="FG5" i="2"/>
  <c r="FG13" i="2"/>
  <c r="FG21" i="2"/>
  <c r="FG29" i="2"/>
  <c r="FG37" i="2"/>
  <c r="FG45" i="2"/>
  <c r="FG53" i="2"/>
  <c r="FG61" i="2"/>
  <c r="FG69" i="2"/>
  <c r="FG77" i="2"/>
  <c r="FG85" i="2"/>
  <c r="FG40" i="2"/>
  <c r="FG80" i="2"/>
  <c r="FG9" i="2"/>
  <c r="FG73" i="2"/>
  <c r="FG6" i="2"/>
  <c r="FG14" i="2"/>
  <c r="FG22" i="2"/>
  <c r="FG30" i="2"/>
  <c r="FG38" i="2"/>
  <c r="FG46" i="2"/>
  <c r="FG54" i="2"/>
  <c r="FG62" i="2"/>
  <c r="FG70" i="2"/>
  <c r="FG78" i="2"/>
  <c r="FG2" i="2"/>
  <c r="FG32" i="2"/>
  <c r="FG65" i="2"/>
  <c r="FG7" i="2"/>
  <c r="FG15" i="2"/>
  <c r="FG23" i="2"/>
  <c r="FG31" i="2"/>
  <c r="FG39" i="2"/>
  <c r="FG47" i="2"/>
  <c r="FG55" i="2"/>
  <c r="FG63" i="2"/>
  <c r="FG71" i="2"/>
  <c r="FG79" i="2"/>
  <c r="FG16" i="2"/>
  <c r="FG72" i="2"/>
  <c r="FG25" i="2"/>
  <c r="FG49" i="2"/>
  <c r="FG75" i="2"/>
  <c r="FG8" i="2"/>
  <c r="FG24" i="2"/>
  <c r="FG56" i="2"/>
  <c r="FG64" i="2"/>
  <c r="FG17" i="2"/>
  <c r="FG41" i="2"/>
  <c r="FG81" i="2"/>
  <c r="FG10" i="2"/>
  <c r="FG18" i="2"/>
  <c r="FG26" i="2"/>
  <c r="FG34" i="2"/>
  <c r="FG42" i="2"/>
  <c r="FG50" i="2"/>
  <c r="FG58" i="2"/>
  <c r="FG66" i="2"/>
  <c r="FG74" i="2"/>
  <c r="FG82" i="2"/>
  <c r="FG3" i="2"/>
  <c r="FG11" i="2"/>
  <c r="FG19" i="2"/>
  <c r="FG27" i="2"/>
  <c r="FG35" i="2"/>
  <c r="FG43" i="2"/>
  <c r="FG51" i="2"/>
  <c r="FG59" i="2"/>
  <c r="FG67" i="2"/>
  <c r="FG86" i="2"/>
  <c r="FG87" i="2"/>
  <c r="FG88" i="2"/>
  <c r="FG89" i="2"/>
  <c r="FG90" i="2"/>
  <c r="FG91" i="2"/>
  <c r="FG92" i="2"/>
  <c r="FG93" i="2"/>
  <c r="FG94" i="2"/>
  <c r="FG95" i="2"/>
  <c r="FG96" i="2"/>
  <c r="FG97" i="2"/>
  <c r="FG98" i="2"/>
  <c r="FG99" i="2"/>
  <c r="FG100" i="2"/>
  <c r="FG101" i="2"/>
  <c r="FG102" i="2"/>
  <c r="FG103" i="2"/>
  <c r="FG104" i="2"/>
  <c r="FG105" i="2"/>
  <c r="FG106" i="2"/>
  <c r="FG107" i="2"/>
  <c r="FG108" i="2"/>
  <c r="FG109" i="2"/>
  <c r="FG110" i="2"/>
  <c r="FG111" i="2"/>
  <c r="FG112" i="2"/>
  <c r="FG113" i="2"/>
  <c r="FG114" i="2"/>
  <c r="FG115" i="2"/>
  <c r="FG116" i="2"/>
  <c r="FG117" i="2"/>
  <c r="FG118" i="2"/>
  <c r="FG119" i="2"/>
  <c r="FG120" i="2"/>
  <c r="FG121" i="2"/>
  <c r="FG122" i="2"/>
  <c r="FG123" i="2"/>
  <c r="FG124" i="2"/>
  <c r="FG125" i="2"/>
  <c r="FG126" i="2"/>
  <c r="FG127" i="2"/>
  <c r="FG128" i="2"/>
  <c r="FG129" i="2"/>
  <c r="FG130" i="2"/>
  <c r="FG131" i="2"/>
  <c r="FG132" i="2"/>
  <c r="FG133" i="2"/>
  <c r="FG134" i="2"/>
  <c r="FG135" i="2"/>
  <c r="FG136" i="2"/>
  <c r="FG137" i="2"/>
  <c r="FG138" i="2"/>
  <c r="FG139" i="2"/>
  <c r="FG140" i="2"/>
  <c r="FG141" i="2"/>
  <c r="FG142" i="2"/>
  <c r="FG143" i="2"/>
  <c r="FG144" i="2"/>
  <c r="FG145" i="2"/>
  <c r="FG146" i="2"/>
  <c r="FG147" i="2"/>
  <c r="FG148" i="2"/>
  <c r="FG149" i="2"/>
  <c r="FG150" i="2"/>
  <c r="FG151" i="2"/>
  <c r="FG152" i="2"/>
  <c r="FG153" i="2"/>
  <c r="FG154" i="2"/>
  <c r="FG155" i="2"/>
  <c r="FG156" i="2"/>
  <c r="FG157" i="2"/>
  <c r="FG158" i="2"/>
  <c r="CU3" i="2"/>
  <c r="CU11" i="2"/>
  <c r="CU19" i="2"/>
  <c r="CU27" i="2"/>
  <c r="CU35" i="2"/>
  <c r="CU43" i="2"/>
  <c r="CU51" i="2"/>
  <c r="CU59" i="2"/>
  <c r="CU67" i="2"/>
  <c r="CU75" i="2"/>
  <c r="CU83" i="2"/>
  <c r="CU91" i="2"/>
  <c r="CU99" i="2"/>
  <c r="CU107" i="2"/>
  <c r="CU115" i="2"/>
  <c r="CU123" i="2"/>
  <c r="CU131" i="2"/>
  <c r="CU139" i="2"/>
  <c r="CU147" i="2"/>
  <c r="CU155" i="2"/>
  <c r="CU4" i="2"/>
  <c r="CU12" i="2"/>
  <c r="CU20" i="2"/>
  <c r="CU28" i="2"/>
  <c r="CU36" i="2"/>
  <c r="CU44" i="2"/>
  <c r="CU52" i="2"/>
  <c r="CU60" i="2"/>
  <c r="CU68" i="2"/>
  <c r="CU76" i="2"/>
  <c r="CU84" i="2"/>
  <c r="CU92" i="2"/>
  <c r="CU100" i="2"/>
  <c r="CU108" i="2"/>
  <c r="CU116" i="2"/>
  <c r="CU124" i="2"/>
  <c r="CU132" i="2"/>
  <c r="CU140" i="2"/>
  <c r="CU148" i="2"/>
  <c r="CU156" i="2"/>
  <c r="CU49" i="2"/>
  <c r="CU137" i="2"/>
  <c r="CU34" i="2"/>
  <c r="CU66" i="2"/>
  <c r="CU98" i="2"/>
  <c r="CU146" i="2"/>
  <c r="CU5" i="2"/>
  <c r="CU13" i="2"/>
  <c r="CU21" i="2"/>
  <c r="CU29" i="2"/>
  <c r="CU37" i="2"/>
  <c r="CU45" i="2"/>
  <c r="CU53" i="2"/>
  <c r="CU61" i="2"/>
  <c r="CU69" i="2"/>
  <c r="CU77" i="2"/>
  <c r="CU85" i="2"/>
  <c r="CU93" i="2"/>
  <c r="CU101" i="2"/>
  <c r="CU109" i="2"/>
  <c r="CU117" i="2"/>
  <c r="CU125" i="2"/>
  <c r="CU133" i="2"/>
  <c r="CU141" i="2"/>
  <c r="CU149" i="2"/>
  <c r="CU2" i="2"/>
  <c r="CU112" i="2"/>
  <c r="CU17" i="2"/>
  <c r="CU57" i="2"/>
  <c r="CU81" i="2"/>
  <c r="CU105" i="2"/>
  <c r="CU145" i="2"/>
  <c r="CU26" i="2"/>
  <c r="CU74" i="2"/>
  <c r="CU122" i="2"/>
  <c r="CU154" i="2"/>
  <c r="CU6" i="2"/>
  <c r="CU14" i="2"/>
  <c r="CU22" i="2"/>
  <c r="CU30" i="2"/>
  <c r="CU38" i="2"/>
  <c r="CU46" i="2"/>
  <c r="CU54" i="2"/>
  <c r="CU62" i="2"/>
  <c r="CU70" i="2"/>
  <c r="CU78" i="2"/>
  <c r="CU86" i="2"/>
  <c r="CU94" i="2"/>
  <c r="CU102" i="2"/>
  <c r="CU110" i="2"/>
  <c r="CU118" i="2"/>
  <c r="CU126" i="2"/>
  <c r="CU134" i="2"/>
  <c r="CU142" i="2"/>
  <c r="CU150" i="2"/>
  <c r="CU135" i="2"/>
  <c r="CU16" i="2"/>
  <c r="CU24" i="2"/>
  <c r="CU40" i="2"/>
  <c r="CU56" i="2"/>
  <c r="CU72" i="2"/>
  <c r="CU88" i="2"/>
  <c r="CU104" i="2"/>
  <c r="CU128" i="2"/>
  <c r="CU144" i="2"/>
  <c r="CU9" i="2"/>
  <c r="CU41" i="2"/>
  <c r="CU73" i="2"/>
  <c r="CU97" i="2"/>
  <c r="CU121" i="2"/>
  <c r="CU153" i="2"/>
  <c r="CU18" i="2"/>
  <c r="CU50" i="2"/>
  <c r="CU82" i="2"/>
  <c r="CU106" i="2"/>
  <c r="CU138" i="2"/>
  <c r="CU7" i="2"/>
  <c r="CU15" i="2"/>
  <c r="CU23" i="2"/>
  <c r="CU31" i="2"/>
  <c r="CU39" i="2"/>
  <c r="CU47" i="2"/>
  <c r="CU55" i="2"/>
  <c r="CU63" i="2"/>
  <c r="CU71" i="2"/>
  <c r="CU79" i="2"/>
  <c r="CU87" i="2"/>
  <c r="CU95" i="2"/>
  <c r="CU103" i="2"/>
  <c r="CU111" i="2"/>
  <c r="CU119" i="2"/>
  <c r="CU127" i="2"/>
  <c r="CU143" i="2"/>
  <c r="CU151" i="2"/>
  <c r="CU8" i="2"/>
  <c r="CU32" i="2"/>
  <c r="CU48" i="2"/>
  <c r="CU64" i="2"/>
  <c r="CU80" i="2"/>
  <c r="CU96" i="2"/>
  <c r="CU120" i="2"/>
  <c r="CU136" i="2"/>
  <c r="CU152" i="2"/>
  <c r="CU25" i="2"/>
  <c r="CU33" i="2"/>
  <c r="CU65" i="2"/>
  <c r="CU89" i="2"/>
  <c r="CU113" i="2"/>
  <c r="CU129" i="2"/>
  <c r="CU10" i="2"/>
  <c r="CU58" i="2"/>
  <c r="CU90" i="2"/>
  <c r="CU114" i="2"/>
  <c r="CU130" i="2"/>
  <c r="CU42" i="2"/>
  <c r="IL13" i="2"/>
  <c r="IN13" i="2" s="1"/>
  <c r="JR14" i="2"/>
  <c r="JR28" i="2" s="1"/>
  <c r="JR25" i="2" s="1"/>
  <c r="JR15" i="2"/>
  <c r="JR34" i="2" s="1"/>
  <c r="JR37" i="2" s="1"/>
  <c r="JR12" i="2"/>
  <c r="JT12" i="2" s="1"/>
  <c r="EF13" i="2"/>
  <c r="EE13" i="2"/>
  <c r="ED44" i="2" s="1"/>
  <c r="EU12" i="2"/>
  <c r="ET41" i="2" s="1"/>
  <c r="EV12" i="2"/>
  <c r="EV13" i="2"/>
  <c r="EU13" i="2"/>
  <c r="ET44" i="2" s="1"/>
  <c r="JB12" i="2"/>
  <c r="JC12" i="2" s="1"/>
  <c r="JB15" i="2"/>
  <c r="JB34" i="2" s="1"/>
  <c r="JB37" i="2" s="1"/>
  <c r="JB13" i="2"/>
  <c r="JD13" i="2" s="1"/>
  <c r="JS13" i="2"/>
  <c r="JR44" i="2" s="1"/>
  <c r="JT13" i="2"/>
  <c r="IL12" i="2"/>
  <c r="IN12" i="2" s="1"/>
  <c r="GP14" i="2"/>
  <c r="GP28" i="2" s="1"/>
  <c r="GP25" i="2" s="1"/>
  <c r="GP13" i="2"/>
  <c r="GQ13" i="2" s="1"/>
  <c r="GP44" i="2" s="1"/>
  <c r="HV13" i="2"/>
  <c r="HW13" i="2" s="1"/>
  <c r="HV44" i="2" s="1"/>
  <c r="HV14" i="2"/>
  <c r="HV28" i="2" s="1"/>
  <c r="HV25" i="2" s="1"/>
  <c r="IL15" i="2"/>
  <c r="IL34" i="2" s="1"/>
  <c r="IL37" i="2" s="1"/>
  <c r="HW12" i="2"/>
  <c r="HV41" i="2" s="1"/>
  <c r="HX12" i="2"/>
  <c r="HV15" i="2"/>
  <c r="HV34" i="2" s="1"/>
  <c r="HV37" i="2" s="1"/>
  <c r="GP12" i="2"/>
  <c r="GQ12" i="2" s="1"/>
  <c r="FJ11" i="2"/>
  <c r="FJ14" i="2" s="1"/>
  <c r="FJ28" i="2" s="1"/>
  <c r="FJ25" i="2" s="1"/>
  <c r="HF15" i="2"/>
  <c r="HF34" i="2" s="1"/>
  <c r="HF37" i="2" s="1"/>
  <c r="HF14" i="2"/>
  <c r="HF28" i="2" s="1"/>
  <c r="HF25" i="2" s="1"/>
  <c r="FJ32" i="2"/>
  <c r="HG12" i="2"/>
  <c r="HH12" i="2"/>
  <c r="HF13" i="2"/>
  <c r="FJ26" i="2"/>
  <c r="FJ27" i="2"/>
  <c r="FN10" i="2"/>
  <c r="FN13" i="2"/>
  <c r="FJ36" i="2"/>
  <c r="FJ24" i="2"/>
  <c r="FJ33" i="2"/>
  <c r="FJ43" i="2"/>
  <c r="FJ30" i="2"/>
  <c r="FJ40" i="2"/>
  <c r="FM1" i="2"/>
  <c r="FJ29" i="2"/>
  <c r="DR10" i="2"/>
  <c r="DB13" i="2"/>
  <c r="DB10" i="2"/>
  <c r="DA1" i="2"/>
  <c r="DQ1" i="2"/>
  <c r="CX11" i="2"/>
  <c r="CX12" i="2" s="1"/>
  <c r="CX24" i="2"/>
  <c r="CX26" i="2"/>
  <c r="CX30" i="2"/>
  <c r="CX33" i="2"/>
  <c r="CX35" i="2"/>
  <c r="CX43" i="2"/>
  <c r="DN11" i="2"/>
  <c r="DN12" i="2" s="1"/>
  <c r="DR13" i="2"/>
  <c r="DN24" i="2"/>
  <c r="DN26" i="2"/>
  <c r="DN30" i="2"/>
  <c r="DN33" i="2"/>
  <c r="DN35" i="2"/>
  <c r="DN40" i="2"/>
  <c r="DN43" i="2"/>
  <c r="CX27" i="2"/>
  <c r="CX32" i="2"/>
  <c r="DN27" i="2"/>
  <c r="DN32" i="2"/>
  <c r="CG36" i="2"/>
  <c r="CG32" i="2"/>
  <c r="CG49" i="2"/>
  <c r="CF1" i="2"/>
  <c r="CF22" i="2" s="1"/>
  <c r="BQ24" i="2"/>
  <c r="BQ36" i="2"/>
  <c r="BQ32" i="2"/>
  <c r="BQ49" i="2"/>
  <c r="BP1" i="2"/>
  <c r="BP22" i="2" s="1"/>
  <c r="BA20" i="2"/>
  <c r="BA19" i="2"/>
  <c r="BA18" i="2"/>
  <c r="BA17" i="2"/>
  <c r="BA16" i="2"/>
  <c r="BE15" i="2"/>
  <c r="BE14" i="2"/>
  <c r="BE12" i="2"/>
  <c r="BE11" i="2"/>
  <c r="BA10" i="2"/>
  <c r="BA35" i="2" s="1"/>
  <c r="BE9" i="2"/>
  <c r="BA9" i="2"/>
  <c r="BA32" i="2" s="1"/>
  <c r="BE8" i="2"/>
  <c r="BA8" i="2"/>
  <c r="BE7" i="2"/>
  <c r="BE6" i="2"/>
  <c r="BE4" i="2"/>
  <c r="BE3" i="2"/>
  <c r="BE2" i="2"/>
  <c r="BA49" i="2" s="1"/>
  <c r="AZ1" i="2"/>
  <c r="AZ22" i="2" s="1"/>
  <c r="AK20" i="2"/>
  <c r="AK19" i="2"/>
  <c r="AK18" i="2"/>
  <c r="AK17" i="2"/>
  <c r="AK16" i="2"/>
  <c r="AO15" i="2"/>
  <c r="AO14" i="2"/>
  <c r="AO12" i="2"/>
  <c r="AO11" i="2"/>
  <c r="AK10" i="2"/>
  <c r="AK36" i="2" s="1"/>
  <c r="AO9" i="2"/>
  <c r="AK9" i="2"/>
  <c r="AK32" i="2" s="1"/>
  <c r="AO8" i="2"/>
  <c r="AK8" i="2"/>
  <c r="AO7" i="2"/>
  <c r="AO6" i="2"/>
  <c r="AO4" i="2"/>
  <c r="AO3" i="2"/>
  <c r="AO2" i="2"/>
  <c r="AK49" i="2" s="1"/>
  <c r="AJ1" i="2"/>
  <c r="AJ22" i="2" s="1"/>
  <c r="U20" i="2"/>
  <c r="U19" i="2"/>
  <c r="U18" i="2"/>
  <c r="U17" i="2"/>
  <c r="U16" i="2"/>
  <c r="Y15" i="2"/>
  <c r="Y14" i="2"/>
  <c r="Y12" i="2"/>
  <c r="U41" i="2" s="1"/>
  <c r="Y11" i="2"/>
  <c r="U10" i="2"/>
  <c r="U35" i="2" s="1"/>
  <c r="Y9" i="2"/>
  <c r="U9" i="2"/>
  <c r="U38" i="2" s="1"/>
  <c r="Y8" i="2"/>
  <c r="U8" i="2"/>
  <c r="U30" i="2" s="1"/>
  <c r="Y7" i="2"/>
  <c r="Y6" i="2"/>
  <c r="Y4" i="2"/>
  <c r="Y3" i="2"/>
  <c r="Y2" i="2"/>
  <c r="T1" i="2"/>
  <c r="X1" i="2" s="1"/>
  <c r="E20" i="2"/>
  <c r="E19" i="2"/>
  <c r="E18" i="2"/>
  <c r="E17" i="2"/>
  <c r="E16" i="2"/>
  <c r="I15" i="2"/>
  <c r="M31" i="2" s="1"/>
  <c r="I14" i="2"/>
  <c r="I12" i="2"/>
  <c r="I11" i="2"/>
  <c r="E10" i="2"/>
  <c r="E36" i="2" s="1"/>
  <c r="I9" i="2"/>
  <c r="E9" i="2"/>
  <c r="E32" i="2" s="1"/>
  <c r="I8" i="2"/>
  <c r="I7" i="2"/>
  <c r="I6" i="2"/>
  <c r="I4" i="2"/>
  <c r="I3" i="2"/>
  <c r="M29" i="2" s="1"/>
  <c r="I2" i="2"/>
  <c r="E8" i="2"/>
  <c r="E29" i="2" s="1"/>
  <c r="D1" i="2"/>
  <c r="D22" i="2" s="1"/>
  <c r="E49" i="2" l="1"/>
  <c r="M28" i="2"/>
  <c r="U49" i="2"/>
  <c r="M32" i="2"/>
  <c r="CT177" i="2"/>
  <c r="CU176" i="2"/>
  <c r="R63" i="2"/>
  <c r="R64" i="2"/>
  <c r="R62" i="2"/>
  <c r="R65" i="2"/>
  <c r="R66" i="2"/>
  <c r="Y5" i="2"/>
  <c r="R4" i="2"/>
  <c r="R2" i="2"/>
  <c r="R3"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BE5" i="2"/>
  <c r="AX2" i="2"/>
  <c r="AX4" i="2"/>
  <c r="AX3"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DJ166" i="2"/>
  <c r="DK165" i="2"/>
  <c r="CD164" i="2"/>
  <c r="CC165" i="2"/>
  <c r="BM166" i="2"/>
  <c r="BN165" i="2"/>
  <c r="B3" i="2"/>
  <c r="B2"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AO5"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GR13" i="2"/>
  <c r="I5" i="2"/>
  <c r="GR12" i="2"/>
  <c r="IM13" i="2"/>
  <c r="IL44" i="2" s="1"/>
  <c r="JS12" i="2"/>
  <c r="JR41" i="2" s="1"/>
  <c r="JD12" i="2"/>
  <c r="FJ15" i="2"/>
  <c r="FJ34" i="2" s="1"/>
  <c r="FJ37" i="2" s="1"/>
  <c r="FJ13" i="2"/>
  <c r="FL13" i="2" s="1"/>
  <c r="IM12" i="2"/>
  <c r="IL41" i="2" s="1"/>
  <c r="JC13" i="2"/>
  <c r="JB44" i="2" s="1"/>
  <c r="FJ12" i="2"/>
  <c r="FK12" i="2" s="1"/>
  <c r="HX13" i="2"/>
  <c r="M30" i="2"/>
  <c r="CX14" i="2"/>
  <c r="CX28" i="2" s="1"/>
  <c r="CX25" i="2" s="1"/>
  <c r="CX13" i="2"/>
  <c r="CY13" i="2" s="1"/>
  <c r="CX44" i="2" s="1"/>
  <c r="CX15" i="2"/>
  <c r="CX34" i="2" s="1"/>
  <c r="CX37" i="2" s="1"/>
  <c r="HG13" i="2"/>
  <c r="HF44" i="2" s="1"/>
  <c r="HH13" i="2"/>
  <c r="DN14" i="2"/>
  <c r="DN28" i="2" s="1"/>
  <c r="DN25" i="2" s="1"/>
  <c r="DN13" i="2"/>
  <c r="DO13" i="2" s="1"/>
  <c r="DN44" i="2" s="1"/>
  <c r="DN15" i="2"/>
  <c r="DN34" i="2" s="1"/>
  <c r="DN37" i="2" s="1"/>
  <c r="DP12" i="2"/>
  <c r="DO12" i="2"/>
  <c r="CZ12" i="2"/>
  <c r="CY12" i="2"/>
  <c r="I10" i="2"/>
  <c r="CK10" i="2"/>
  <c r="CG24" i="2"/>
  <c r="CG33" i="2"/>
  <c r="CG43" i="2"/>
  <c r="CG29" i="2"/>
  <c r="CG38" i="2"/>
  <c r="CG11" i="2"/>
  <c r="CG12" i="2" s="1"/>
  <c r="CK13" i="2"/>
  <c r="CG26" i="2"/>
  <c r="CG30" i="2"/>
  <c r="CG35" i="2"/>
  <c r="CG40" i="2"/>
  <c r="CJ1" i="2"/>
  <c r="CG27" i="2"/>
  <c r="BQ29" i="2"/>
  <c r="BQ33" i="2"/>
  <c r="BU10" i="2"/>
  <c r="BQ43" i="2"/>
  <c r="BQ38" i="2"/>
  <c r="BQ11" i="2"/>
  <c r="BQ15" i="2" s="1"/>
  <c r="BQ34" i="2" s="1"/>
  <c r="BQ37" i="2" s="1"/>
  <c r="BU13" i="2"/>
  <c r="BQ26" i="2"/>
  <c r="BQ30" i="2"/>
  <c r="BQ35" i="2"/>
  <c r="BQ40" i="2"/>
  <c r="BT1" i="2"/>
  <c r="BQ27" i="2"/>
  <c r="BE13" i="2"/>
  <c r="BE10" i="2"/>
  <c r="BA27" i="2"/>
  <c r="BA11" i="2"/>
  <c r="BA12" i="2" s="1"/>
  <c r="BD1" i="2"/>
  <c r="BA36" i="2"/>
  <c r="BA24" i="2"/>
  <c r="BA33" i="2"/>
  <c r="BA43" i="2"/>
  <c r="BA29" i="2"/>
  <c r="BA38" i="2"/>
  <c r="BA26" i="2"/>
  <c r="BA30" i="2"/>
  <c r="BA40" i="2"/>
  <c r="AO10" i="2"/>
  <c r="AK24" i="2"/>
  <c r="AK33" i="2"/>
  <c r="AK43" i="2"/>
  <c r="AK29" i="2"/>
  <c r="AK38" i="2"/>
  <c r="AK11" i="2"/>
  <c r="AK12" i="2" s="1"/>
  <c r="AO13" i="2"/>
  <c r="AK26" i="2"/>
  <c r="AK30" i="2"/>
  <c r="AK35" i="2"/>
  <c r="AK40" i="2"/>
  <c r="AN1" i="2"/>
  <c r="AK27" i="2"/>
  <c r="T22" i="2"/>
  <c r="U27" i="2"/>
  <c r="Y10" i="2"/>
  <c r="U29" i="2"/>
  <c r="U24" i="2"/>
  <c r="U43" i="2"/>
  <c r="Y13" i="2"/>
  <c r="U33" i="2"/>
  <c r="U40" i="2"/>
  <c r="U32" i="2"/>
  <c r="U11" i="2"/>
  <c r="U14" i="2" s="1"/>
  <c r="U28" i="2" s="1"/>
  <c r="U25" i="2" s="1"/>
  <c r="U36" i="2"/>
  <c r="U26" i="2"/>
  <c r="E24" i="2"/>
  <c r="E30" i="2"/>
  <c r="H1" i="2"/>
  <c r="E33" i="2"/>
  <c r="E43" i="2"/>
  <c r="E38" i="2"/>
  <c r="E11" i="2"/>
  <c r="E12" i="2" s="1"/>
  <c r="E35" i="2"/>
  <c r="E40" i="2"/>
  <c r="I13" i="2"/>
  <c r="E26" i="2"/>
  <c r="E27" i="2"/>
  <c r="CU177" i="2" l="1"/>
  <c r="CT178" i="2"/>
  <c r="DK166" i="2"/>
  <c r="DJ167" i="2"/>
  <c r="CD165" i="2"/>
  <c r="CC166" i="2"/>
  <c r="BM167" i="2"/>
  <c r="BN166" i="2"/>
  <c r="FK13" i="2"/>
  <c r="FJ44" i="2" s="1"/>
  <c r="FL12" i="2"/>
  <c r="CZ13" i="2"/>
  <c r="DP13" i="2"/>
  <c r="U13" i="2"/>
  <c r="W13" i="2" s="1"/>
  <c r="U15" i="2"/>
  <c r="U34" i="2" s="1"/>
  <c r="U37" i="2" s="1"/>
  <c r="CI12" i="2"/>
  <c r="CH12" i="2"/>
  <c r="CG13" i="2"/>
  <c r="CG15" i="2"/>
  <c r="CG34" i="2" s="1"/>
  <c r="CG37" i="2" s="1"/>
  <c r="CG14" i="2"/>
  <c r="CG28" i="2" s="1"/>
  <c r="CG25" i="2" s="1"/>
  <c r="BQ12" i="2"/>
  <c r="BR12" i="2" s="1"/>
  <c r="BQ14" i="2"/>
  <c r="BQ28" i="2" s="1"/>
  <c r="BQ25" i="2" s="1"/>
  <c r="BQ13" i="2"/>
  <c r="BR13" i="2" s="1"/>
  <c r="BQ44" i="2" s="1"/>
  <c r="BA13" i="2"/>
  <c r="BC13" i="2" s="1"/>
  <c r="BB12" i="2"/>
  <c r="BC12" i="2"/>
  <c r="BA14" i="2"/>
  <c r="BA28" i="2" s="1"/>
  <c r="BA25" i="2" s="1"/>
  <c r="BA15" i="2"/>
  <c r="BA34" i="2" s="1"/>
  <c r="BA37" i="2" s="1"/>
  <c r="AK15" i="2"/>
  <c r="AK34" i="2" s="1"/>
  <c r="AK37" i="2" s="1"/>
  <c r="AK13" i="2"/>
  <c r="AM13" i="2" s="1"/>
  <c r="AL12" i="2"/>
  <c r="AM12" i="2"/>
  <c r="AK14" i="2"/>
  <c r="AK28" i="2" s="1"/>
  <c r="AK25" i="2" s="1"/>
  <c r="U12" i="2"/>
  <c r="W12" i="2" s="1"/>
  <c r="G12" i="2"/>
  <c r="F12" i="2"/>
  <c r="E14" i="2"/>
  <c r="E28" i="2" s="1"/>
  <c r="E25" i="2" s="1"/>
  <c r="E15" i="2"/>
  <c r="E34" i="2" s="1"/>
  <c r="E37" i="2" s="1"/>
  <c r="E13" i="2"/>
  <c r="CU178" i="2" l="1"/>
  <c r="CT179" i="2"/>
  <c r="DJ168" i="2"/>
  <c r="DK168" i="2" s="1"/>
  <c r="DK167" i="2"/>
  <c r="CD166" i="2"/>
  <c r="CC167" i="2"/>
  <c r="BN167" i="2"/>
  <c r="BM168" i="2"/>
  <c r="BA41" i="2"/>
  <c r="AK41" i="2"/>
  <c r="E41" i="2"/>
  <c r="BB13" i="2"/>
  <c r="BA44" i="2" s="1"/>
  <c r="V13" i="2"/>
  <c r="U44" i="2" s="1"/>
  <c r="CI13" i="2"/>
  <c r="CH13" i="2"/>
  <c r="CG44" i="2" s="1"/>
  <c r="BS12" i="2"/>
  <c r="BS13" i="2"/>
  <c r="AL13" i="2"/>
  <c r="AK44" i="2" s="1"/>
  <c r="V12" i="2"/>
  <c r="F13" i="2"/>
  <c r="E44" i="2" s="1"/>
  <c r="G13" i="2"/>
  <c r="CT180" i="2" l="1"/>
  <c r="CU179" i="2"/>
  <c r="CC168" i="2"/>
  <c r="CD167" i="2"/>
  <c r="BN168" i="2"/>
  <c r="BM169" i="2"/>
  <c r="BD18" i="2"/>
  <c r="H18" i="2"/>
  <c r="X18" i="2"/>
  <c r="AN18" i="2"/>
  <c r="CU180" i="2" l="1"/>
  <c r="CT181" i="2"/>
  <c r="CD168" i="2"/>
  <c r="CC169" i="2"/>
  <c r="BN169" i="2"/>
  <c r="BM170" i="2"/>
  <c r="CU181" i="2" l="1"/>
  <c r="CT182" i="2"/>
  <c r="CD169" i="2"/>
  <c r="CC170" i="2"/>
  <c r="BN170" i="2"/>
  <c r="BM171" i="2"/>
  <c r="CU182" i="2" l="1"/>
  <c r="CT183" i="2"/>
  <c r="CD170" i="2"/>
  <c r="CC171" i="2"/>
  <c r="BM172" i="2"/>
  <c r="BN171" i="2"/>
  <c r="CU183" i="2" l="1"/>
  <c r="CT184" i="2"/>
  <c r="CD171" i="2"/>
  <c r="CC172" i="2"/>
  <c r="BM173" i="2"/>
  <c r="BN172" i="2"/>
  <c r="CU184" i="2" l="1"/>
  <c r="CT185" i="2"/>
  <c r="CD172" i="2"/>
  <c r="CC173" i="2"/>
  <c r="BM174" i="2"/>
  <c r="BN173" i="2"/>
  <c r="CU185" i="2" l="1"/>
  <c r="CT186" i="2"/>
  <c r="CD173" i="2"/>
  <c r="CC174" i="2"/>
  <c r="BM175" i="2"/>
  <c r="BN174" i="2"/>
  <c r="CT187" i="2" l="1"/>
  <c r="CU186" i="2"/>
  <c r="CD174" i="2"/>
  <c r="CC175" i="2"/>
  <c r="BN175" i="2"/>
  <c r="BM176" i="2"/>
  <c r="CU187" i="2" l="1"/>
  <c r="CT188" i="2"/>
  <c r="CC176" i="2"/>
  <c r="CD175" i="2"/>
  <c r="BN176" i="2"/>
  <c r="BM177" i="2"/>
  <c r="CT189" i="2" l="1"/>
  <c r="CU188" i="2"/>
  <c r="CD176" i="2"/>
  <c r="CC177" i="2"/>
  <c r="BN177" i="2"/>
  <c r="BM178" i="2"/>
  <c r="CT190" i="2" l="1"/>
  <c r="CU189" i="2"/>
  <c r="CD177" i="2"/>
  <c r="CC178" i="2"/>
  <c r="BN178" i="2"/>
  <c r="BM179" i="2"/>
  <c r="CU190" i="2" l="1"/>
  <c r="CT191" i="2"/>
  <c r="CD178" i="2"/>
  <c r="CC179" i="2"/>
  <c r="BM180" i="2"/>
  <c r="BN179" i="2"/>
  <c r="CT192" i="2" l="1"/>
  <c r="CU191" i="2"/>
  <c r="CD179" i="2"/>
  <c r="CC180" i="2"/>
  <c r="BM181" i="2"/>
  <c r="BN180" i="2"/>
  <c r="CU192" i="2" l="1"/>
  <c r="CT193" i="2"/>
  <c r="CD180" i="2"/>
  <c r="CC181" i="2"/>
  <c r="BM182" i="2"/>
  <c r="BN181" i="2"/>
  <c r="CU193" i="2" l="1"/>
  <c r="CT194" i="2"/>
  <c r="CD181" i="2"/>
  <c r="CC182" i="2"/>
  <c r="BM183" i="2"/>
  <c r="BN182" i="2"/>
  <c r="CU194" i="2" l="1"/>
  <c r="CT195" i="2"/>
  <c r="CD182" i="2"/>
  <c r="CC183" i="2"/>
  <c r="BN183" i="2"/>
  <c r="BM184" i="2"/>
  <c r="CU195" i="2" l="1"/>
  <c r="CT196" i="2"/>
  <c r="CD183" i="2"/>
  <c r="CC184" i="2"/>
  <c r="BN184" i="2"/>
  <c r="BM185" i="2"/>
  <c r="CU196" i="2" l="1"/>
  <c r="CT197" i="2"/>
  <c r="CD184" i="2"/>
  <c r="CC185" i="2"/>
  <c r="BN185" i="2"/>
  <c r="BM186" i="2"/>
  <c r="CU197" i="2" l="1"/>
  <c r="CT198" i="2"/>
  <c r="CD185" i="2"/>
  <c r="CC186" i="2"/>
  <c r="BN186" i="2"/>
  <c r="BM187" i="2"/>
  <c r="CT199" i="2" l="1"/>
  <c r="CU198" i="2"/>
  <c r="CD186" i="2"/>
  <c r="CC187" i="2"/>
  <c r="BM188" i="2"/>
  <c r="BN187" i="2"/>
  <c r="CU199" i="2" l="1"/>
  <c r="CT200" i="2"/>
  <c r="CC188" i="2"/>
  <c r="CD187" i="2"/>
  <c r="BM189" i="2"/>
  <c r="BN188" i="2"/>
  <c r="CT201" i="2" l="1"/>
  <c r="CU200" i="2"/>
  <c r="CD188" i="2"/>
  <c r="CC189" i="2"/>
  <c r="BM190" i="2"/>
  <c r="BN189" i="2"/>
  <c r="CT202" i="2" l="1"/>
  <c r="CU201" i="2"/>
  <c r="CD189" i="2"/>
  <c r="CC190" i="2"/>
  <c r="BM191" i="2"/>
  <c r="BN190" i="2"/>
  <c r="CU202" i="2" l="1"/>
  <c r="CT203" i="2"/>
  <c r="CD190" i="2"/>
  <c r="CC191" i="2"/>
  <c r="BN191" i="2"/>
  <c r="BM192" i="2"/>
  <c r="CT204" i="2" l="1"/>
  <c r="CU203" i="2"/>
  <c r="CD191" i="2"/>
  <c r="CC192" i="2"/>
  <c r="BN192" i="2"/>
  <c r="BM193" i="2"/>
  <c r="CT205" i="2" l="1"/>
  <c r="CU204" i="2"/>
  <c r="CD192" i="2"/>
  <c r="CC193" i="2"/>
  <c r="BN193" i="2"/>
  <c r="BM194" i="2"/>
  <c r="CT206" i="2" l="1"/>
  <c r="CU205" i="2"/>
  <c r="CD193" i="2"/>
  <c r="CC194" i="2"/>
  <c r="BN194" i="2"/>
  <c r="BM195" i="2"/>
  <c r="CU206" i="2" l="1"/>
  <c r="CT207" i="2"/>
  <c r="CD194" i="2"/>
  <c r="CC195" i="2"/>
  <c r="BM196" i="2"/>
  <c r="BN195" i="2"/>
  <c r="CU207" i="2" l="1"/>
  <c r="CT208" i="2"/>
  <c r="CC196" i="2"/>
  <c r="CD195" i="2"/>
  <c r="BM197" i="2"/>
  <c r="BN196" i="2"/>
  <c r="CT209" i="2" l="1"/>
  <c r="CU208" i="2"/>
  <c r="CD196" i="2"/>
  <c r="CC197" i="2"/>
  <c r="BM198" i="2"/>
  <c r="BN197" i="2"/>
  <c r="CU209" i="2" l="1"/>
  <c r="CT210" i="2"/>
  <c r="CD197" i="2"/>
  <c r="CC198" i="2"/>
  <c r="BM199" i="2"/>
  <c r="BN198" i="2"/>
  <c r="CU210" i="2" l="1"/>
  <c r="CT211" i="2"/>
  <c r="CD198" i="2"/>
  <c r="CC199" i="2"/>
  <c r="BN199" i="2"/>
  <c r="BM200" i="2"/>
  <c r="CU211" i="2" l="1"/>
  <c r="CT212" i="2"/>
  <c r="CD199" i="2"/>
  <c r="CC200" i="2"/>
  <c r="BN200" i="2"/>
  <c r="BM201" i="2"/>
  <c r="CT213" i="2" l="1"/>
  <c r="CU212" i="2"/>
  <c r="CD200" i="2"/>
  <c r="CC201" i="2"/>
  <c r="BN201" i="2"/>
  <c r="BM202" i="2"/>
  <c r="CT214" i="2" l="1"/>
  <c r="CU213" i="2"/>
  <c r="CD201" i="2"/>
  <c r="CC202" i="2"/>
  <c r="BN202" i="2"/>
  <c r="BM203" i="2"/>
  <c r="CT215" i="2" l="1"/>
  <c r="CU214" i="2"/>
  <c r="CD202" i="2"/>
  <c r="CC203" i="2"/>
  <c r="BM204" i="2"/>
  <c r="BN203" i="2"/>
  <c r="CT216" i="2" l="1"/>
  <c r="CU215" i="2"/>
  <c r="CD203" i="2"/>
  <c r="CC204" i="2"/>
  <c r="BM205" i="2"/>
  <c r="BN204" i="2"/>
  <c r="CU216" i="2" l="1"/>
  <c r="CT217" i="2"/>
  <c r="CD204" i="2"/>
  <c r="CC205" i="2"/>
  <c r="BM206" i="2"/>
  <c r="BN205" i="2"/>
  <c r="CD205" i="2" l="1"/>
  <c r="CC206" i="2"/>
  <c r="CT218" i="2"/>
  <c r="CU217" i="2"/>
  <c r="BM207" i="2"/>
  <c r="BN206" i="2"/>
  <c r="CU218" i="2" l="1"/>
  <c r="CT219" i="2"/>
  <c r="CD206" i="2"/>
  <c r="CC207" i="2"/>
  <c r="BN207" i="2"/>
  <c r="BM208" i="2"/>
  <c r="CD207" i="2" l="1"/>
  <c r="CC208" i="2"/>
  <c r="CT220" i="2"/>
  <c r="CU219" i="2"/>
  <c r="BN208" i="2"/>
  <c r="BM209" i="2"/>
  <c r="CT221" i="2" l="1"/>
  <c r="CU220" i="2"/>
  <c r="CC209" i="2"/>
  <c r="CD208" i="2"/>
  <c r="BN209" i="2"/>
  <c r="BM210" i="2"/>
  <c r="CU221" i="2" l="1"/>
  <c r="CT222" i="2"/>
  <c r="CC210" i="2"/>
  <c r="CD209" i="2"/>
  <c r="BN210" i="2"/>
  <c r="BM211" i="2"/>
  <c r="CD210" i="2" l="1"/>
  <c r="CC211" i="2"/>
  <c r="CT223" i="2"/>
  <c r="CU222" i="2"/>
  <c r="BM212" i="2"/>
  <c r="BN211" i="2"/>
  <c r="CT224" i="2" l="1"/>
  <c r="CU223" i="2"/>
  <c r="CD211" i="2"/>
  <c r="CC212" i="2"/>
  <c r="BM213" i="2"/>
  <c r="BN212" i="2"/>
  <c r="CT225" i="2" l="1"/>
  <c r="CU224" i="2"/>
  <c r="CC213" i="2"/>
  <c r="CD212" i="2"/>
  <c r="BM214" i="2"/>
  <c r="BN213" i="2"/>
  <c r="CC214" i="2" l="1"/>
  <c r="CD213" i="2"/>
  <c r="CU225" i="2"/>
  <c r="CT226" i="2"/>
  <c r="BM215" i="2"/>
  <c r="BN214" i="2"/>
  <c r="CU226" i="2" l="1"/>
  <c r="CT227" i="2"/>
  <c r="CD214" i="2"/>
  <c r="CC215" i="2"/>
  <c r="BN215" i="2"/>
  <c r="BM216" i="2"/>
  <c r="CC216" i="2" l="1"/>
  <c r="CD215" i="2"/>
  <c r="CU227" i="2"/>
  <c r="CT228" i="2"/>
  <c r="BN216" i="2"/>
  <c r="BM217" i="2"/>
  <c r="CT229" i="2" l="1"/>
  <c r="CU228" i="2"/>
  <c r="CD216" i="2"/>
  <c r="CC217" i="2"/>
  <c r="BN217" i="2"/>
  <c r="BM218" i="2"/>
  <c r="CC218" i="2" l="1"/>
  <c r="CD218" i="2" s="1"/>
  <c r="CD217" i="2"/>
  <c r="CU229" i="2"/>
  <c r="CT230" i="2"/>
  <c r="BN218" i="2"/>
  <c r="BM219" i="2"/>
  <c r="CT231" i="2" l="1"/>
  <c r="CU230" i="2"/>
  <c r="BM220" i="2"/>
  <c r="BN219" i="2"/>
  <c r="CT232" i="2" l="1"/>
  <c r="CU231" i="2"/>
  <c r="BM221" i="2"/>
  <c r="BN220" i="2"/>
  <c r="CT233" i="2" l="1"/>
  <c r="CU232" i="2"/>
  <c r="BM222" i="2"/>
  <c r="BN221" i="2"/>
  <c r="CU233" i="2" l="1"/>
  <c r="CT234" i="2"/>
  <c r="BM223" i="2"/>
  <c r="BN222" i="2"/>
  <c r="CU234" i="2" l="1"/>
  <c r="CT235" i="2"/>
  <c r="BN223" i="2"/>
  <c r="BM224" i="2"/>
  <c r="CU235" i="2" l="1"/>
  <c r="CT236" i="2"/>
  <c r="BN224" i="2"/>
  <c r="BM225" i="2"/>
  <c r="CT237" i="2" l="1"/>
  <c r="CU236" i="2"/>
  <c r="BN225" i="2"/>
  <c r="BM226" i="2"/>
  <c r="CU237" i="2" l="1"/>
  <c r="CT238" i="2"/>
  <c r="BN226" i="2"/>
  <c r="BM227" i="2"/>
  <c r="CT239" i="2" l="1"/>
  <c r="CU238" i="2"/>
  <c r="BM228" i="2"/>
  <c r="BN227" i="2"/>
  <c r="CU239" i="2" l="1"/>
  <c r="CT240" i="2"/>
  <c r="CU240" i="2" s="1"/>
  <c r="BM229" i="2"/>
  <c r="BN228" i="2"/>
  <c r="BM230" i="2" l="1"/>
  <c r="BN229" i="2"/>
  <c r="BM231" i="2" l="1"/>
  <c r="BN230" i="2"/>
  <c r="BN231" i="2" l="1"/>
  <c r="BM232" i="2"/>
  <c r="BN232" i="2" l="1"/>
  <c r="BM233" i="2"/>
  <c r="BN233" i="2" l="1"/>
  <c r="BM234" i="2"/>
  <c r="BN234" i="2" l="1"/>
  <c r="BM235" i="2"/>
  <c r="BM236" i="2" l="1"/>
  <c r="BN235" i="2"/>
  <c r="BM237" i="2" l="1"/>
  <c r="BN236" i="2"/>
  <c r="BM238" i="2" l="1"/>
  <c r="BN237" i="2"/>
  <c r="BM239" i="2" l="1"/>
  <c r="BN238" i="2"/>
  <c r="BN239" i="2" l="1"/>
  <c r="BM240" i="2"/>
  <c r="BN240" i="2" l="1"/>
  <c r="BM241" i="2"/>
  <c r="BN241" i="2" l="1"/>
  <c r="BM242" i="2"/>
  <c r="BN242" i="2" l="1"/>
  <c r="BM243" i="2"/>
  <c r="BM244" i="2" l="1"/>
  <c r="BN243" i="2"/>
  <c r="BM245" i="2" l="1"/>
  <c r="BN244" i="2"/>
  <c r="BM246" i="2" l="1"/>
  <c r="BN245" i="2"/>
  <c r="BM247" i="2" l="1"/>
  <c r="BN246" i="2"/>
  <c r="BN247" i="2" l="1"/>
  <c r="BM248" i="2"/>
  <c r="BN248" i="2" l="1"/>
  <c r="BM249" i="2"/>
  <c r="BN249" i="2" l="1"/>
  <c r="BM250" i="2"/>
  <c r="BN250" i="2" l="1"/>
  <c r="BM251" i="2"/>
  <c r="BM252" i="2" l="1"/>
  <c r="BN251" i="2"/>
  <c r="BM253" i="2" l="1"/>
  <c r="BN252" i="2"/>
  <c r="BM254" i="2" l="1"/>
  <c r="BN253" i="2"/>
  <c r="BM255" i="2" l="1"/>
  <c r="BN254" i="2"/>
  <c r="BN255" i="2" l="1"/>
  <c r="BM256" i="2"/>
  <c r="BN256" i="2" l="1"/>
  <c r="BM257" i="2"/>
  <c r="BN257" i="2" l="1"/>
  <c r="BM258" i="2"/>
  <c r="BN258" i="2" l="1"/>
  <c r="BM259" i="2"/>
  <c r="BM260" i="2" l="1"/>
  <c r="BN259" i="2"/>
  <c r="BM261" i="2" l="1"/>
  <c r="BN260" i="2"/>
  <c r="BM262" i="2" l="1"/>
  <c r="BN261" i="2"/>
  <c r="BM263" i="2" l="1"/>
  <c r="BN262" i="2"/>
  <c r="BN263" i="2" l="1"/>
  <c r="BM264" i="2"/>
  <c r="BN264" i="2" l="1"/>
  <c r="BM265" i="2"/>
  <c r="BN265" i="2" l="1"/>
  <c r="BM266" i="2"/>
  <c r="BN266" i="2" l="1"/>
  <c r="BM267" i="2"/>
  <c r="BM268" i="2" l="1"/>
  <c r="BN267" i="2"/>
  <c r="BM269" i="2" l="1"/>
  <c r="BN268" i="2"/>
  <c r="BM270" i="2" l="1"/>
  <c r="BN269" i="2"/>
  <c r="BM271" i="2" l="1"/>
  <c r="BN270" i="2"/>
  <c r="BN271" i="2" l="1"/>
  <c r="BM272" i="2"/>
  <c r="BM273" i="2" l="1"/>
  <c r="BN272" i="2"/>
  <c r="BM274" i="2" l="1"/>
  <c r="BN273" i="2"/>
  <c r="BM275" i="2" l="1"/>
  <c r="BN274" i="2"/>
  <c r="BN275" i="2" l="1"/>
  <c r="BM276" i="2"/>
  <c r="BN276" i="2" l="1"/>
  <c r="BM277" i="2"/>
  <c r="BN277" i="2" l="1"/>
  <c r="BM278" i="2"/>
  <c r="BN278" i="2" l="1"/>
  <c r="BM279" i="2"/>
  <c r="BM280" i="2" l="1"/>
  <c r="BN279" i="2"/>
  <c r="BM281" i="2" l="1"/>
  <c r="BN280" i="2"/>
  <c r="BN281" i="2" l="1"/>
  <c r="BM282" i="2"/>
  <c r="BM283" i="2" l="1"/>
  <c r="BN282" i="2"/>
  <c r="BN283" i="2" l="1"/>
  <c r="BM284" i="2"/>
  <c r="BN284" i="2" s="1"/>
</calcChain>
</file>

<file path=xl/sharedStrings.xml><?xml version="1.0" encoding="utf-8"?>
<sst xmlns="http://schemas.openxmlformats.org/spreadsheetml/2006/main" count="8186" uniqueCount="535">
  <si>
    <t>Chert UCS</t>
  </si>
  <si>
    <t>Chert YM</t>
  </si>
  <si>
    <t>Chert Refs</t>
  </si>
  <si>
    <t>Basalt UCS Mpa</t>
  </si>
  <si>
    <t>Basalt YM Gpa</t>
  </si>
  <si>
    <t>Basalt Refs</t>
  </si>
  <si>
    <t>Diabase UCS</t>
  </si>
  <si>
    <t>Diabase YM</t>
  </si>
  <si>
    <t>Diabase Refs</t>
  </si>
  <si>
    <t>Gneiss UCS</t>
  </si>
  <si>
    <t>Gneiss YM</t>
  </si>
  <si>
    <t>Gneiss Refs</t>
  </si>
  <si>
    <t>Granite UCS</t>
  </si>
  <si>
    <t>Granite YM</t>
  </si>
  <si>
    <t>Granite Refs</t>
  </si>
  <si>
    <t>Marble UCS</t>
  </si>
  <si>
    <t>Marble YM</t>
  </si>
  <si>
    <t>Marble Refs</t>
  </si>
  <si>
    <t>Quartzite UCS</t>
  </si>
  <si>
    <t>Quartzite YM</t>
  </si>
  <si>
    <t>Quartzite Refs</t>
  </si>
  <si>
    <t>Rock Salt UCS</t>
  </si>
  <si>
    <t>Rock Salt YM</t>
  </si>
  <si>
    <t>Rock Salt Refs</t>
  </si>
  <si>
    <t>Sandstone UCS</t>
  </si>
  <si>
    <t>Sandstone YM</t>
  </si>
  <si>
    <t>Schist UCS</t>
  </si>
  <si>
    <t>Schist YM</t>
  </si>
  <si>
    <t>Schist Refs</t>
  </si>
  <si>
    <t>Siltstone UCS</t>
  </si>
  <si>
    <t>Siltstone YM</t>
  </si>
  <si>
    <t>Siltstone Refs</t>
  </si>
  <si>
    <t>Tuff UCS</t>
  </si>
  <si>
    <t>Tuff YM</t>
  </si>
  <si>
    <t>Tuff Refs</t>
  </si>
  <si>
    <t>Shale UCS</t>
  </si>
  <si>
    <t>Shale YM</t>
  </si>
  <si>
    <t>Shale Refs</t>
  </si>
  <si>
    <t>Chalk UCS</t>
  </si>
  <si>
    <t>Chalk YM</t>
  </si>
  <si>
    <t>Chalk Refs</t>
  </si>
  <si>
    <t>Amphibolite YM</t>
  </si>
  <si>
    <t>Amphibolite Refs</t>
  </si>
  <si>
    <t>Eclogite YM</t>
  </si>
  <si>
    <t>Eclogite Refs</t>
  </si>
  <si>
    <t>Opal A UCS</t>
  </si>
  <si>
    <t>Anhydrite UCS</t>
  </si>
  <si>
    <t>Anhydrite UCS Refs</t>
  </si>
  <si>
    <t>Travertine UCS</t>
  </si>
  <si>
    <t>Travertine Refs</t>
  </si>
  <si>
    <t>SESUK, Aliyu, 2017</t>
  </si>
  <si>
    <t>Deere, 1966, Table 4.2</t>
  </si>
  <si>
    <t>Han 2009 Table 1</t>
  </si>
  <si>
    <t>Wang, 2009</t>
  </si>
  <si>
    <t>Ishii, 2011</t>
  </si>
  <si>
    <t>Yamamoto, 2007</t>
  </si>
  <si>
    <t>Kahraman 2012</t>
  </si>
  <si>
    <t>Liang, 2012</t>
  </si>
  <si>
    <t>Jizba, 1991</t>
  </si>
  <si>
    <t>Amann 2013</t>
  </si>
  <si>
    <t>Han 2009 Table 2</t>
  </si>
  <si>
    <t>Yasar, 2014</t>
  </si>
  <si>
    <t>Farrokhrouz, 2014</t>
  </si>
  <si>
    <t>BCGeolSurv 2013</t>
  </si>
  <si>
    <t>SDFr, Aliyu, 2017</t>
  </si>
  <si>
    <t>LMFr, Aliyu, 2017</t>
  </si>
  <si>
    <t>Box Spaceing</t>
  </si>
  <si>
    <t>Mean</t>
  </si>
  <si>
    <t>X left corner</t>
  </si>
  <si>
    <t>Standard Deviation</t>
  </si>
  <si>
    <t>X left notch</t>
  </si>
  <si>
    <t>Sampe Variance</t>
  </si>
  <si>
    <t>X center</t>
  </si>
  <si>
    <t>Standard Error</t>
  </si>
  <si>
    <t>X right notch</t>
  </si>
  <si>
    <t>Median</t>
  </si>
  <si>
    <t>X right corner</t>
  </si>
  <si>
    <t>Mode</t>
  </si>
  <si>
    <t xml:space="preserve">Q3 </t>
  </si>
  <si>
    <t>Skewness</t>
  </si>
  <si>
    <t xml:space="preserve">Median </t>
  </si>
  <si>
    <t>Kurtosis</t>
  </si>
  <si>
    <t>Q1</t>
  </si>
  <si>
    <t xml:space="preserve">Range </t>
  </si>
  <si>
    <t>Inter Quartile Range</t>
  </si>
  <si>
    <t>Minimum</t>
  </si>
  <si>
    <t>Upper Adjacent Value</t>
  </si>
  <si>
    <t>Maximum</t>
  </si>
  <si>
    <t>Lower Adjacent Value</t>
  </si>
  <si>
    <t>Coefficient of Variation</t>
  </si>
  <si>
    <t>Notch upper Y</t>
  </si>
  <si>
    <t>Sum</t>
  </si>
  <si>
    <t>Notch lower Y</t>
  </si>
  <si>
    <t>Count</t>
  </si>
  <si>
    <t>Number of Obs</t>
  </si>
  <si>
    <t>Max Y</t>
  </si>
  <si>
    <t>Min Y</t>
  </si>
  <si>
    <t>St Dev</t>
  </si>
  <si>
    <t>X</t>
  </si>
  <si>
    <t>Y</t>
  </si>
  <si>
    <t>Q3</t>
  </si>
  <si>
    <t>Nup</t>
  </si>
  <si>
    <t>Med</t>
  </si>
  <si>
    <t>Nlow</t>
  </si>
  <si>
    <t>UpAdj</t>
  </si>
  <si>
    <t>LowAdj</t>
  </si>
  <si>
    <t>Outlier 1</t>
  </si>
  <si>
    <t>Outlier 2</t>
  </si>
  <si>
    <t>Mean 95% CI</t>
  </si>
  <si>
    <t>Amphibolite UCS</t>
  </si>
  <si>
    <t>Brandon, 1974</t>
  </si>
  <si>
    <t>Rahn, 1996</t>
  </si>
  <si>
    <t>Horsrud, 2001</t>
  </si>
  <si>
    <t>Lama and Vutukuri, 1978</t>
  </si>
  <si>
    <t>Lime_Dolo_UCS</t>
  </si>
  <si>
    <t>Lime_Dolo_YM</t>
  </si>
  <si>
    <t>Anikoh, 2014</t>
  </si>
  <si>
    <t>Stowe, 1969</t>
  </si>
  <si>
    <t>Stowe_1969</t>
  </si>
  <si>
    <t>Basalt UCS</t>
  </si>
  <si>
    <t>Basalt YM</t>
  </si>
  <si>
    <t>Bhat, 2011</t>
  </si>
  <si>
    <t>Vasconcelos, 2007</t>
  </si>
  <si>
    <t>Outlier 3</t>
  </si>
  <si>
    <t>Outlier 4</t>
  </si>
  <si>
    <t>Outlier 5</t>
  </si>
  <si>
    <t>Outlier 6</t>
  </si>
  <si>
    <t>Outlier 7</t>
  </si>
  <si>
    <t>Outlier 8</t>
  </si>
  <si>
    <t>Schon</t>
  </si>
  <si>
    <t>Heap, 2014</t>
  </si>
  <si>
    <t>Li, 1993</t>
  </si>
  <si>
    <t>Pottsville Sandstone, Scholz, 1968</t>
  </si>
  <si>
    <t>Westerly Granite, Scholz, 1968</t>
  </si>
  <si>
    <t>Scholz, 1968</t>
  </si>
  <si>
    <t>Rutland Quartzite, Scholz, 1968</t>
  </si>
  <si>
    <t>Minnesota Quartzite, Rahn, 1996</t>
  </si>
  <si>
    <t>Saragassa Quartzite, VerPlank, 1966</t>
  </si>
  <si>
    <t>Basalt</t>
  </si>
  <si>
    <t>Dolomite</t>
  </si>
  <si>
    <t>Granite</t>
  </si>
  <si>
    <t>Quartzite</t>
  </si>
  <si>
    <t>Tuff</t>
  </si>
  <si>
    <t>Y Axis Labels</t>
  </si>
  <si>
    <t>X Axis Labels</t>
  </si>
  <si>
    <t>Weak</t>
  </si>
  <si>
    <t>Extremely Strong</t>
  </si>
  <si>
    <t>Very Strong</t>
  </si>
  <si>
    <t>Strong</t>
  </si>
  <si>
    <t>Medium Strong</t>
  </si>
  <si>
    <t>Very Weak</t>
  </si>
  <si>
    <t>Sandstone</t>
  </si>
  <si>
    <t>Location</t>
  </si>
  <si>
    <t>Egpa X</t>
  </si>
  <si>
    <t>Sigma1 mpa</t>
  </si>
  <si>
    <t>Porosity</t>
  </si>
  <si>
    <t>Canada</t>
  </si>
  <si>
    <t>North Sea</t>
  </si>
  <si>
    <t>Australia</t>
  </si>
  <si>
    <t>UK</t>
  </si>
  <si>
    <t>Iran</t>
  </si>
  <si>
    <t>Sample</t>
  </si>
  <si>
    <t>UCS Mpa</t>
  </si>
  <si>
    <t>i/n+1</t>
  </si>
  <si>
    <t>D'Andrea, 1965, mean of 17 samples from same locality</t>
  </si>
  <si>
    <t>D'Andrea, 1965, mean of 26 samples from same locality</t>
  </si>
  <si>
    <t>D'Andrea, 1965, mean of 11 samples from same locality</t>
  </si>
  <si>
    <t>D'Andrea, 1965,mean of 5 samples from same locality</t>
  </si>
  <si>
    <t>D'Andrea, 1965,mean of 10 samples from same locality</t>
  </si>
  <si>
    <t>No outlers</t>
  </si>
  <si>
    <t>UA set to Max</t>
  </si>
  <si>
    <t>D'Andrea, 1965,mean of 9 samples from same locality</t>
  </si>
  <si>
    <t>D'Andrea, 1965,mean of 11 samples from same locality</t>
  </si>
  <si>
    <t>D'Andrea, 1965,mean of 12 samples from same locality</t>
  </si>
  <si>
    <t>D'Andrea, 1965,mean of 21 samples from same locality</t>
  </si>
  <si>
    <t>D'Andrea, 1965,mean of 4 samples from same locality</t>
  </si>
  <si>
    <t>D'Andrea, 1965,mean of 7 samples from same locality</t>
  </si>
  <si>
    <t>D'Andrea, 1965,mean of 13 samples from same locality</t>
  </si>
  <si>
    <t>D'Andrea, 1965, mean of 8 samples from same locality</t>
  </si>
  <si>
    <t>D'Andrea, 1965, mean of 107 samples from same locality</t>
  </si>
  <si>
    <t>D'Andrea, 1965, mean of 12 samples from same locality</t>
  </si>
  <si>
    <t>D'Andrea, 1965, mean of 15 samples from same locality</t>
  </si>
  <si>
    <t>D'Andrea, 1965, mean of 13 samples from same locality</t>
  </si>
  <si>
    <t>D'Andrea, 1965, mean of 6 samples from same locality</t>
  </si>
  <si>
    <t>D'Andrea, 1965, mean of 9 samples from same locality</t>
  </si>
  <si>
    <t>D'Andrea, 1965, mean of 5 samples from same locality</t>
  </si>
  <si>
    <t>D'Andrea, 1965, mean of 10 samples from same locality</t>
  </si>
  <si>
    <t>D'Andrea, 1965,mean of 8 samples from same locality</t>
  </si>
  <si>
    <t>D'Andrea, 1965,mean of 14 samples from same locality</t>
  </si>
  <si>
    <t>StDEV</t>
  </si>
  <si>
    <t>NormCumDist</t>
  </si>
  <si>
    <t>Theory Length</t>
  </si>
  <si>
    <t>Normal Distribution for a Mean of d3 and SD of e3</t>
  </si>
  <si>
    <t>Min</t>
  </si>
  <si>
    <t>Max</t>
  </si>
  <si>
    <t>Non-Welded Tuff UCS</t>
  </si>
  <si>
    <t>Non-Welded Tuff YM</t>
  </si>
  <si>
    <t>Quartz Chert UCS</t>
  </si>
  <si>
    <t>Opal A Diatomite UCS</t>
  </si>
  <si>
    <t>Opal CT Mudstone UCS</t>
  </si>
  <si>
    <t>Lake, 1975</t>
  </si>
  <si>
    <t>Allison, 1987</t>
  </si>
  <si>
    <t>Zhang, 2013</t>
  </si>
  <si>
    <t>Malkowski, 2018</t>
  </si>
  <si>
    <t>Malkowski, 2019</t>
  </si>
  <si>
    <t>Malkowski, 2020</t>
  </si>
  <si>
    <t>Webb</t>
  </si>
  <si>
    <t>Table 2 of Behl and Garrison 1994</t>
  </si>
  <si>
    <t>norm</t>
  </si>
  <si>
    <t>Si Phase</t>
  </si>
  <si>
    <t>Lith</t>
  </si>
  <si>
    <t>Detritus</t>
  </si>
  <si>
    <t>Silica</t>
  </si>
  <si>
    <t>Calcite</t>
  </si>
  <si>
    <t>Total</t>
  </si>
  <si>
    <t>det</t>
  </si>
  <si>
    <t>Si</t>
  </si>
  <si>
    <t>BioCarb</t>
  </si>
  <si>
    <t>CT-BC1</t>
  </si>
  <si>
    <t>CT</t>
  </si>
  <si>
    <t>glassy black chert lamination in opal-A diatomite</t>
  </si>
  <si>
    <t>CT-BC-2</t>
  </si>
  <si>
    <t>G90-1-Fc</t>
  </si>
  <si>
    <t>brown chert nodule in opal-A diatomite</t>
  </si>
  <si>
    <t>G90-1-Fd</t>
  </si>
  <si>
    <t>A</t>
  </si>
  <si>
    <t>diatomite</t>
  </si>
  <si>
    <t>G91-3b</t>
  </si>
  <si>
    <t>black chert spheroid in opal-A diatomite</t>
  </si>
  <si>
    <t>G91-3c</t>
  </si>
  <si>
    <t>black chert nodule surrounding spheroid</t>
  </si>
  <si>
    <t>G91-3d</t>
  </si>
  <si>
    <t>HWY1-100</t>
  </si>
  <si>
    <t>Q</t>
  </si>
  <si>
    <t>black chert, breccia fragment</t>
  </si>
  <si>
    <t>JMEC-c</t>
  </si>
  <si>
    <t>brown and black chert bed</t>
  </si>
  <si>
    <t>JMEC-d</t>
  </si>
  <si>
    <t>LH90-06</t>
  </si>
  <si>
    <t>black chert, dolomite replacement</t>
  </si>
  <si>
    <t>MUS-1p</t>
  </si>
  <si>
    <t>dark brown cherty porcelanite nodule</t>
  </si>
  <si>
    <t>MUS-1d</t>
  </si>
  <si>
    <t>clayey diatomite</t>
  </si>
  <si>
    <t>MUS-3c</t>
  </si>
  <si>
    <t>black chert lamination, dolomite-replacement</t>
  </si>
  <si>
    <t>MUS-3d</t>
  </si>
  <si>
    <t>siliceous dolomite</t>
  </si>
  <si>
    <t>MS90-25</t>
  </si>
  <si>
    <t>black chert lamination in opal-CT chert</t>
  </si>
  <si>
    <t>MUS90-33</t>
  </si>
  <si>
    <t>black chert lamination in opal-CT porcelanite</t>
  </si>
  <si>
    <t>NS</t>
  </si>
  <si>
    <t>black chert in opal-CT porcelanite</t>
  </si>
  <si>
    <t>NS-3c</t>
  </si>
  <si>
    <t>NS-3p</t>
  </si>
  <si>
    <t>porcelanite host</t>
  </si>
  <si>
    <t>CT Chert</t>
  </si>
  <si>
    <t>Qtz Chert</t>
  </si>
  <si>
    <t>Norm</t>
  </si>
  <si>
    <t>sil</t>
  </si>
  <si>
    <t>Biocarb</t>
  </si>
  <si>
    <t>Det</t>
  </si>
  <si>
    <t>Isaacs, 1980</t>
  </si>
  <si>
    <t>BIO.SI.</t>
  </si>
  <si>
    <t>DOLO.</t>
  </si>
  <si>
    <t>DETRIT.</t>
  </si>
  <si>
    <t>Point #</t>
  </si>
  <si>
    <t>Chert</t>
  </si>
  <si>
    <t>Siliceous Shale</t>
  </si>
  <si>
    <t>Lam.Ch.Sh.</t>
  </si>
  <si>
    <t>Clay Shale</t>
  </si>
  <si>
    <t>Lam.Ch.Dol.</t>
  </si>
  <si>
    <t>Dolo.Sil.Shale</t>
  </si>
  <si>
    <t>Dolo.Mudstone</t>
  </si>
  <si>
    <t>Dolo.Cmt.</t>
  </si>
  <si>
    <t xml:space="preserve">Dunham 1987 </t>
  </si>
  <si>
    <t>LG Flint</t>
  </si>
  <si>
    <t>LBG Flint</t>
  </si>
  <si>
    <t>BG Flint</t>
  </si>
  <si>
    <t>GF/DBG Flint</t>
  </si>
  <si>
    <t>Quartz</t>
  </si>
  <si>
    <t>Aliyu, 2016</t>
  </si>
  <si>
    <t>All Classes</t>
  </si>
  <si>
    <t>Behl and Garrison 1994</t>
  </si>
  <si>
    <t>Dunham 1987, and L51-18</t>
  </si>
  <si>
    <t>Percent SiO2</t>
  </si>
  <si>
    <t>Percent SiO3</t>
  </si>
  <si>
    <t>Webb, 2008</t>
  </si>
  <si>
    <t>Jitter</t>
  </si>
  <si>
    <t>jit low</t>
  </si>
  <si>
    <t>jit hi</t>
  </si>
  <si>
    <t>Locations</t>
  </si>
  <si>
    <t>Label</t>
  </si>
  <si>
    <t>B</t>
  </si>
  <si>
    <t>C</t>
  </si>
  <si>
    <t>D</t>
  </si>
  <si>
    <t>E</t>
  </si>
  <si>
    <t>Ludovico-Marques, 2012</t>
  </si>
  <si>
    <t>Silcrete</t>
  </si>
  <si>
    <t>Carbonates</t>
  </si>
  <si>
    <t>Mudstone</t>
  </si>
  <si>
    <t>Diatomite</t>
  </si>
  <si>
    <t>Total:</t>
  </si>
  <si>
    <t>Silcrete UCS</t>
  </si>
  <si>
    <t>Silcrete YM</t>
  </si>
  <si>
    <t>Silcrete Refs</t>
  </si>
  <si>
    <t>Std.Dev:</t>
  </si>
  <si>
    <t xml:space="preserve">UCS Mean: </t>
  </si>
  <si>
    <t>95% +/-</t>
  </si>
  <si>
    <t>Count:</t>
  </si>
  <si>
    <t>Young's M:</t>
  </si>
  <si>
    <t>Aliyu, 2017</t>
  </si>
  <si>
    <t xml:space="preserve">D'Andrea, 1965 </t>
  </si>
  <si>
    <t xml:space="preserve">Deere, 1966, </t>
  </si>
  <si>
    <t>Code</t>
  </si>
  <si>
    <t>Reference</t>
  </si>
  <si>
    <r>
      <t xml:space="preserve">Allison, R.J., 1987, Non-destructive determination of Young's modulus and its relation with compressive strength, porosity, and density, </t>
    </r>
    <r>
      <rPr>
        <i/>
        <sz val="11"/>
        <color theme="1"/>
        <rFont val="Calibri"/>
        <family val="2"/>
        <scheme val="minor"/>
      </rPr>
      <t>in</t>
    </r>
    <r>
      <rPr>
        <sz val="11"/>
        <color theme="1"/>
        <rFont val="Calibri"/>
        <family val="2"/>
        <scheme val="minor"/>
      </rPr>
      <t xml:space="preserve"> Jones, M.E., and Preston, R.M., Deformation of Sediments and Sedimentary Rocks: Geological Society of London Special Publication no. 29, p. 63-69.</t>
    </r>
  </si>
  <si>
    <t>Anikoh, G.A., Adesida, P.A., and Afolabi, O.C., 2015, Investigation of physical and mechanical properties of selected rock types in Kogi state using hardness tests: Journal of Mining World Express, v. 4, p. 37-51, doi: 10.14355/mwe.2015.04.004.</t>
  </si>
  <si>
    <t>Amann, F., Undul, O., and Kaiser, P.K., 2013, Crack initiation and crack propagation in Heterogeneous sulfate-rich clay rocks: Rock Mechanics and Rock Engineering, v. 37, no. 5, p. 1849-1865, doi: 10.1007/s00603-013-0495-3.</t>
  </si>
  <si>
    <t>Aliyu, M.M., Murphy, W., Lawrence, J.A., and Collier, R., 2017, Engineering geological characterization of flints: Quarterly Journal of Engineering Geology and Hydrogeology, v. 50, no. 2, p. 133-147, doi: 10.1144/qjegh2015-044.</t>
  </si>
  <si>
    <t xml:space="preserve">Deering, D.R., 2013, Rock sample collection and unconfined compressive test (ASTM D7012), assessment roport on the Raven Property, New Westminster Mining Division: BC Geological Survey Assessment Report 33726, 29 p, https://aris.empr.gov.bc.ca/ArisReports/33726.PDF (accessed January 2020). </t>
  </si>
  <si>
    <t xml:space="preserve">Bhat, H.S., Sammis, C.G., and Rosakis, A.J., 2011, The micromechanics of Westerley Granite at Large Compressive Loads: Pure Applied Geophysics, v. 168, no. 12, p. 2181-2198, doi: 10.1007/s00024-011-0271-9. </t>
  </si>
  <si>
    <t xml:space="preserve">Bowden, A.J., Spink, T.W., Mortimore, R.N., 2002, The engineering description of chalk: its strength, hardness and density: Quarterly Journal of Engineering Geology and Hydrogeology, v. 35, p. 355-361, doi: 10.1144/1470-9236/00044. </t>
  </si>
  <si>
    <t>D'Andrea, D.V., Fischer, R.L., and Fogelson, D.E., Prediction of compressive strength from other rock perperties: U.S. Department of the Interior, Bureau of Mines report 6701, 23 p.</t>
  </si>
  <si>
    <t xml:space="preserve">Deere, D.U., and Miller, R.P., 1966, Engineering Classification and Index Properties for Intact Rock: USAF Technical Report no. AFWL-TR-16-116, https://apps.dtic.mil/dtic/tr/fulltext/u2/646610.pdf (accessed January, 2020). </t>
  </si>
  <si>
    <t>Brandon, J.R., 1974, Rock mechanics properties of typical foundation rock types: Bureau of Reclamation Engineering and Research Center Report REC-ERC-74-10, 99 p., https://www.usbr.gov/tsc/techreferences/rec/REC-ERC-74-10.pdf (accessed January, 2020).</t>
  </si>
  <si>
    <t xml:space="preserve">Han, G., Dusseault, M.B., Detournay, E., Thomson, B.J., Zacny, K., 2009, Principals of Drilling and Excavation Chapter 2, in Bar-Cohen, Y., and Zacny, K., eds., Drilling in Extreme Environments in Penetration and Sampling on Earth and other planets: Wiley Online Library, https://onlinelibrary.wiley.com/doi/book/10.1002/9783527626625 (accessed January 2020). </t>
  </si>
  <si>
    <t xml:space="preserve">Heap, J.J., Baud, P., Meredith, P.G., Vinciguerra, S. and Reuschle, T., 2014, The permeability and elastic moduli of tuff from Campi Flegrei, Italy: implications for ground deformation modelling: Solid Earth, v. 5, p. 25-44, doi:10.5194/se-5-25-2014. </t>
  </si>
  <si>
    <t>Ishii, E., Sanada, H., Iwatsuki, T., Sugita, Y., and Kurikama, H., 2011, Mechanical strength of the transition zone at the boundary between opal-A and opal-CT zones in siliceous rocks: Engineering Geology, v. 122, p. 215-221, doi: 10.1016/j.enggeo.2011.05.007</t>
  </si>
  <si>
    <t>Jizba, D.L, 1991, Mechanical and acoustical properties of sandstones and shales: Stanford University, Ph.D. dissertation, 260 p., https://pangea.stanford.edu/departments/geophysics/dropbox/SRB/public/docs/theses/SRB_045_MAR91_Jizba.pdf (accessed January 2020).</t>
  </si>
  <si>
    <t xml:space="preserve">Kahraman, S., Fener, M., and Kozman, E., 2012, Predicting the compressive and tensile strength of rocks from indentation hardness index: Journal of The Southern African Institute of Mining and Metallurgy v. 112, p. 331-339. https://www.researchgate.net/publication/260822295_Predicting_the_compressive_and_tensile_strength_of_rocks_from_indentation_hardness_index (accessed January, 2020). </t>
  </si>
  <si>
    <t xml:space="preserve">Lake, L.M., 1975, The engineering properties of chalk with special reference to foundation design and performance: University of Surrey, Dept. of Civil Engineering, Ph.D. dissertation, 374 p., http://epubs.surrey.ac.uk/804394/1/Lake1975.pdf (accessed January, 2020). </t>
  </si>
  <si>
    <t xml:space="preserve">Li, Q., 1993, Uniaxial test and mechanical behavior analysis of the tuffaceous beds of Calico Hills, Yucca Mountain, Nevada: University of Reno, M.S. thesis, 72 p., http://dwgateway.library.unr.edu/keck/MackayThesesProject/Mackay_Archive/Mackay_301-400/Mackay392_LiQ.pdf (accessed January, 2020). </t>
  </si>
  <si>
    <t>Ludovico-Marques, M., Chastre, C., and Vasconcelos, G., 2012, Modelling the compressive mechanical behaviour of granite and sandstone of historical building stones: Construction and Building Materials, v. 28, p. 372-381,                                        doi: 10.1016/j.conbuildmat.2011.08.083</t>
  </si>
  <si>
    <t>Madhubabu, 2016</t>
  </si>
  <si>
    <t>Madhubabu, N., Singh, P., Kainthola, A., Mahanta, B., Tripathy, A., Singh, T., 2016, Prediction of compressive strength and elastic modulus of carbonate rocks: Measurement, v. 88, p. 202-213, doi: 10.1016/j.measurement.2016.03.050</t>
  </si>
  <si>
    <t>Palmstrom, 2001</t>
  </si>
  <si>
    <t xml:space="preserve">Palmstrom, 2001, </t>
  </si>
  <si>
    <t>Scholz, C.H., 1968, Microfracturing and inelastic deformation of rock in compression: Journal of Geophysical research, v. 73, no. 4, p. 1417-1432, doi: 10.1029/JB073i004p01417.</t>
  </si>
  <si>
    <t>Rahn, P.H., 1996, Engineering Geology, an Environmental Approach, second edition: USA, Prentice Hall PTR Press, 657 p.</t>
  </si>
  <si>
    <t>Ljunggren, 1985</t>
  </si>
  <si>
    <t xml:space="preserve">Palmstrom, A., and Singh, R., 2001, The deformation modulus of rock masses, comparisons between in situ tests and indirect estimates: Tunnelling and Underground Space Technology, v. 1, no. 3, p. 115-131, http://rockmass.net/ap/68_Palmstrom&amp;Singh_on_Deformation_modulus.pdf (accessed January, 2020). </t>
  </si>
  <si>
    <t xml:space="preserve">Stowe, R.L., 1969, Strength and deformation properties of granite, basalt, limestone, and tuff at various loading rates: U.S. Army Corps of Engineers Misc. Paper C-69-1, 154 p., https://apps.dtic.mil/dtic/tr/fulltext/u2/684358.pdf (accessed January, 2020). </t>
  </si>
  <si>
    <t xml:space="preserve">Ljunggren, C., Stephansson, O., Alm, O., Hakami, H., and Mattila, U., 1985, Mechanical properties of granitic rocks from Gidea, Sweden: Swedish Nuclear Fuel and Waste Management Company Technical Report SKB-85-06, 80 p., https://inis.iaea.org/collection/NCLCollectionStore/_Public/17/027/17027647.pdf (accessed January 2020). </t>
  </si>
  <si>
    <t xml:space="preserve">Vasconcelos, G., Lourenco, P., Alves, C., and Pamplona, J., 2007, Prediction of the mechanical properties of granites by ultrasonic pulse velocity and Schmidt Hammer hardness: Proceedings of the Tenth North American Masonry Conference, St. Louis, Mo, USA, p. 980-991, http://citeseerx.ist.psu.edu/viewdoc/download;jsessionid=048780489E20C3885546211FA25900F8?doi=10.1.1.492.6171&amp;rep=rep1&amp;type=pdf (accessed January, 2020). </t>
  </si>
  <si>
    <t>Wang, Q., and Ji, S., 2009, Poisson's ratios of crystalline rocks as a function of hydrostatic confining pressure: Journal of Geophysical Research, v. 114, p. 1-21, doi:10.1029/2008JB006167.</t>
  </si>
  <si>
    <t xml:space="preserve">Webb, J.A., and Domanski, M., 2008, The relationship between lithology, flaking properties and artifact manufacture for Australian Silcretes: Archaeometry, v. 50, p. 555-575, https://www.researchgate.net/publication/229733504_The_relationship_between_lithology_flaking_properties_and_artefact_manufacture_for_Australian_silcretes (accessed January, 2020). </t>
  </si>
  <si>
    <t xml:space="preserve">Yamamoto, T., Tsusaka, K., and Tanimoto, C., 2007, Deformation moduli of soft rocks in Japan through Geological Strength Index (GSI), in Eberhardt, E., Stead, D., and Morrison, T., (eds.), Rock Mechanics: Meeting Society's Challenges and Demands: CRC Press, Taylor and Francis Group, USA, p. 287-295. </t>
  </si>
  <si>
    <t xml:space="preserve">Yasar, E., and Erdogan, Y., 2003, Estimation of rock physiomechanical properties using hardness methods: Engineering Geology, v. 71, p. 281-288, doi:10.1016/S0013-7952(03)00141-8. </t>
  </si>
  <si>
    <t xml:space="preserve">Zhang, Y., Guo, C., Yao, X. Qu, Y., and Zhou, N., 2013, Engineering geological characterization of clayey diatomaceous earth deposits encountered in highway projects in the Tengchong region, Yunnan, China: Engineering Geology, v. 167, p. 95-104, doi: 10.1016/j.enggeo.2013.10.009. </t>
  </si>
  <si>
    <t>Chang, 2006</t>
  </si>
  <si>
    <t>Chang, C., Zoback, M.D., and Khaksar, A., 2006, Emperical relations between rock strength and physical properties in sedimentary rocks: Journal of Petroleum Schence and Engineering, v. 51, p. 223-237, doi:10.1016/j.petrol.2006.01.003</t>
  </si>
  <si>
    <t>Bowden, 2002</t>
  </si>
  <si>
    <t>Aliyu</t>
  </si>
  <si>
    <t>Worksheet Tab  2) References for each data point presented on on all graphs. Column A "Code" is a short name, while Column B "Reference" lists the complete information for each reference.</t>
  </si>
  <si>
    <t>Worksheet Tab  3) UCS_YM_by_RockType shows the table of raw data used to make the Box Plots shown on Tab 4).</t>
  </si>
  <si>
    <t xml:space="preserve">Worksheet Tab  4) Box plots of UCS and Young's Modulus based on raw data from Tab 3). </t>
  </si>
  <si>
    <t>Worksheet Tab  5) Cumulative_NormDist shows calculation of a theoretical normal-distribution line for data sets with the observed mean and standard deviation of each data set.</t>
  </si>
  <si>
    <t xml:space="preserve">Worksheet Tab  6) UCS_YM_Chart shows a cross plot of Uniaxial Compressive Stress and Young's Modulus measured for the same individual samples. Note the relatively few data points for Chert relative to the large number of individual UCS and Young's Modulus points for Chert shown by the Box Plots on Tab 4). This is because there were only 7 chert samples were both UCS and YM measurements were reported from the same sample. </t>
  </si>
  <si>
    <t>Worksheet Tab  7) Chert_Silica_Box_Plots shows details of Biogenic Silica percentage distribtions for relatively pure siliceous rocks from several different locations.</t>
  </si>
  <si>
    <t>ADDITIONAL DETAILS ON DATA AND METHODS: Dunham, J.B., Influence of original sediment composition on the mechanical properties of rocks in the Monterey Formation of the Santa Maria basin, Santa Barbara County, California.</t>
  </si>
  <si>
    <t>Worksheet Tab 1), Explanation: The spreadsheet on Tab 2 presents the references from which raw data were gathered to make statistical graphs. Tab 3 records Uniaxial Compressive Strength and Youngs Modulus data for each rock type. Tab 4 presents Box Plots that record distributions of Uniaxial Compressive Strength and Young's Modulus within common rock types based on data recorded on Tab 3. Tab 5 shows plots cumulative data distributions. Tab 6 cross-plots UCS versus Young's Modulus data. Tab 7 compares distirbutions of Biogenic Silica content within relatively pure siliceous rocks from different localities. The purpose and significance of the graphs are explained in the paper referenced above. Readers are free to use these spreadsheets as templates for creation of their own statistical graphs using their own data. If readers need further explanation on use of the spreadsheets they may send questions to johndunham76@gmail.com</t>
  </si>
  <si>
    <t>Rock</t>
  </si>
  <si>
    <t>Ref</t>
  </si>
  <si>
    <t>Carbonate</t>
  </si>
  <si>
    <t>L</t>
  </si>
  <si>
    <t>Chalk</t>
  </si>
  <si>
    <t>Ck</t>
  </si>
  <si>
    <t>Dm</t>
  </si>
  <si>
    <t>Yamamoto</t>
  </si>
  <si>
    <t>G</t>
  </si>
  <si>
    <t>Sa</t>
  </si>
  <si>
    <t>Shale</t>
  </si>
  <si>
    <t>Sh</t>
  </si>
  <si>
    <t>Porosity %</t>
  </si>
  <si>
    <t>X axis log scale</t>
  </si>
  <si>
    <t xml:space="preserve">X axis   </t>
  </si>
  <si>
    <t>Y axis</t>
  </si>
  <si>
    <t>All Data for Trendline</t>
  </si>
  <si>
    <t>UCS</t>
  </si>
  <si>
    <t>YM</t>
  </si>
  <si>
    <t>Rock Type</t>
  </si>
  <si>
    <t>Fossum and Fredrich, 2000</t>
  </si>
  <si>
    <t>Japan Diatomite</t>
  </si>
  <si>
    <t>Belridge Diatomite</t>
  </si>
  <si>
    <t>Fossum and Fredrich, 2000 D1</t>
  </si>
  <si>
    <t>Fossum and Fredrich, 2000 D3</t>
  </si>
  <si>
    <t>Fossum and Fredrich, 2000 D2</t>
  </si>
  <si>
    <t>Number of data points in UCS vs YM Chart</t>
  </si>
  <si>
    <t>Tabulated Number</t>
  </si>
  <si>
    <t>Pinkston, 2017</t>
  </si>
  <si>
    <t>Pore pressure and stress at the Macondo Well, Mississippi Canyon, Gulf of Mexico: M.Sc. Thesis, the University of Texas At Austin, 107 p. https://repositories.lib.utexas.edu/bitstream/handle/2152/64216/PINKSTON-THESIS-2017.pdf?sequence=1&amp;isAllowed=y</t>
  </si>
  <si>
    <t>Reference                              Code</t>
  </si>
  <si>
    <t>Complete Reference</t>
  </si>
  <si>
    <t>Source: Tabulated Number  or Digitized Graph</t>
  </si>
  <si>
    <t>Worksheet Tab 8) Plot of porosity versus UCS</t>
  </si>
  <si>
    <t>Peru, Garriaon</t>
  </si>
  <si>
    <t>Sample: SEUK</t>
  </si>
  <si>
    <t>Sample: BLSUK</t>
  </si>
  <si>
    <t>Sample: SDFr</t>
  </si>
  <si>
    <t>Sample: LMFr</t>
  </si>
  <si>
    <t>Sample: TSKT</t>
  </si>
  <si>
    <t>Sample: TMKT</t>
  </si>
  <si>
    <t>Fredrich, 2000, Diatomite G</t>
  </si>
  <si>
    <t>Fredrich, 2000, Diatomite K</t>
  </si>
  <si>
    <t>Fredrich, 2000, Diatomite L</t>
  </si>
  <si>
    <t>Fredrich, 2000, Diatomite J</t>
  </si>
  <si>
    <t>Fredrich, 2000</t>
  </si>
  <si>
    <t>Fossum, A.F. and Fredrich, J.T., Constitutive Models for the Etchegoin Sands, Belridge Diatomite, and Overburden Formations at the Lost Hills Oil Field, California: Technical Report SAND2000-0827, Sandia National Laboratories, Albuquerque, New Mexico  DOI: 10.2172/754313, https://www.osti.gov/servlets/purl/754313</t>
  </si>
  <si>
    <t>Fredrich, J.T., Deitrick, G.L., Arguello, J.G., DeRouffignac, E.P., 2000, Geomechanical modeling of reservoir compaction, subsurface subsidence, and casing damage at the Belridge Diatomite Field: SPE Reservoir Evaluation and Engineering v. 3, no. 4, p. 348- 359. DOI: 10.2118/65354-PA, https://www.osti.gov/servlets/purl/756095</t>
  </si>
  <si>
    <t>Digitized Graph Fig. 7</t>
  </si>
  <si>
    <t>Digitized Graph Fig. 4</t>
  </si>
  <si>
    <t>Digitized Graph Figs. 1,2,3</t>
  </si>
  <si>
    <t>Digitized Graph Fig. 16</t>
  </si>
  <si>
    <t>Digitized Graph Fig. A3</t>
  </si>
  <si>
    <t>Digitized Graph Figs. 5, 6, 7</t>
  </si>
  <si>
    <t>Digitized Graph Fig. 3, 4</t>
  </si>
  <si>
    <t>Diatomite YM</t>
  </si>
  <si>
    <t>CHERT</t>
  </si>
  <si>
    <t>GRANITE</t>
  </si>
  <si>
    <t>SANDSTONE A: 3.8% POROSITY</t>
  </si>
  <si>
    <t>SANDSTONE B: 6.7% POROSITY</t>
  </si>
  <si>
    <t>SEUK Aliyu, 2019</t>
  </si>
  <si>
    <t>Strain 10-3e</t>
  </si>
  <si>
    <t>Worksheet Tab 9) UCS Stress-Strain Curves shown in Text Figure 4</t>
  </si>
  <si>
    <t>Stress</t>
  </si>
  <si>
    <t>Strain</t>
  </si>
  <si>
    <t>SANDSTONE M: 19% POROSITY</t>
  </si>
  <si>
    <t>Peru Data</t>
  </si>
  <si>
    <t>897-1 Well</t>
  </si>
  <si>
    <t>Well 252-1</t>
  </si>
  <si>
    <t>Well_296-1</t>
  </si>
  <si>
    <t>Well_Mac1a</t>
  </si>
  <si>
    <t>Well_Mac1b</t>
  </si>
  <si>
    <t>All Data</t>
  </si>
  <si>
    <t>Meters Scale</t>
  </si>
  <si>
    <t>Porosity Scale</t>
  </si>
  <si>
    <t>Bulk Den.</t>
  </si>
  <si>
    <t>Depth Feet</t>
  </si>
  <si>
    <t>Density</t>
  </si>
  <si>
    <t>Depth_Ft</t>
  </si>
  <si>
    <t>Depth_ft</t>
  </si>
  <si>
    <t>Depth ft</t>
  </si>
  <si>
    <t>Source</t>
  </si>
  <si>
    <t>Anchor</t>
  </si>
  <si>
    <t>Feet</t>
  </si>
  <si>
    <t>Meters</t>
  </si>
  <si>
    <t>Peru</t>
  </si>
  <si>
    <t>897-1</t>
  </si>
  <si>
    <t>Suess, E., von Huene, R, 1988: Proceedings of the Ocean Drilling Program Initial. Reports, v. 112: College Station, TX.</t>
  </si>
  <si>
    <t>Worksheet Tab 10) Bulk density and porosity decrease with increasing burial below seafloor shown in Text Figure 7. Gulf of Mexico data from Pinkston, 2017; Peru data from Garrison reference: Seuss and Huene, 1988.</t>
  </si>
  <si>
    <t>Basalt Porosity</t>
  </si>
  <si>
    <t>Quartzite Porosity</t>
  </si>
  <si>
    <t>McBride, 2012</t>
  </si>
  <si>
    <t>Qz</t>
  </si>
  <si>
    <t>D'Andrea, 1965</t>
  </si>
  <si>
    <t xml:space="preserve">Han 2009 </t>
  </si>
  <si>
    <t>Deere, 1966</t>
  </si>
  <si>
    <t>Scholtz, 1968, Rutland Qtzite</t>
  </si>
  <si>
    <t>Ba</t>
  </si>
  <si>
    <t>Granite Porosity</t>
  </si>
  <si>
    <t>Silcrete Porosity</t>
  </si>
  <si>
    <t>Sc</t>
  </si>
  <si>
    <t>Chert Porosity</t>
  </si>
  <si>
    <t>LMFr_Aliyu, 2016</t>
  </si>
  <si>
    <t>SDFr_Aliyu, 2016</t>
  </si>
  <si>
    <t>SESUK_Aliyu, 2016</t>
  </si>
  <si>
    <t>TMKT_Aliyu, 2016</t>
  </si>
  <si>
    <t>TSKT_Aliyu, 2016</t>
  </si>
  <si>
    <t>BLSUKt_Aliyu, 2016</t>
  </si>
  <si>
    <t>BLSUKn_Aliyu, 2016</t>
  </si>
  <si>
    <t>Individual UCS - YM Tests</t>
  </si>
  <si>
    <t>Averages for Multiple Samples</t>
  </si>
  <si>
    <t>D'Andrea, 1966</t>
  </si>
  <si>
    <t>Carbonate UCS</t>
  </si>
  <si>
    <t>Carbonate YM</t>
  </si>
  <si>
    <t>Carbonate Refs</t>
  </si>
  <si>
    <t>Carbonate Porosity</t>
  </si>
  <si>
    <t>Lith_Count</t>
  </si>
  <si>
    <t>Sandstone Porosity</t>
  </si>
  <si>
    <t>&lt;-Means</t>
  </si>
  <si>
    <t>&lt;-Counts</t>
  </si>
  <si>
    <t>Jizba, 1982</t>
  </si>
  <si>
    <t>Jizba, 1983</t>
  </si>
  <si>
    <t>Jizba, 1984</t>
  </si>
  <si>
    <t>Jizba, 1985</t>
  </si>
  <si>
    <t>Jizba, 1986</t>
  </si>
  <si>
    <t>Jizba, 1987</t>
  </si>
  <si>
    <t>Jizba, 1988</t>
  </si>
  <si>
    <t>Jizba, 1989</t>
  </si>
  <si>
    <t>Shale Porosity</t>
  </si>
  <si>
    <t>Sandstone UCS-YM-Por Refs</t>
  </si>
  <si>
    <t>Wong</t>
  </si>
  <si>
    <t>Jizba, 1992</t>
  </si>
  <si>
    <t>Jizba, 1993</t>
  </si>
  <si>
    <t>Jizba, 1994</t>
  </si>
  <si>
    <t>Jizba, 1995</t>
  </si>
  <si>
    <t>Jizba, 1996</t>
  </si>
  <si>
    <t>Hosrund, 2001</t>
  </si>
  <si>
    <t>Hosrund, 2002</t>
  </si>
  <si>
    <t>Hosrund, 2003</t>
  </si>
  <si>
    <t>Hosrund, 2004</t>
  </si>
  <si>
    <t>Hosrund, 2005</t>
  </si>
  <si>
    <t>Hosrund, 2006</t>
  </si>
  <si>
    <t>Hosrund, 2007</t>
  </si>
  <si>
    <t>Hosrund, 2008</t>
  </si>
  <si>
    <t>Hosrund, 2009</t>
  </si>
  <si>
    <t>Hosrund, 2010</t>
  </si>
  <si>
    <t>Chalk Porosity</t>
  </si>
  <si>
    <t>Risnes, 1999</t>
  </si>
  <si>
    <t>Risnes, 2000</t>
  </si>
  <si>
    <t>Risnes, 2001</t>
  </si>
  <si>
    <t xml:space="preserve">Farrokhrouz, M., Asef, M.R., and Kharrat, R., 2014, Emperical estimation of uniaxial compressive strength of shale formations: Geophysics, v. 79, no. 4, p. D227-D233. </t>
  </si>
  <si>
    <t>Opal-CT Porcelanite</t>
  </si>
  <si>
    <t>Opal-CT Porc. UCS</t>
  </si>
  <si>
    <t>Horsrud, P., 2001</t>
  </si>
  <si>
    <t>Digitized Graph Fig. 4, 5, 6</t>
  </si>
  <si>
    <t>Horsrud, P., 2001, Estimating mechanical properties of shale from emperical correlations: Society of Petroleum Engineers Drilling and Completions v. 16, no. 2, p. 68-73, doi:10.2118/56017-PA</t>
  </si>
  <si>
    <t>Malkowski, P., Ostrowski, L., and Brodny, J., 2018, Analysis of Young's modulus for Carboniferous sedimentary rocks and its relationship with uniaxial compressive strength using different methods of modulus determination: Journal of Sustainable Mining, v. 17, 125-157, doi: 10.1016/j.jsm.2018.07.002</t>
  </si>
  <si>
    <t>Belridge Diatomite UCS</t>
  </si>
  <si>
    <t>Belridge Diatomite YM</t>
  </si>
  <si>
    <t>Belridge Diatomite Porosity</t>
  </si>
  <si>
    <t>Belridge Diatomite Refs</t>
  </si>
  <si>
    <t>&lt;-Std.Dev.</t>
  </si>
  <si>
    <t>95% conf. interval for Mean</t>
  </si>
  <si>
    <t>Formula for 95% c.i.</t>
  </si>
  <si>
    <t>Japan Diatomite UCS</t>
  </si>
  <si>
    <t>Japan Diatomite YM</t>
  </si>
  <si>
    <t>Japan Diatomite Porosity</t>
  </si>
  <si>
    <t>Japan Diatomite Refs</t>
  </si>
  <si>
    <t>Japan Opal CT Porcelanite UCS</t>
  </si>
  <si>
    <t>Japan Opal CT Porcelanite YM</t>
  </si>
  <si>
    <t>Japan Opal CT Porcelanite Porosity</t>
  </si>
  <si>
    <t>Japan Opal CT Porcelanite 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</si>
</sst>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0.000"/>
    <numFmt numFmtId="167" formatCode="0.00000"/>
    <numFmt numFmtId="168" formatCode="0.000000000"/>
    <numFmt numFmtId="169" formatCode="_(* #,##0_);_(* \(#,##0\);_(* &quot;-&quot;??_);_(@_)"/>
    <numFmt numFmtId="170" formatCode="0.00000000%"/>
  </numFmts>
  <fonts count="7" x14ac:knownFonts="1">
    <font>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C66"/>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CCCC"/>
        <bgColor indexed="64"/>
      </patternFill>
    </fill>
    <fill>
      <patternFill patternType="solid">
        <fgColor theme="7" tint="0.79998168889431442"/>
        <bgColor indexed="64"/>
      </patternFill>
    </fill>
    <fill>
      <patternFill patternType="solid">
        <fgColor rgb="FFFFFF99"/>
        <bgColor indexed="64"/>
      </patternFill>
    </fill>
    <fill>
      <patternFill patternType="solid">
        <fgColor rgb="FFFFEBFF"/>
        <bgColor indexed="64"/>
      </patternFill>
    </fill>
    <fill>
      <patternFill patternType="solid">
        <fgColor theme="2"/>
        <bgColor indexed="64"/>
      </patternFill>
    </fill>
    <fill>
      <patternFill patternType="solid">
        <fgColor rgb="FFFFEBEB"/>
        <bgColor indexed="64"/>
      </patternFill>
    </fill>
    <fill>
      <patternFill patternType="solid">
        <fgColor rgb="FFFFFFCC"/>
        <bgColor indexed="64"/>
      </patternFill>
    </fill>
    <fill>
      <patternFill patternType="solid">
        <fgColor rgb="FFE7F6FF"/>
        <bgColor indexed="64"/>
      </patternFill>
    </fill>
    <fill>
      <patternFill patternType="solid">
        <fgColor theme="7" tint="0.59999389629810485"/>
        <bgColor indexed="64"/>
      </patternFill>
    </fill>
    <fill>
      <patternFill patternType="solid">
        <fgColor rgb="FFECF0F8"/>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01">
    <xf numFmtId="0" fontId="0" fillId="0" borderId="0" xfId="0"/>
    <xf numFmtId="164" fontId="0" fillId="0" borderId="0" xfId="0" applyNumberFormat="1"/>
    <xf numFmtId="2" fontId="0" fillId="0" borderId="0" xfId="0" applyNumberFormat="1"/>
    <xf numFmtId="164" fontId="0" fillId="0" borderId="0" xfId="0" applyNumberFormat="1" applyAlignment="1">
      <alignment wrapText="1"/>
    </xf>
    <xf numFmtId="0" fontId="0" fillId="0" borderId="0" xfId="0" applyAlignment="1">
      <alignment wrapText="1"/>
    </xf>
    <xf numFmtId="2" fontId="2" fillId="0" borderId="1" xfId="1" applyNumberFormat="1" applyFont="1" applyFill="1" applyBorder="1"/>
    <xf numFmtId="2" fontId="0" fillId="0" borderId="1" xfId="1" applyNumberFormat="1" applyFont="1" applyFill="1" applyBorder="1"/>
    <xf numFmtId="2" fontId="0" fillId="0" borderId="0" xfId="1" applyNumberFormat="1" applyFont="1" applyFill="1"/>
    <xf numFmtId="165" fontId="0" fillId="0" borderId="0" xfId="1" applyNumberFormat="1" applyFont="1" applyFill="1"/>
    <xf numFmtId="166" fontId="0" fillId="0" borderId="0" xfId="0" applyNumberFormat="1"/>
    <xf numFmtId="1" fontId="0" fillId="0" borderId="0" xfId="0" applyNumberFormat="1"/>
    <xf numFmtId="0" fontId="0" fillId="2" borderId="0" xfId="0" applyFill="1"/>
    <xf numFmtId="2" fontId="0" fillId="2" borderId="0" xfId="0" applyNumberFormat="1" applyFill="1"/>
    <xf numFmtId="49" fontId="0" fillId="0" borderId="0" xfId="0" applyNumberFormat="1"/>
    <xf numFmtId="10" fontId="0" fillId="0" borderId="0" xfId="1" applyNumberFormat="1" applyFont="1"/>
    <xf numFmtId="0" fontId="0" fillId="0" borderId="0" xfId="0" applyAlignment="1">
      <alignment horizontal="center"/>
    </xf>
    <xf numFmtId="0" fontId="0" fillId="0" borderId="0" xfId="0" applyFill="1"/>
    <xf numFmtId="164" fontId="0" fillId="0" borderId="0" xfId="0" applyNumberFormat="1" applyFill="1"/>
    <xf numFmtId="2" fontId="0" fillId="0" borderId="0" xfId="0" applyNumberFormat="1" applyFill="1"/>
    <xf numFmtId="167" fontId="0" fillId="0" borderId="0" xfId="0" applyNumberFormat="1"/>
    <xf numFmtId="9" fontId="0" fillId="0" borderId="0" xfId="1" applyFont="1"/>
    <xf numFmtId="0" fontId="0" fillId="0" borderId="2" xfId="0" applyBorder="1"/>
    <xf numFmtId="0" fontId="0" fillId="0" borderId="1" xfId="0" applyBorder="1"/>
    <xf numFmtId="2" fontId="0" fillId="2" borderId="1" xfId="1" applyNumberFormat="1" applyFont="1" applyFill="1" applyBorder="1"/>
    <xf numFmtId="165" fontId="0" fillId="0" borderId="0" xfId="1" applyNumberFormat="1" applyFont="1"/>
    <xf numFmtId="164" fontId="0" fillId="3" borderId="0" xfId="0" applyNumberFormat="1" applyFill="1"/>
    <xf numFmtId="164" fontId="0" fillId="4" borderId="0" xfId="0" applyNumberFormat="1" applyFill="1"/>
    <xf numFmtId="1" fontId="4" fillId="0" borderId="0" xfId="0" applyNumberFormat="1" applyFont="1" applyAlignment="1">
      <alignment horizontal="left"/>
    </xf>
    <xf numFmtId="0" fontId="4" fillId="0" borderId="0" xfId="0" applyFont="1" applyAlignment="1">
      <alignment horizontal="left"/>
    </xf>
    <xf numFmtId="0" fontId="4" fillId="0" borderId="3" xfId="0" applyFont="1" applyBorder="1" applyAlignment="1">
      <alignment horizontal="left"/>
    </xf>
    <xf numFmtId="164" fontId="0" fillId="0" borderId="0" xfId="0" applyNumberFormat="1" applyAlignment="1">
      <alignment horizontal="right"/>
    </xf>
    <xf numFmtId="164" fontId="0" fillId="3" borderId="0" xfId="0" applyNumberFormat="1" applyFill="1" applyAlignment="1">
      <alignment horizontal="right"/>
    </xf>
    <xf numFmtId="164" fontId="0" fillId="4" borderId="0" xfId="0" applyNumberFormat="1" applyFill="1" applyAlignment="1">
      <alignment horizontal="right"/>
    </xf>
    <xf numFmtId="1" fontId="0" fillId="2" borderId="0" xfId="0" applyNumberFormat="1" applyFill="1" applyAlignment="1">
      <alignment horizontal="right"/>
    </xf>
    <xf numFmtId="2" fontId="0" fillId="0" borderId="0" xfId="0" applyNumberFormat="1" applyAlignment="1">
      <alignment horizontal="right"/>
    </xf>
    <xf numFmtId="2" fontId="4" fillId="0" borderId="0" xfId="0" applyNumberFormat="1" applyFont="1" applyAlignment="1">
      <alignment horizontal="right"/>
    </xf>
    <xf numFmtId="1" fontId="0" fillId="0" borderId="0" xfId="0" applyNumberFormat="1" applyAlignment="1">
      <alignment horizontal="right"/>
    </xf>
    <xf numFmtId="0" fontId="0" fillId="5" borderId="0" xfId="0" applyFill="1"/>
    <xf numFmtId="2" fontId="0" fillId="2" borderId="1" xfId="0" applyNumberFormat="1" applyFill="1" applyBorder="1"/>
    <xf numFmtId="2" fontId="0" fillId="6" borderId="1" xfId="1" applyNumberFormat="1" applyFont="1" applyFill="1" applyBorder="1"/>
    <xf numFmtId="2" fontId="0" fillId="3" borderId="1" xfId="0" applyNumberFormat="1" applyFill="1" applyBorder="1"/>
    <xf numFmtId="2" fontId="0" fillId="0" borderId="0" xfId="1" applyNumberFormat="1" applyFont="1"/>
    <xf numFmtId="0" fontId="0" fillId="6" borderId="0" xfId="0" applyFill="1"/>
    <xf numFmtId="166" fontId="0" fillId="6" borderId="0" xfId="0" applyNumberFormat="1" applyFill="1"/>
    <xf numFmtId="165" fontId="0" fillId="6" borderId="0" xfId="0" applyNumberFormat="1" applyFill="1"/>
    <xf numFmtId="165" fontId="0" fillId="6" borderId="0" xfId="1" applyNumberFormat="1" applyFont="1" applyFill="1"/>
    <xf numFmtId="166" fontId="0" fillId="0" borderId="0" xfId="1" applyNumberFormat="1" applyFont="1"/>
    <xf numFmtId="1" fontId="0" fillId="0" borderId="0" xfId="1" applyNumberFormat="1" applyFont="1"/>
    <xf numFmtId="0" fontId="0" fillId="0" borderId="0" xfId="0" applyFill="1" applyAlignment="1">
      <alignment wrapText="1"/>
    </xf>
    <xf numFmtId="1" fontId="0" fillId="0" borderId="0" xfId="0" applyNumberFormat="1" applyFill="1"/>
    <xf numFmtId="0" fontId="0" fillId="0" borderId="0" xfId="0" applyFont="1" applyFill="1"/>
    <xf numFmtId="164" fontId="0" fillId="0" borderId="0" xfId="0" applyNumberFormat="1" applyFont="1" applyFill="1"/>
    <xf numFmtId="2" fontId="0" fillId="0" borderId="0" xfId="0" applyNumberFormat="1" applyFont="1" applyFill="1"/>
    <xf numFmtId="0" fontId="0" fillId="0" borderId="0" xfId="0" applyFont="1" applyFill="1" applyAlignment="1">
      <alignment horizontal="center"/>
    </xf>
    <xf numFmtId="0" fontId="2" fillId="0" borderId="1" xfId="0" applyFont="1" applyFill="1" applyBorder="1"/>
    <xf numFmtId="2" fontId="0" fillId="0" borderId="1" xfId="0" applyNumberFormat="1" applyFont="1" applyFill="1" applyBorder="1"/>
    <xf numFmtId="164" fontId="0" fillId="0" borderId="0" xfId="0" applyNumberFormat="1" applyFont="1" applyFill="1" applyAlignment="1">
      <alignment wrapText="1"/>
    </xf>
    <xf numFmtId="2" fontId="2" fillId="0" borderId="1" xfId="0" applyNumberFormat="1" applyFont="1" applyFill="1" applyBorder="1"/>
    <xf numFmtId="9" fontId="0" fillId="0" borderId="0" xfId="1" applyFont="1" applyFill="1"/>
    <xf numFmtId="1" fontId="0" fillId="0" borderId="0" xfId="0" applyNumberFormat="1" applyFont="1" applyFill="1"/>
    <xf numFmtId="166" fontId="0" fillId="0" borderId="0" xfId="0" applyNumberFormat="1" applyFont="1" applyFill="1"/>
    <xf numFmtId="0" fontId="6" fillId="0" borderId="0" xfId="0" applyFont="1" applyAlignment="1">
      <alignment wrapText="1"/>
    </xf>
    <xf numFmtId="0" fontId="5" fillId="0" borderId="0" xfId="0" applyFont="1" applyAlignment="1">
      <alignment horizontal="centerContinuous"/>
    </xf>
    <xf numFmtId="0" fontId="5" fillId="0" borderId="0" xfId="0" applyFont="1" applyAlignment="1">
      <alignment horizontal="center"/>
    </xf>
    <xf numFmtId="0" fontId="0" fillId="0" borderId="0" xfId="0" applyFill="1" applyBorder="1" applyAlignment="1"/>
    <xf numFmtId="0" fontId="0" fillId="0" borderId="0" xfId="0" applyBorder="1"/>
    <xf numFmtId="0" fontId="5" fillId="0" borderId="0" xfId="0" applyFont="1" applyFill="1" applyBorder="1" applyAlignment="1">
      <alignment horizontal="center"/>
    </xf>
    <xf numFmtId="49" fontId="0" fillId="0" borderId="0" xfId="0" applyNumberFormat="1" applyBorder="1"/>
    <xf numFmtId="2" fontId="0" fillId="0" borderId="0" xfId="0" applyNumberFormat="1" applyBorder="1"/>
    <xf numFmtId="0" fontId="2" fillId="0" borderId="0" xfId="0" applyFont="1" applyAlignment="1">
      <alignment wrapText="1"/>
    </xf>
    <xf numFmtId="168" fontId="0" fillId="0" borderId="0" xfId="0" applyNumberFormat="1" applyFont="1" applyFill="1"/>
    <xf numFmtId="10" fontId="0" fillId="0" borderId="0" xfId="0" applyNumberFormat="1"/>
    <xf numFmtId="10" fontId="0" fillId="0" borderId="0" xfId="1" applyNumberFormat="1" applyFont="1" applyFill="1"/>
    <xf numFmtId="169" fontId="0" fillId="0" borderId="0" xfId="2" applyNumberFormat="1" applyFont="1"/>
    <xf numFmtId="0" fontId="0" fillId="0" borderId="0" xfId="0" applyFill="1" applyBorder="1"/>
    <xf numFmtId="10" fontId="0" fillId="0" borderId="0" xfId="1" applyNumberFormat="1" applyFont="1" applyFill="1" applyBorder="1"/>
    <xf numFmtId="2" fontId="0" fillId="7" borderId="1" xfId="0" applyNumberFormat="1" applyFill="1" applyBorder="1"/>
    <xf numFmtId="0" fontId="0" fillId="9" borderId="1" xfId="0" applyFill="1" applyBorder="1"/>
    <xf numFmtId="2" fontId="0" fillId="9" borderId="1" xfId="0" applyNumberFormat="1" applyFill="1" applyBorder="1"/>
    <xf numFmtId="2" fontId="0" fillId="9" borderId="6" xfId="0" applyNumberFormat="1" applyFill="1" applyBorder="1"/>
    <xf numFmtId="2" fontId="0" fillId="9" borderId="9" xfId="0" applyNumberFormat="1" applyFill="1" applyBorder="1"/>
    <xf numFmtId="2" fontId="0" fillId="9" borderId="11" xfId="0" applyNumberFormat="1" applyFill="1" applyBorder="1"/>
    <xf numFmtId="2" fontId="0" fillId="9" borderId="13" xfId="0" applyNumberFormat="1" applyFill="1" applyBorder="1"/>
    <xf numFmtId="2" fontId="0" fillId="9" borderId="14" xfId="0" applyNumberFormat="1" applyFill="1" applyBorder="1"/>
    <xf numFmtId="0" fontId="0" fillId="0" borderId="1" xfId="0" applyFill="1" applyBorder="1"/>
    <xf numFmtId="0" fontId="0" fillId="10" borderId="1" xfId="0" applyFill="1" applyBorder="1"/>
    <xf numFmtId="165" fontId="0" fillId="10" borderId="1" xfId="1" applyNumberFormat="1" applyFont="1" applyFill="1" applyBorder="1"/>
    <xf numFmtId="2" fontId="0" fillId="10" borderId="1" xfId="0" applyNumberFormat="1" applyFill="1" applyBorder="1"/>
    <xf numFmtId="164" fontId="0" fillId="10" borderId="1" xfId="0" applyNumberFormat="1" applyFill="1" applyBorder="1"/>
    <xf numFmtId="2" fontId="0" fillId="11" borderId="1" xfId="0" applyNumberFormat="1" applyFill="1" applyBorder="1"/>
    <xf numFmtId="0" fontId="0" fillId="12" borderId="1" xfId="0" applyFill="1" applyBorder="1"/>
    <xf numFmtId="164" fontId="0" fillId="12" borderId="1" xfId="0" applyNumberFormat="1" applyFill="1" applyBorder="1"/>
    <xf numFmtId="164" fontId="0" fillId="12" borderId="1" xfId="0" applyNumberFormat="1" applyFill="1" applyBorder="1" applyAlignment="1">
      <alignment wrapText="1"/>
    </xf>
    <xf numFmtId="0" fontId="0" fillId="13" borderId="1" xfId="0" applyFill="1" applyBorder="1"/>
    <xf numFmtId="165" fontId="0" fillId="13" borderId="1" xfId="1" applyNumberFormat="1" applyFont="1" applyFill="1" applyBorder="1"/>
    <xf numFmtId="2" fontId="0" fillId="13" borderId="1" xfId="0" applyNumberFormat="1" applyFill="1" applyBorder="1"/>
    <xf numFmtId="165" fontId="0" fillId="13" borderId="1" xfId="1" applyNumberFormat="1" applyFont="1" applyFill="1" applyBorder="1" applyAlignment="1">
      <alignment wrapText="1"/>
    </xf>
    <xf numFmtId="0" fontId="4" fillId="13" borderId="1" xfId="0" applyFont="1" applyFill="1" applyBorder="1"/>
    <xf numFmtId="165" fontId="0" fillId="11" borderId="1" xfId="1" applyNumberFormat="1" applyFont="1" applyFill="1" applyBorder="1"/>
    <xf numFmtId="0" fontId="0" fillId="14" borderId="1" xfId="0" applyFill="1" applyBorder="1"/>
    <xf numFmtId="165" fontId="0" fillId="14" borderId="1" xfId="1" applyNumberFormat="1" applyFont="1" applyFill="1" applyBorder="1"/>
    <xf numFmtId="2" fontId="0" fillId="14" borderId="1" xfId="0" applyNumberFormat="1" applyFill="1" applyBorder="1"/>
    <xf numFmtId="166" fontId="0" fillId="13" borderId="1" xfId="0" applyNumberFormat="1" applyFill="1" applyBorder="1"/>
    <xf numFmtId="2" fontId="0" fillId="15" borderId="1" xfId="0" applyNumberFormat="1" applyFill="1" applyBorder="1"/>
    <xf numFmtId="0" fontId="0" fillId="15" borderId="1" xfId="0" applyFill="1" applyBorder="1"/>
    <xf numFmtId="164" fontId="0" fillId="0" borderId="1" xfId="0" applyNumberFormat="1" applyFill="1" applyBorder="1"/>
    <xf numFmtId="2" fontId="0" fillId="0" borderId="1" xfId="0" applyNumberFormat="1" applyFill="1" applyBorder="1"/>
    <xf numFmtId="0" fontId="0" fillId="16" borderId="1" xfId="0" applyFill="1" applyBorder="1"/>
    <xf numFmtId="10" fontId="0" fillId="16" borderId="1" xfId="1" applyNumberFormat="1" applyFont="1" applyFill="1" applyBorder="1"/>
    <xf numFmtId="2" fontId="0" fillId="16" borderId="1" xfId="0" applyNumberFormat="1" applyFill="1" applyBorder="1"/>
    <xf numFmtId="2" fontId="4" fillId="9" borderId="16" xfId="0" applyNumberFormat="1" applyFont="1" applyFill="1" applyBorder="1"/>
    <xf numFmtId="165" fontId="4" fillId="9" borderId="16" xfId="1" applyNumberFormat="1" applyFont="1" applyFill="1" applyBorder="1"/>
    <xf numFmtId="1" fontId="4" fillId="9" borderId="17" xfId="0" applyNumberFormat="1" applyFont="1" applyFill="1" applyBorder="1"/>
    <xf numFmtId="0" fontId="4" fillId="0" borderId="6" xfId="0" applyFont="1" applyFill="1" applyBorder="1"/>
    <xf numFmtId="2" fontId="0" fillId="16" borderId="14" xfId="0" applyNumberFormat="1" applyFill="1" applyBorder="1"/>
    <xf numFmtId="10" fontId="0" fillId="16" borderId="14" xfId="1" applyNumberFormat="1" applyFont="1" applyFill="1" applyBorder="1"/>
    <xf numFmtId="0" fontId="0" fillId="16" borderId="14" xfId="0" applyFill="1" applyBorder="1"/>
    <xf numFmtId="165" fontId="4" fillId="13" borderId="6" xfId="1" applyNumberFormat="1" applyFont="1" applyFill="1" applyBorder="1"/>
    <xf numFmtId="0" fontId="0" fillId="13" borderId="14" xfId="0" applyFill="1" applyBorder="1"/>
    <xf numFmtId="165" fontId="0" fillId="13" borderId="14" xfId="1" applyNumberFormat="1" applyFont="1" applyFill="1" applyBorder="1"/>
    <xf numFmtId="2" fontId="4" fillId="13" borderId="6" xfId="0" applyNumberFormat="1" applyFont="1" applyFill="1" applyBorder="1"/>
    <xf numFmtId="2" fontId="4" fillId="11" borderId="6" xfId="0" applyNumberFormat="1" applyFont="1" applyFill="1" applyBorder="1"/>
    <xf numFmtId="165" fontId="4" fillId="11" borderId="6" xfId="1" applyNumberFormat="1" applyFont="1" applyFill="1" applyBorder="1"/>
    <xf numFmtId="0" fontId="0" fillId="12" borderId="14" xfId="0" applyFill="1" applyBorder="1"/>
    <xf numFmtId="0" fontId="0" fillId="9" borderId="14" xfId="0" applyFill="1" applyBorder="1"/>
    <xf numFmtId="164" fontId="0" fillId="10" borderId="14" xfId="0" applyNumberFormat="1" applyFill="1" applyBorder="1"/>
    <xf numFmtId="165" fontId="0" fillId="10" borderId="14" xfId="1" applyNumberFormat="1" applyFont="1" applyFill="1" applyBorder="1"/>
    <xf numFmtId="0" fontId="0" fillId="10" borderId="14" xfId="0" applyFill="1" applyBorder="1"/>
    <xf numFmtId="2" fontId="0" fillId="7" borderId="14" xfId="0" applyNumberFormat="1" applyFill="1" applyBorder="1"/>
    <xf numFmtId="2" fontId="0" fillId="9" borderId="5" xfId="0" applyNumberFormat="1" applyFill="1" applyBorder="1"/>
    <xf numFmtId="2" fontId="0" fillId="9" borderId="7" xfId="0" applyNumberFormat="1" applyFill="1" applyBorder="1"/>
    <xf numFmtId="2" fontId="0" fillId="9" borderId="2" xfId="0" applyNumberFormat="1" applyFill="1" applyBorder="1"/>
    <xf numFmtId="2" fontId="0" fillId="9" borderId="8" xfId="0" applyNumberFormat="1" applyFill="1" applyBorder="1"/>
    <xf numFmtId="2" fontId="0" fillId="9" borderId="6" xfId="1" applyNumberFormat="1" applyFont="1" applyFill="1" applyBorder="1"/>
    <xf numFmtId="2" fontId="0" fillId="9" borderId="10" xfId="0" applyNumberFormat="1" applyFill="1" applyBorder="1"/>
    <xf numFmtId="2" fontId="0" fillId="9" borderId="1" xfId="1" applyNumberFormat="1" applyFont="1" applyFill="1" applyBorder="1"/>
    <xf numFmtId="2" fontId="0" fillId="9" borderId="12" xfId="0" applyNumberFormat="1" applyFill="1" applyBorder="1"/>
    <xf numFmtId="2" fontId="0" fillId="9" borderId="14" xfId="1" applyNumberFormat="1" applyFont="1" applyFill="1" applyBorder="1"/>
    <xf numFmtId="2" fontId="0" fillId="9" borderId="15" xfId="0" applyNumberFormat="1" applyFill="1" applyBorder="1"/>
    <xf numFmtId="2" fontId="4" fillId="0" borderId="5" xfId="0" applyNumberFormat="1" applyFont="1" applyFill="1" applyBorder="1"/>
    <xf numFmtId="2" fontId="4" fillId="0" borderId="14" xfId="0" applyNumberFormat="1" applyFont="1" applyFill="1" applyBorder="1"/>
    <xf numFmtId="2" fontId="4" fillId="9" borderId="6" xfId="0" applyNumberFormat="1" applyFont="1" applyFill="1" applyBorder="1"/>
    <xf numFmtId="2" fontId="0" fillId="8" borderId="1" xfId="0" applyNumberFormat="1" applyFill="1" applyBorder="1"/>
    <xf numFmtId="2" fontId="0" fillId="8" borderId="1" xfId="1" applyNumberFormat="1" applyFont="1" applyFill="1" applyBorder="1"/>
    <xf numFmtId="2" fontId="0" fillId="8" borderId="14" xfId="0" applyNumberFormat="1" applyFill="1" applyBorder="1"/>
    <xf numFmtId="164" fontId="0" fillId="12" borderId="1" xfId="1" applyNumberFormat="1" applyFont="1" applyFill="1" applyBorder="1"/>
    <xf numFmtId="164" fontId="0" fillId="12" borderId="14" xfId="0" applyNumberFormat="1" applyFill="1" applyBorder="1"/>
    <xf numFmtId="164" fontId="0" fillId="0" borderId="0" xfId="1" applyNumberFormat="1" applyFont="1" applyFill="1"/>
    <xf numFmtId="165" fontId="0" fillId="7" borderId="4" xfId="1" applyNumberFormat="1" applyFont="1" applyFill="1" applyBorder="1"/>
    <xf numFmtId="165" fontId="0" fillId="7" borderId="17" xfId="1" applyNumberFormat="1" applyFont="1" applyFill="1" applyBorder="1"/>
    <xf numFmtId="2" fontId="0" fillId="13" borderId="1" xfId="0" applyNumberFormat="1" applyFill="1" applyBorder="1" applyAlignment="1">
      <alignment wrapText="1"/>
    </xf>
    <xf numFmtId="2" fontId="0" fillId="13" borderId="14" xfId="0" applyNumberFormat="1" applyFill="1" applyBorder="1"/>
    <xf numFmtId="2" fontId="0" fillId="11" borderId="1" xfId="1" applyNumberFormat="1" applyFont="1" applyFill="1" applyBorder="1"/>
    <xf numFmtId="2" fontId="0" fillId="11" borderId="14" xfId="0" applyNumberFormat="1" applyFill="1" applyBorder="1"/>
    <xf numFmtId="165" fontId="0" fillId="11" borderId="14" xfId="1" applyNumberFormat="1" applyFont="1" applyFill="1" applyBorder="1"/>
    <xf numFmtId="2" fontId="0" fillId="14" borderId="14" xfId="0" applyNumberFormat="1" applyFill="1" applyBorder="1"/>
    <xf numFmtId="165" fontId="0" fillId="14" borderId="14" xfId="1" applyNumberFormat="1" applyFont="1" applyFill="1" applyBorder="1"/>
    <xf numFmtId="0" fontId="0" fillId="14" borderId="14" xfId="0" applyFill="1" applyBorder="1"/>
    <xf numFmtId="2" fontId="4" fillId="14" borderId="1" xfId="0" applyNumberFormat="1" applyFont="1" applyFill="1" applyBorder="1"/>
    <xf numFmtId="1" fontId="4" fillId="14" borderId="1" xfId="0" applyNumberFormat="1" applyFont="1" applyFill="1" applyBorder="1"/>
    <xf numFmtId="165" fontId="4" fillId="14" borderId="1" xfId="1" applyNumberFormat="1" applyFont="1" applyFill="1" applyBorder="1"/>
    <xf numFmtId="166" fontId="0" fillId="13" borderId="14" xfId="0" applyNumberFormat="1" applyFill="1" applyBorder="1"/>
    <xf numFmtId="166" fontId="0" fillId="9" borderId="1" xfId="0" applyNumberFormat="1" applyFill="1" applyBorder="1"/>
    <xf numFmtId="165" fontId="0" fillId="9" borderId="1" xfId="1" applyNumberFormat="1" applyFont="1" applyFill="1" applyBorder="1"/>
    <xf numFmtId="166" fontId="0" fillId="9" borderId="14" xfId="0" applyNumberFormat="1" applyFill="1" applyBorder="1"/>
    <xf numFmtId="165" fontId="0" fillId="9" borderId="14" xfId="1" applyNumberFormat="1" applyFont="1" applyFill="1" applyBorder="1"/>
    <xf numFmtId="165" fontId="4" fillId="9" borderId="6" xfId="1" applyNumberFormat="1" applyFont="1" applyFill="1" applyBorder="1"/>
    <xf numFmtId="0" fontId="4" fillId="9" borderId="1" xfId="0" applyFont="1" applyFill="1" applyBorder="1"/>
    <xf numFmtId="2" fontId="0" fillId="15" borderId="14" xfId="0" applyNumberFormat="1" applyFill="1" applyBorder="1"/>
    <xf numFmtId="0" fontId="0" fillId="15" borderId="14" xfId="0" applyFill="1" applyBorder="1"/>
    <xf numFmtId="2" fontId="4" fillId="13" borderId="1" xfId="0" applyNumberFormat="1" applyFont="1" applyFill="1" applyBorder="1"/>
    <xf numFmtId="165" fontId="4" fillId="13" borderId="1" xfId="1" applyNumberFormat="1" applyFont="1" applyFill="1" applyBorder="1"/>
    <xf numFmtId="1" fontId="4" fillId="14" borderId="1" xfId="1" applyNumberFormat="1" applyFont="1" applyFill="1" applyBorder="1"/>
    <xf numFmtId="2" fontId="4" fillId="15" borderId="1" xfId="0" applyNumberFormat="1" applyFont="1" applyFill="1" applyBorder="1"/>
    <xf numFmtId="1" fontId="4" fillId="15" borderId="1" xfId="0" applyNumberFormat="1" applyFont="1" applyFill="1" applyBorder="1"/>
    <xf numFmtId="0" fontId="4" fillId="11" borderId="1" xfId="0" applyFont="1" applyFill="1" applyBorder="1"/>
    <xf numFmtId="2" fontId="4" fillId="11" borderId="1" xfId="0" applyNumberFormat="1" applyFont="1" applyFill="1" applyBorder="1"/>
    <xf numFmtId="165" fontId="4" fillId="11" borderId="1" xfId="1" applyNumberFormat="1" applyFont="1" applyFill="1" applyBorder="1"/>
    <xf numFmtId="2" fontId="4" fillId="9" borderId="1" xfId="0" applyNumberFormat="1" applyFont="1" applyFill="1" applyBorder="1"/>
    <xf numFmtId="165" fontId="4" fillId="9" borderId="1" xfId="1" applyNumberFormat="1" applyFont="1" applyFill="1" applyBorder="1"/>
    <xf numFmtId="2" fontId="4" fillId="17" borderId="6" xfId="0" applyNumberFormat="1" applyFont="1" applyFill="1" applyBorder="1"/>
    <xf numFmtId="165" fontId="4" fillId="17" borderId="6" xfId="1" applyNumberFormat="1" applyFont="1" applyFill="1" applyBorder="1"/>
    <xf numFmtId="0" fontId="4" fillId="17" borderId="1" xfId="0" applyFont="1" applyFill="1" applyBorder="1"/>
    <xf numFmtId="2" fontId="4" fillId="17" borderId="1" xfId="0" applyNumberFormat="1" applyFont="1" applyFill="1" applyBorder="1"/>
    <xf numFmtId="165" fontId="4" fillId="17" borderId="1" xfId="1" applyNumberFormat="1" applyFont="1" applyFill="1" applyBorder="1"/>
    <xf numFmtId="2" fontId="4" fillId="7" borderId="6" xfId="0" applyNumberFormat="1" applyFont="1" applyFill="1" applyBorder="1"/>
    <xf numFmtId="165" fontId="4" fillId="7" borderId="6" xfId="1" applyNumberFormat="1" applyFont="1" applyFill="1" applyBorder="1"/>
    <xf numFmtId="0" fontId="4" fillId="7" borderId="1" xfId="0" applyFont="1" applyFill="1" applyBorder="1"/>
    <xf numFmtId="10" fontId="4" fillId="7" borderId="6" xfId="1" applyNumberFormat="1" applyFont="1" applyFill="1" applyBorder="1"/>
    <xf numFmtId="2" fontId="4" fillId="7" borderId="1" xfId="0" applyNumberFormat="1" applyFont="1" applyFill="1" applyBorder="1"/>
    <xf numFmtId="165" fontId="4" fillId="7" borderId="1" xfId="1" applyNumberFormat="1" applyFont="1" applyFill="1" applyBorder="1"/>
    <xf numFmtId="165" fontId="0" fillId="12" borderId="1" xfId="1" applyNumberFormat="1" applyFont="1" applyFill="1" applyBorder="1"/>
    <xf numFmtId="165" fontId="0" fillId="12" borderId="14" xfId="1" applyNumberFormat="1" applyFont="1" applyFill="1" applyBorder="1"/>
    <xf numFmtId="2" fontId="4" fillId="8" borderId="6" xfId="0" applyNumberFormat="1" applyFont="1" applyFill="1" applyBorder="1"/>
    <xf numFmtId="9" fontId="4" fillId="8" borderId="6" xfId="1" applyFont="1" applyFill="1" applyBorder="1"/>
    <xf numFmtId="0" fontId="4" fillId="8" borderId="1" xfId="0" applyFont="1" applyFill="1" applyBorder="1"/>
    <xf numFmtId="2" fontId="4" fillId="8" borderId="1" xfId="0" applyNumberFormat="1" applyFont="1" applyFill="1" applyBorder="1"/>
    <xf numFmtId="165" fontId="4" fillId="8" borderId="1" xfId="1" applyNumberFormat="1" applyFont="1" applyFill="1" applyBorder="1"/>
    <xf numFmtId="10" fontId="4" fillId="14" borderId="1" xfId="1" applyNumberFormat="1" applyFont="1" applyFill="1" applyBorder="1"/>
    <xf numFmtId="170" fontId="0" fillId="0" borderId="0" xfId="1" applyNumberFormat="1" applyFont="1" applyFill="1"/>
    <xf numFmtId="170" fontId="0" fillId="0" borderId="0" xfId="0" applyNumberFormat="1" applyFill="1"/>
  </cellXfs>
  <cellStyles count="3">
    <cellStyle name="Comma" xfId="2" builtinId="3"/>
    <cellStyle name="Normal" xfId="0" builtinId="0"/>
    <cellStyle name="Percent" xfId="1" builtinId="5"/>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CCCC"/>
      <color rgb="FFFFFF99"/>
      <color rgb="FFECF0F8"/>
      <color rgb="FFE7F6FF"/>
      <color rgb="FFCCECFF"/>
      <color rgb="FFFFCCFF"/>
      <color rgb="FFFFEBEB"/>
      <color rgb="FFCCFFFF"/>
      <color rgb="FFFFE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3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UCS_YM_BoxPlot_by_Rock'!$C$1</c:f>
          <c:strCache>
            <c:ptCount val="1"/>
            <c:pt idx="0">
              <c:v>Chert UCS</c:v>
            </c:pt>
          </c:strCache>
        </c:strRef>
      </c:tx>
      <c:layout>
        <c:manualLayout>
          <c:xMode val="edge"/>
          <c:yMode val="edge"/>
          <c:x val="0.36294275715535557"/>
          <c:y val="1.0841072750521569E-2"/>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98900449943757"/>
          <c:h val="0.81026622685677796"/>
        </c:manualLayout>
      </c:layout>
      <c:scatterChart>
        <c:scatterStyle val="lineMarker"/>
        <c:varyColors val="0"/>
        <c:ser>
          <c:idx val="3"/>
          <c:order val="0"/>
          <c:spPr>
            <a:ln w="19050">
              <a:solidFill>
                <a:schemeClr val="tx1"/>
              </a:solidFill>
              <a:prstDash val="sysDash"/>
            </a:ln>
          </c:spPr>
          <c:marker>
            <c:symbol val="none"/>
          </c:marker>
          <c:xVal>
            <c:numRef>
              <c:f>'5) Cumulative_NormDist'!$T$3:$T$853</c:f>
              <c:numCache>
                <c:formatCode>General</c:formatCode>
                <c:ptCount val="851"/>
                <c:pt idx="0">
                  <c:v>8.7719372399082656E-3</c:v>
                </c:pt>
                <c:pt idx="1">
                  <c:v>8.9200334547738826E-3</c:v>
                </c:pt>
                <c:pt idx="2">
                  <c:v>9.0703158085840164E-3</c:v>
                </c:pt>
                <c:pt idx="3">
                  <c:v>9.2228107370207358E-3</c:v>
                </c:pt>
                <c:pt idx="4">
                  <c:v>9.3775448944035944E-3</c:v>
                </c:pt>
                <c:pt idx="5">
                  <c:v>9.5345451538222017E-3</c:v>
                </c:pt>
                <c:pt idx="6">
                  <c:v>9.6938386072370174E-3</c:v>
                </c:pt>
                <c:pt idx="7">
                  <c:v>9.8554525655478384E-3</c:v>
                </c:pt>
                <c:pt idx="8">
                  <c:v>1.0019414558629584E-2</c:v>
                </c:pt>
                <c:pt idx="9">
                  <c:v>1.0185752335334822E-2</c:v>
                </c:pt>
                <c:pt idx="10">
                  <c:v>1.035449386346253E-2</c:v>
                </c:pt>
                <c:pt idx="11">
                  <c:v>1.0525667329692743E-2</c:v>
                </c:pt>
                <c:pt idx="12">
                  <c:v>1.0699301139486448E-2</c:v>
                </c:pt>
                <c:pt idx="13">
                  <c:v>1.0875423916950303E-2</c:v>
                </c:pt>
                <c:pt idx="14">
                  <c:v>1.1054064504665726E-2</c:v>
                </c:pt>
                <c:pt idx="15">
                  <c:v>1.123525196348195E-2</c:v>
                </c:pt>
                <c:pt idx="16">
                  <c:v>1.1419015572272255E-2</c:v>
                </c:pt>
                <c:pt idx="17">
                  <c:v>1.1605384827653331E-2</c:v>
                </c:pt>
                <c:pt idx="18">
                  <c:v>1.1794389443666944E-2</c:v>
                </c:pt>
                <c:pt idx="19">
                  <c:v>1.198605935142376E-2</c:v>
                </c:pt>
                <c:pt idx="20">
                  <c:v>1.2180424698708395E-2</c:v>
                </c:pt>
                <c:pt idx="21">
                  <c:v>1.2377515849545733E-2</c:v>
                </c:pt>
                <c:pt idx="22">
                  <c:v>1.2577363383727792E-2</c:v>
                </c:pt>
                <c:pt idx="23">
                  <c:v>1.2779998096300531E-2</c:v>
                </c:pt>
                <c:pt idx="24">
                  <c:v>1.2985450997010496E-2</c:v>
                </c:pt>
                <c:pt idx="25">
                  <c:v>1.3193753309710555E-2</c:v>
                </c:pt>
                <c:pt idx="26">
                  <c:v>1.3404936471724473E-2</c:v>
                </c:pt>
                <c:pt idx="27">
                  <c:v>1.3619032133169595E-2</c:v>
                </c:pt>
                <c:pt idx="28">
                  <c:v>1.3836072156237502E-2</c:v>
                </c:pt>
                <c:pt idx="29">
                  <c:v>1.4056088614432161E-2</c:v>
                </c:pt>
                <c:pt idx="30">
                  <c:v>1.4279113791764726E-2</c:v>
                </c:pt>
                <c:pt idx="31">
                  <c:v>1.450518018190518E-2</c:v>
                </c:pt>
                <c:pt idx="32">
                  <c:v>1.4734320487289836E-2</c:v>
                </c:pt>
                <c:pt idx="33">
                  <c:v>1.4966567618184729E-2</c:v>
                </c:pt>
                <c:pt idx="34">
                  <c:v>1.5201954691703953E-2</c:v>
                </c:pt>
                <c:pt idx="35">
                  <c:v>1.5440515030783038E-2</c:v>
                </c:pt>
                <c:pt idx="36">
                  <c:v>1.5682282163106773E-2</c:v>
                </c:pt>
                <c:pt idx="37">
                  <c:v>1.5927289819990753E-2</c:v>
                </c:pt>
                <c:pt idx="38">
                  <c:v>1.6175571935216754E-2</c:v>
                </c:pt>
                <c:pt idx="39">
                  <c:v>1.6427162643821297E-2</c:v>
                </c:pt>
                <c:pt idx="40">
                  <c:v>1.6682096280836892E-2</c:v>
                </c:pt>
                <c:pt idx="41">
                  <c:v>1.6940407379985721E-2</c:v>
                </c:pt>
                <c:pt idx="42">
                  <c:v>1.7202130672325486E-2</c:v>
                </c:pt>
                <c:pt idx="43">
                  <c:v>1.7467301084846707E-2</c:v>
                </c:pt>
                <c:pt idx="44">
                  <c:v>1.7735953739021502E-2</c:v>
                </c:pt>
                <c:pt idx="45">
                  <c:v>1.8008123949303151E-2</c:v>
                </c:pt>
                <c:pt idx="46">
                  <c:v>1.8283847221576253E-2</c:v>
                </c:pt>
                <c:pt idx="47">
                  <c:v>1.8563159251557229E-2</c:v>
                </c:pt>
                <c:pt idx="48">
                  <c:v>1.8846095923144471E-2</c:v>
                </c:pt>
                <c:pt idx="49">
                  <c:v>1.9132693306718254E-2</c:v>
                </c:pt>
                <c:pt idx="50">
                  <c:v>1.9422987657389638E-2</c:v>
                </c:pt>
                <c:pt idx="51">
                  <c:v>1.9717015413198587E-2</c:v>
                </c:pt>
                <c:pt idx="52">
                  <c:v>2.0014813193260206E-2</c:v>
                </c:pt>
                <c:pt idx="53">
                  <c:v>2.031641779585968E-2</c:v>
                </c:pt>
                <c:pt idx="54">
                  <c:v>2.0621866196494937E-2</c:v>
                </c:pt>
                <c:pt idx="55">
                  <c:v>2.0931195545867108E-2</c:v>
                </c:pt>
                <c:pt idx="56">
                  <c:v>2.1244443167818247E-2</c:v>
                </c:pt>
                <c:pt idx="57">
                  <c:v>2.1561646557216374E-2</c:v>
                </c:pt>
                <c:pt idx="58">
                  <c:v>2.1882843377787349E-2</c:v>
                </c:pt>
                <c:pt idx="59">
                  <c:v>2.2208071459893116E-2</c:v>
                </c:pt>
                <c:pt idx="60">
                  <c:v>2.2537368798256619E-2</c:v>
                </c:pt>
                <c:pt idx="61">
                  <c:v>2.2870773549632743E-2</c:v>
                </c:pt>
                <c:pt idx="62">
                  <c:v>2.3208324030425182E-2</c:v>
                </c:pt>
                <c:pt idx="63">
                  <c:v>2.3550058714248815E-2</c:v>
                </c:pt>
                <c:pt idx="64">
                  <c:v>2.3896016229437819E-2</c:v>
                </c:pt>
                <c:pt idx="65">
                  <c:v>2.4246235356498953E-2</c:v>
                </c:pt>
                <c:pt idx="66">
                  <c:v>2.4600755025509933E-2</c:v>
                </c:pt>
                <c:pt idx="67">
                  <c:v>2.4959614313462636E-2</c:v>
                </c:pt>
                <c:pt idx="68">
                  <c:v>2.5322852441551361E-2</c:v>
                </c:pt>
                <c:pt idx="69">
                  <c:v>2.5690508772405262E-2</c:v>
                </c:pt>
                <c:pt idx="70">
                  <c:v>2.6062622807265595E-2</c:v>
                </c:pt>
                <c:pt idx="71">
                  <c:v>2.6439234183107146E-2</c:v>
                </c:pt>
                <c:pt idx="72">
                  <c:v>2.6820382669703737E-2</c:v>
                </c:pt>
                <c:pt idx="73">
                  <c:v>2.7206108166638081E-2</c:v>
                </c:pt>
                <c:pt idx="74">
                  <c:v>2.7596450700255428E-2</c:v>
                </c:pt>
                <c:pt idx="75">
                  <c:v>2.7991450420561143E-2</c:v>
                </c:pt>
                <c:pt idx="76">
                  <c:v>2.8391147598062164E-2</c:v>
                </c:pt>
                <c:pt idx="77">
                  <c:v>2.8795582620552245E-2</c:v>
                </c:pt>
                <c:pt idx="78">
                  <c:v>2.9204795989840767E-2</c:v>
                </c:pt>
                <c:pt idx="79">
                  <c:v>2.9618828318425373E-2</c:v>
                </c:pt>
                <c:pt idx="80">
                  <c:v>3.0037720326108179E-2</c:v>
                </c:pt>
                <c:pt idx="81">
                  <c:v>3.0461512836555672E-2</c:v>
                </c:pt>
                <c:pt idx="82">
                  <c:v>3.0890246773802098E-2</c:v>
                </c:pt>
                <c:pt idx="83">
                  <c:v>3.1323963158696705E-2</c:v>
                </c:pt>
                <c:pt idx="84">
                  <c:v>3.1762703105294471E-2</c:v>
                </c:pt>
                <c:pt idx="85">
                  <c:v>3.2206507817190644E-2</c:v>
                </c:pt>
                <c:pt idx="86">
                  <c:v>3.2655418583799063E-2</c:v>
                </c:pt>
                <c:pt idx="87">
                  <c:v>3.3109476776574095E-2</c:v>
                </c:pt>
                <c:pt idx="88">
                  <c:v>3.3568723845176909E-2</c:v>
                </c:pt>
                <c:pt idx="89">
                  <c:v>3.4033201313585233E-2</c:v>
                </c:pt>
                <c:pt idx="90">
                  <c:v>3.4502950776147567E-2</c:v>
                </c:pt>
                <c:pt idx="91">
                  <c:v>3.4978013893581565E-2</c:v>
                </c:pt>
                <c:pt idx="92">
                  <c:v>3.5458432388916668E-2</c:v>
                </c:pt>
                <c:pt idx="93">
                  <c:v>3.5944248043381359E-2</c:v>
                </c:pt>
                <c:pt idx="94">
                  <c:v>3.6435502692235056E-2</c:v>
                </c:pt>
                <c:pt idx="95">
                  <c:v>3.6932238220544936E-2</c:v>
                </c:pt>
                <c:pt idx="96">
                  <c:v>3.7434496558907578E-2</c:v>
                </c:pt>
                <c:pt idx="97">
                  <c:v>3.79423196791163E-2</c:v>
                </c:pt>
                <c:pt idx="98">
                  <c:v>3.8455749589773498E-2</c:v>
                </c:pt>
                <c:pt idx="99">
                  <c:v>3.8974828331848947E-2</c:v>
                </c:pt>
                <c:pt idx="100">
                  <c:v>3.9499597974184252E-2</c:v>
                </c:pt>
                <c:pt idx="101">
                  <c:v>4.0030100608943138E-2</c:v>
                </c:pt>
                <c:pt idx="102">
                  <c:v>4.0566378347008693E-2</c:v>
                </c:pt>
                <c:pt idx="103">
                  <c:v>4.1108473313327037E-2</c:v>
                </c:pt>
                <c:pt idx="104">
                  <c:v>4.1656427642198603E-2</c:v>
                </c:pt>
                <c:pt idx="105">
                  <c:v>4.2210283472516437E-2</c:v>
                </c:pt>
                <c:pt idx="106">
                  <c:v>4.2770082942952606E-2</c:v>
                </c:pt>
                <c:pt idx="107">
                  <c:v>4.3335868187092827E-2</c:v>
                </c:pt>
                <c:pt idx="108">
                  <c:v>4.3907681328519396E-2</c:v>
                </c:pt>
                <c:pt idx="109">
                  <c:v>4.4485564475843418E-2</c:v>
                </c:pt>
                <c:pt idx="110">
                  <c:v>4.5069559717686093E-2</c:v>
                </c:pt>
                <c:pt idx="111">
                  <c:v>4.5659709117610164E-2</c:v>
                </c:pt>
                <c:pt idx="112">
                  <c:v>4.6256054709001154E-2</c:v>
                </c:pt>
                <c:pt idx="113">
                  <c:v>4.6858638489899788E-2</c:v>
                </c:pt>
                <c:pt idx="114">
                  <c:v>4.7467502417785287E-2</c:v>
                </c:pt>
                <c:pt idx="115">
                  <c:v>4.8082688404310306E-2</c:v>
                </c:pt>
                <c:pt idx="116">
                  <c:v>4.8704238309988372E-2</c:v>
                </c:pt>
                <c:pt idx="117">
                  <c:v>4.9332193938833632E-2</c:v>
                </c:pt>
                <c:pt idx="118">
                  <c:v>4.996659703295412E-2</c:v>
                </c:pt>
                <c:pt idx="119">
                  <c:v>5.0607489267098696E-2</c:v>
                </c:pt>
                <c:pt idx="120">
                  <c:v>5.1254912243158493E-2</c:v>
                </c:pt>
                <c:pt idx="121">
                  <c:v>5.1908907484622999E-2</c:v>
                </c:pt>
                <c:pt idx="122">
                  <c:v>5.2569516430992239E-2</c:v>
                </c:pt>
                <c:pt idx="123">
                  <c:v>5.3236780432144679E-2</c:v>
                </c:pt>
                <c:pt idx="124">
                  <c:v>5.3910740742662104E-2</c:v>
                </c:pt>
                <c:pt idx="125">
                  <c:v>5.4591438516112208E-2</c:v>
                </c:pt>
                <c:pt idx="126">
                  <c:v>5.5278914799288918E-2</c:v>
                </c:pt>
                <c:pt idx="127">
                  <c:v>5.5973210526412014E-2</c:v>
                </c:pt>
                <c:pt idx="128">
                  <c:v>5.6674366513285925E-2</c:v>
                </c:pt>
                <c:pt idx="129">
                  <c:v>5.7382423451419078E-2</c:v>
                </c:pt>
                <c:pt idx="130">
                  <c:v>5.8097421902104082E-2</c:v>
                </c:pt>
                <c:pt idx="131">
                  <c:v>5.8819402290459774E-2</c:v>
                </c:pt>
                <c:pt idx="132">
                  <c:v>5.9548404899435824E-2</c:v>
                </c:pt>
                <c:pt idx="133">
                  <c:v>6.0284469863780381E-2</c:v>
                </c:pt>
                <c:pt idx="134">
                  <c:v>6.1027637163972394E-2</c:v>
                </c:pt>
                <c:pt idx="135">
                  <c:v>6.1777946620118165E-2</c:v>
                </c:pt>
                <c:pt idx="136">
                  <c:v>6.2535437885814477E-2</c:v>
                </c:pt>
                <c:pt idx="137">
                  <c:v>6.3300150441977551E-2</c:v>
                </c:pt>
                <c:pt idx="138">
                  <c:v>6.4072123590640143E-2</c:v>
                </c:pt>
                <c:pt idx="139">
                  <c:v>6.48513964487165E-2</c:v>
                </c:pt>
                <c:pt idx="140">
                  <c:v>6.5638007941737075E-2</c:v>
                </c:pt>
                <c:pt idx="141">
                  <c:v>6.6431996797553142E-2</c:v>
                </c:pt>
                <c:pt idx="142">
                  <c:v>6.7233401540012297E-2</c:v>
                </c:pt>
                <c:pt idx="143">
                  <c:v>6.8042260482606684E-2</c:v>
                </c:pt>
                <c:pt idx="144">
                  <c:v>6.8858611722093455E-2</c:v>
                </c:pt>
                <c:pt idx="145">
                  <c:v>6.968249313208999E-2</c:v>
                </c:pt>
                <c:pt idx="146">
                  <c:v>7.051394235664335E-2</c:v>
                </c:pt>
                <c:pt idx="147">
                  <c:v>7.1352996803776325E-2</c:v>
                </c:pt>
                <c:pt idx="148">
                  <c:v>7.2199693639010243E-2</c:v>
                </c:pt>
                <c:pt idx="149">
                  <c:v>7.3054069778865555E-2</c:v>
                </c:pt>
                <c:pt idx="150">
                  <c:v>7.3916161884342205E-2</c:v>
                </c:pt>
                <c:pt idx="151">
                  <c:v>7.4786006354379181E-2</c:v>
                </c:pt>
                <c:pt idx="152">
                  <c:v>7.5663639319296386E-2</c:v>
                </c:pt>
                <c:pt idx="153">
                  <c:v>7.6549096634217856E-2</c:v>
                </c:pt>
                <c:pt idx="154">
                  <c:v>7.7442413872479035E-2</c:v>
                </c:pt>
                <c:pt idx="155">
                  <c:v>7.8343626319018284E-2</c:v>
                </c:pt>
                <c:pt idx="156">
                  <c:v>7.9252768963754217E-2</c:v>
                </c:pt>
                <c:pt idx="157">
                  <c:v>8.0169876494949791E-2</c:v>
                </c:pt>
                <c:pt idx="158">
                  <c:v>8.1094983292564288E-2</c:v>
                </c:pt>
                <c:pt idx="159">
                  <c:v>8.2028123421594767E-2</c:v>
                </c:pt>
                <c:pt idx="160">
                  <c:v>8.2969330625407386E-2</c:v>
                </c:pt>
                <c:pt idx="161">
                  <c:v>8.3918638319060698E-2</c:v>
                </c:pt>
                <c:pt idx="162">
                  <c:v>8.487607958262143E-2</c:v>
                </c:pt>
                <c:pt idx="163">
                  <c:v>8.5841687154474239E-2</c:v>
                </c:pt>
                <c:pt idx="164">
                  <c:v>8.6815493424626827E-2</c:v>
                </c:pt>
                <c:pt idx="165">
                  <c:v>8.7797530428011417E-2</c:v>
                </c:pt>
                <c:pt idx="166">
                  <c:v>8.8787829837783744E-2</c:v>
                </c:pt>
                <c:pt idx="167">
                  <c:v>8.9786422958621326E-2</c:v>
                </c:pt>
                <c:pt idx="168">
                  <c:v>9.0793340720021903E-2</c:v>
                </c:pt>
                <c:pt idx="169">
                  <c:v>9.1808613669603148E-2</c:v>
                </c:pt>
                <c:pt idx="170">
                  <c:v>9.2832271966405644E-2</c:v>
                </c:pt>
                <c:pt idx="171">
                  <c:v>9.3864345374199534E-2</c:v>
                </c:pt>
                <c:pt idx="172">
                  <c:v>9.4904863254797203E-2</c:v>
                </c:pt>
                <c:pt idx="173">
                  <c:v>9.5953854561372107E-2</c:v>
                </c:pt>
                <c:pt idx="174">
                  <c:v>9.7011347831786374E-2</c:v>
                </c:pt>
                <c:pt idx="175">
                  <c:v>9.8077371181927511E-2</c:v>
                </c:pt>
                <c:pt idx="176">
                  <c:v>9.9151952299055782E-2</c:v>
                </c:pt>
                <c:pt idx="177">
                  <c:v>0.10023511843516444</c:v>
                </c:pt>
                <c:pt idx="178">
                  <c:v>0.10132689640035289</c:v>
                </c:pt>
                <c:pt idx="179">
                  <c:v>0.10242731255621523</c:v>
                </c:pt>
                <c:pt idx="180">
                  <c:v>0.10353639280924476</c:v>
                </c:pt>
                <c:pt idx="181">
                  <c:v>0.10465416260425672</c:v>
                </c:pt>
                <c:pt idx="182">
                  <c:v>0.10578064691782979</c:v>
                </c:pt>
                <c:pt idx="183">
                  <c:v>0.10691587025176832</c:v>
                </c:pt>
                <c:pt idx="184">
                  <c:v>0.10805985662658656</c:v>
                </c:pt>
                <c:pt idx="185">
                  <c:v>0.10921262957501603</c:v>
                </c:pt>
                <c:pt idx="186">
                  <c:v>0.11037421213553827</c:v>
                </c:pt>
                <c:pt idx="187">
                  <c:v>0.11154462684594316</c:v>
                </c:pt>
                <c:pt idx="188">
                  <c:v>0.11272389573691562</c:v>
                </c:pt>
                <c:pt idx="189">
                  <c:v>0.11391204032565072</c:v>
                </c:pt>
                <c:pt idx="190">
                  <c:v>0.11510908160950024</c:v>
                </c:pt>
                <c:pt idx="191">
                  <c:v>0.11631504005965056</c:v>
                </c:pt>
                <c:pt idx="192">
                  <c:v>0.11752993561483416</c:v>
                </c:pt>
                <c:pt idx="193">
                  <c:v>0.11875378767507661</c:v>
                </c:pt>
                <c:pt idx="194">
                  <c:v>0.11998661509547916</c:v>
                </c:pt>
                <c:pt idx="195">
                  <c:v>0.12122843618003994</c:v>
                </c:pt>
                <c:pt idx="196">
                  <c:v>0.12247926867551405</c:v>
                </c:pt>
                <c:pt idx="197">
                  <c:v>0.12373912976531462</c:v>
                </c:pt>
                <c:pt idx="198">
                  <c:v>0.12500803606345606</c:v>
                </c:pt>
                <c:pt idx="199">
                  <c:v>0.1262860036085412</c:v>
                </c:pt>
                <c:pt idx="200">
                  <c:v>0.12757304785779366</c:v>
                </c:pt>
                <c:pt idx="201">
                  <c:v>0.12886918368113651</c:v>
                </c:pt>
                <c:pt idx="202">
                  <c:v>0.13017442535531959</c:v>
                </c:pt>
                <c:pt idx="203">
                  <c:v>0.13148878655809637</c:v>
                </c:pt>
                <c:pt idx="204">
                  <c:v>0.13281228036245155</c:v>
                </c:pt>
                <c:pt idx="205">
                  <c:v>0.13414491923088123</c:v>
                </c:pt>
                <c:pt idx="206">
                  <c:v>0.13548671500972811</c:v>
                </c:pt>
                <c:pt idx="207">
                  <c:v>0.13683767892357035</c:v>
                </c:pt>
                <c:pt idx="208">
                  <c:v>0.13819782156966931</c:v>
                </c:pt>
                <c:pt idx="209">
                  <c:v>0.13956715291247421</c:v>
                </c:pt>
                <c:pt idx="210">
                  <c:v>0.14094568227818716</c:v>
                </c:pt>
                <c:pt idx="211">
                  <c:v>0.14233341834939012</c:v>
                </c:pt>
                <c:pt idx="212">
                  <c:v>0.14373036915973322</c:v>
                </c:pt>
                <c:pt idx="213">
                  <c:v>0.14513654208868898</c:v>
                </c:pt>
                <c:pt idx="214">
                  <c:v>0.1465519438563701</c:v>
                </c:pt>
                <c:pt idx="215">
                  <c:v>0.14797658051841658</c:v>
                </c:pt>
                <c:pt idx="216">
                  <c:v>0.14941045746094936</c:v>
                </c:pt>
                <c:pt idx="217">
                  <c:v>0.15085357939559488</c:v>
                </c:pt>
                <c:pt idx="218">
                  <c:v>0.15230595035458092</c:v>
                </c:pt>
                <c:pt idx="219">
                  <c:v>0.15376757368590466</c:v>
                </c:pt>
                <c:pt idx="220">
                  <c:v>0.15523845204857492</c:v>
                </c:pt>
                <c:pt idx="221">
                  <c:v>0.1567185874079306</c:v>
                </c:pt>
                <c:pt idx="222">
                  <c:v>0.15820798103103506</c:v>
                </c:pt>
                <c:pt idx="223">
                  <c:v>0.15970663348214881</c:v>
                </c:pt>
                <c:pt idx="224">
                  <c:v>0.16121454461828288</c:v>
                </c:pt>
                <c:pt idx="225">
                  <c:v>0.16273171358483146</c:v>
                </c:pt>
                <c:pt idx="226">
                  <c:v>0.16425813881128845</c:v>
                </c:pt>
                <c:pt idx="227">
                  <c:v>0.16579381800704593</c:v>
                </c:pt>
                <c:pt idx="228">
                  <c:v>0.16733874815727939</c:v>
                </c:pt>
                <c:pt idx="229">
                  <c:v>0.16889292551891769</c:v>
                </c:pt>
                <c:pt idx="230">
                  <c:v>0.17045634561670128</c:v>
                </c:pt>
                <c:pt idx="231">
                  <c:v>0.17202900323932899</c:v>
                </c:pt>
                <c:pt idx="232">
                  <c:v>0.173610892435695</c:v>
                </c:pt>
                <c:pt idx="233">
                  <c:v>0.17520200651121715</c:v>
                </c:pt>
                <c:pt idx="234">
                  <c:v>0.17680233802425782</c:v>
                </c:pt>
                <c:pt idx="235">
                  <c:v>0.17841187878263817</c:v>
                </c:pt>
                <c:pt idx="236">
                  <c:v>0.18003061984024837</c:v>
                </c:pt>
                <c:pt idx="237">
                  <c:v>0.18165855149375304</c:v>
                </c:pt>
                <c:pt idx="238">
                  <c:v>0.18329566327939478</c:v>
                </c:pt>
                <c:pt idx="239">
                  <c:v>0.18494194396989552</c:v>
                </c:pt>
                <c:pt idx="240">
                  <c:v>0.18659738157145886</c:v>
                </c:pt>
                <c:pt idx="241">
                  <c:v>0.18826196332087169</c:v>
                </c:pt>
                <c:pt idx="242">
                  <c:v>0.18993567568270894</c:v>
                </c:pt>
                <c:pt idx="243">
                  <c:v>0.19161850434664093</c:v>
                </c:pt>
                <c:pt idx="244">
                  <c:v>0.19331043422484512</c:v>
                </c:pt>
                <c:pt idx="245">
                  <c:v>0.19501144944952267</c:v>
                </c:pt>
                <c:pt idx="246">
                  <c:v>0.19672153337052181</c:v>
                </c:pt>
                <c:pt idx="247">
                  <c:v>0.19844066855306786</c:v>
                </c:pt>
                <c:pt idx="248">
                  <c:v>0.2001688367756024</c:v>
                </c:pt>
                <c:pt idx="249">
                  <c:v>0.20190601902773106</c:v>
                </c:pt>
                <c:pt idx="250">
                  <c:v>0.20365219550828154</c:v>
                </c:pt>
                <c:pt idx="251">
                  <c:v>0.20540734562347357</c:v>
                </c:pt>
                <c:pt idx="252">
                  <c:v>0.2071714479852001</c:v>
                </c:pt>
                <c:pt idx="253">
                  <c:v>0.20894448040942254</c:v>
                </c:pt>
                <c:pt idx="254">
                  <c:v>0.21072641991467861</c:v>
                </c:pt>
                <c:pt idx="255">
                  <c:v>0.21251724272070674</c:v>
                </c:pt>
                <c:pt idx="256">
                  <c:v>0.21431692424718435</c:v>
                </c:pt>
                <c:pt idx="257">
                  <c:v>0.21612543911258378</c:v>
                </c:pt>
                <c:pt idx="258">
                  <c:v>0.21794276113314504</c:v>
                </c:pt>
                <c:pt idx="259">
                  <c:v>0.21976886332196702</c:v>
                </c:pt>
                <c:pt idx="260">
                  <c:v>0.22160371788821659</c:v>
                </c:pt>
                <c:pt idx="261">
                  <c:v>0.22344729623645815</c:v>
                </c:pt>
                <c:pt idx="262">
                  <c:v>0.22529956896610318</c:v>
                </c:pt>
                <c:pt idx="263">
                  <c:v>0.22716050587098011</c:v>
                </c:pt>
                <c:pt idx="264">
                  <c:v>0.22903007593902666</c:v>
                </c:pt>
                <c:pt idx="265">
                  <c:v>0.23090824735210377</c:v>
                </c:pt>
                <c:pt idx="266">
                  <c:v>0.23279498748593269</c:v>
                </c:pt>
                <c:pt idx="267">
                  <c:v>0.23469026291015443</c:v>
                </c:pt>
                <c:pt idx="268">
                  <c:v>0.23659403938851528</c:v>
                </c:pt>
                <c:pt idx="269">
                  <c:v>0.23850628187917425</c:v>
                </c:pt>
                <c:pt idx="270">
                  <c:v>0.24042695453513713</c:v>
                </c:pt>
                <c:pt idx="271">
                  <c:v>0.24235602070481599</c:v>
                </c:pt>
                <c:pt idx="272">
                  <c:v>0.24429344293271321</c:v>
                </c:pt>
                <c:pt idx="273">
                  <c:v>0.24623918296023334</c:v>
                </c:pt>
                <c:pt idx="274">
                  <c:v>0.24819320172662085</c:v>
                </c:pt>
                <c:pt idx="275">
                  <c:v>0.25015545937002504</c:v>
                </c:pt>
                <c:pt idx="276">
                  <c:v>0.25212591522869243</c:v>
                </c:pt>
                <c:pt idx="277">
                  <c:v>0.25410452784228715</c:v>
                </c:pt>
                <c:pt idx="278">
                  <c:v>0.25609125495333862</c:v>
                </c:pt>
                <c:pt idx="279">
                  <c:v>0.25808605350881791</c:v>
                </c:pt>
                <c:pt idx="280">
                  <c:v>0.26008887966184313</c:v>
                </c:pt>
                <c:pt idx="281">
                  <c:v>0.26209968877351214</c:v>
                </c:pt>
                <c:pt idx="282">
                  <c:v>0.26411843541486557</c:v>
                </c:pt>
                <c:pt idx="283">
                  <c:v>0.2661450733689778</c:v>
                </c:pt>
                <c:pt idx="284">
                  <c:v>0.2681795556331773</c:v>
                </c:pt>
                <c:pt idx="285">
                  <c:v>0.27022183442139647</c:v>
                </c:pt>
                <c:pt idx="286">
                  <c:v>0.27227186116665036</c:v>
                </c:pt>
                <c:pt idx="287">
                  <c:v>0.2743295865236447</c:v>
                </c:pt>
                <c:pt idx="288">
                  <c:v>0.27639496037151323</c:v>
                </c:pt>
                <c:pt idx="289">
                  <c:v>0.27846793181668439</c:v>
                </c:pt>
                <c:pt idx="290">
                  <c:v>0.28054844919587674</c:v>
                </c:pt>
                <c:pt idx="291">
                  <c:v>0.28263646007922383</c:v>
                </c:pt>
                <c:pt idx="292">
                  <c:v>0.2847319112735277</c:v>
                </c:pt>
                <c:pt idx="293">
                  <c:v>0.28683474882564131</c:v>
                </c:pt>
                <c:pt idx="294">
                  <c:v>0.28894491802597966</c:v>
                </c:pt>
                <c:pt idx="295">
                  <c:v>0.2910623634121588</c:v>
                </c:pt>
                <c:pt idx="296">
                  <c:v>0.29318702877276342</c:v>
                </c:pt>
                <c:pt idx="297">
                  <c:v>0.29531885715124218</c:v>
                </c:pt>
                <c:pt idx="298">
                  <c:v>0.29745779084993018</c:v>
                </c:pt>
                <c:pt idx="299">
                  <c:v>0.29960377143419936</c:v>
                </c:pt>
                <c:pt idx="300">
                  <c:v>0.30175673973673478</c:v>
                </c:pt>
                <c:pt idx="301">
                  <c:v>0.30391663586193829</c:v>
                </c:pt>
                <c:pt idx="302">
                  <c:v>0.30608339919045718</c:v>
                </c:pt>
                <c:pt idx="303">
                  <c:v>0.30825696838383931</c:v>
                </c:pt>
                <c:pt idx="304">
                  <c:v>0.31043728138931259</c:v>
                </c:pt>
                <c:pt idx="305">
                  <c:v>0.31262427544468929</c:v>
                </c:pt>
                <c:pt idx="306">
                  <c:v>0.3148178870833942</c:v>
                </c:pt>
                <c:pt idx="307">
                  <c:v>0.31701805213961654</c:v>
                </c:pt>
                <c:pt idx="308">
                  <c:v>0.31922470575358364</c:v>
                </c:pt>
                <c:pt idx="309">
                  <c:v>0.32143778237695797</c:v>
                </c:pt>
                <c:pt idx="310">
                  <c:v>0.32365721577835521</c:v>
                </c:pt>
                <c:pt idx="311">
                  <c:v>0.32588293904898225</c:v>
                </c:pt>
                <c:pt idx="312">
                  <c:v>0.3281148846083965</c:v>
                </c:pt>
                <c:pt idx="313">
                  <c:v>0.33035298421038384</c:v>
                </c:pt>
                <c:pt idx="314">
                  <c:v>0.33259716894895475</c:v>
                </c:pt>
                <c:pt idx="315">
                  <c:v>0.33484736926445868</c:v>
                </c:pt>
                <c:pt idx="316">
                  <c:v>0.337103514949815</c:v>
                </c:pt>
                <c:pt idx="317">
                  <c:v>0.33936553515685974</c:v>
                </c:pt>
                <c:pt idx="318">
                  <c:v>0.3416333584028074</c:v>
                </c:pt>
                <c:pt idx="319">
                  <c:v>0.34390691257682693</c:v>
                </c:pt>
                <c:pt idx="320">
                  <c:v>0.34618612494673096</c:v>
                </c:pt>
                <c:pt idx="321">
                  <c:v>0.34847092216577674</c:v>
                </c:pt>
                <c:pt idx="322">
                  <c:v>0.35076123027957862</c:v>
                </c:pt>
                <c:pt idx="323">
                  <c:v>0.35305697473313036</c:v>
                </c:pt>
                <c:pt idx="324">
                  <c:v>0.35535808037793626</c:v>
                </c:pt>
                <c:pt idx="325">
                  <c:v>0.35766447147925057</c:v>
                </c:pt>
                <c:pt idx="326">
                  <c:v>0.3599760717234235</c:v>
                </c:pt>
                <c:pt idx="327">
                  <c:v>0.36229280422535237</c:v>
                </c:pt>
                <c:pt idx="328">
                  <c:v>0.36461459153603781</c:v>
                </c:pt>
                <c:pt idx="329">
                  <c:v>0.36694135565024266</c:v>
                </c:pt>
                <c:pt idx="330">
                  <c:v>0.36927301801425316</c:v>
                </c:pt>
                <c:pt idx="331">
                  <c:v>0.37160949953374051</c:v>
                </c:pt>
                <c:pt idx="332">
                  <c:v>0.37395072058172185</c:v>
                </c:pt>
                <c:pt idx="333">
                  <c:v>0.37629660100661955</c:v>
                </c:pt>
                <c:pt idx="334">
                  <c:v>0.3786470601404171</c:v>
                </c:pt>
                <c:pt idx="335">
                  <c:v>0.38100201680691004</c:v>
                </c:pt>
                <c:pt idx="336">
                  <c:v>0.38336138933005148</c:v>
                </c:pt>
                <c:pt idx="337">
                  <c:v>0.38572509554238948</c:v>
                </c:pt>
                <c:pt idx="338">
                  <c:v>0.38809305279359596</c:v>
                </c:pt>
                <c:pt idx="339">
                  <c:v>0.39046517795908525</c:v>
                </c:pt>
                <c:pt idx="340">
                  <c:v>0.39284138744872066</c:v>
                </c:pt>
                <c:pt idx="341">
                  <c:v>0.39522159721560762</c:v>
                </c:pt>
                <c:pt idx="342">
                  <c:v>0.39760572276497208</c:v>
                </c:pt>
                <c:pt idx="343">
                  <c:v>0.3999936791631224</c:v>
                </c:pt>
                <c:pt idx="344">
                  <c:v>0.40238538104649335</c:v>
                </c:pt>
                <c:pt idx="345">
                  <c:v>0.40478074263077013</c:v>
                </c:pt>
                <c:pt idx="346">
                  <c:v>0.40717967772009162</c:v>
                </c:pt>
                <c:pt idx="347">
                  <c:v>0.40958209971633042</c:v>
                </c:pt>
                <c:pt idx="348">
                  <c:v>0.41198792162844833</c:v>
                </c:pt>
                <c:pt idx="349">
                  <c:v>0.4143970560819259</c:v>
                </c:pt>
                <c:pt idx="350">
                  <c:v>0.41680941532826388</c:v>
                </c:pt>
                <c:pt idx="351">
                  <c:v>0.41922491125455491</c:v>
                </c:pt>
                <c:pt idx="352">
                  <c:v>0.42164345539312398</c:v>
                </c:pt>
                <c:pt idx="353">
                  <c:v>0.42406495893123569</c:v>
                </c:pt>
                <c:pt idx="354">
                  <c:v>0.42648933272086698</c:v>
                </c:pt>
                <c:pt idx="355">
                  <c:v>0.42891648728854231</c:v>
                </c:pt>
                <c:pt idx="356">
                  <c:v>0.43134633284523122</c:v>
                </c:pt>
                <c:pt idx="357">
                  <c:v>0.43377877929630521</c:v>
                </c:pt>
                <c:pt idx="358">
                  <c:v>0.4362137362515523</c:v>
                </c:pt>
                <c:pt idx="359">
                  <c:v>0.43865111303524773</c:v>
                </c:pt>
                <c:pt idx="360">
                  <c:v>0.44109081869627909</c:v>
                </c:pt>
                <c:pt idx="361">
                  <c:v>0.44353276201832287</c:v>
                </c:pt>
                <c:pt idx="362">
                  <c:v>0.44597685153007222</c:v>
                </c:pt>
                <c:pt idx="363">
                  <c:v>0.44842299551551279</c:v>
                </c:pt>
                <c:pt idx="364">
                  <c:v>0.45087110202424469</c:v>
                </c:pt>
                <c:pt idx="365">
                  <c:v>0.45332107888184964</c:v>
                </c:pt>
                <c:pt idx="366">
                  <c:v>0.45577283370030047</c:v>
                </c:pt>
                <c:pt idx="367">
                  <c:v>0.4582262738884112</c:v>
                </c:pt>
                <c:pt idx="368">
                  <c:v>0.46068130666232576</c:v>
                </c:pt>
                <c:pt idx="369">
                  <c:v>0.46313783905604383</c:v>
                </c:pt>
                <c:pt idx="370">
                  <c:v>0.46559577793198087</c:v>
                </c:pt>
                <c:pt idx="371">
                  <c:v>0.46805502999156112</c:v>
                </c:pt>
                <c:pt idx="372">
                  <c:v>0.47051550178584151</c:v>
                </c:pt>
                <c:pt idx="373">
                  <c:v>0.47297709972616375</c:v>
                </c:pt>
                <c:pt idx="374">
                  <c:v>0.47543973009483376</c:v>
                </c:pt>
                <c:pt idx="375">
                  <c:v>0.47790329905582501</c:v>
                </c:pt>
                <c:pt idx="376">
                  <c:v>0.4803677126655051</c:v>
                </c:pt>
                <c:pt idx="377">
                  <c:v>0.48283287688338261</c:v>
                </c:pt>
                <c:pt idx="378">
                  <c:v>0.48529869758287225</c:v>
                </c:pt>
                <c:pt idx="379">
                  <c:v>0.48776508056207712</c:v>
                </c:pt>
                <c:pt idx="380">
                  <c:v>0.49023193155458461</c:v>
                </c:pt>
                <c:pt idx="381">
                  <c:v>0.49269915624027499</c:v>
                </c:pt>
                <c:pt idx="382">
                  <c:v>0.49516666025614059</c:v>
                </c:pt>
                <c:pt idx="383">
                  <c:v>0.49763434920711253</c:v>
                </c:pt>
                <c:pt idx="384">
                  <c:v>0.50010212867689408</c:v>
                </c:pt>
                <c:pt idx="385">
                  <c:v>0.50256990423879766</c:v>
                </c:pt>
                <c:pt idx="386">
                  <c:v>0.5050375814665844</c:v>
                </c:pt>
                <c:pt idx="387">
                  <c:v>0.50750506594530354</c:v>
                </c:pt>
                <c:pt idx="388">
                  <c:v>0.50997226328212841</c:v>
                </c:pt>
                <c:pt idx="389">
                  <c:v>0.51243907911719033</c:v>
                </c:pt>
                <c:pt idx="390">
                  <c:v>0.51490541913440446</c:v>
                </c:pt>
                <c:pt idx="391">
                  <c:v>0.51737118907228774</c:v>
                </c:pt>
                <c:pt idx="392">
                  <c:v>0.51983629473476722</c:v>
                </c:pt>
                <c:pt idx="393">
                  <c:v>0.52230064200197468</c:v>
                </c:pt>
                <c:pt idx="394">
                  <c:v>0.52476413684102685</c:v>
                </c:pt>
                <c:pt idx="395">
                  <c:v>0.5272266853167904</c:v>
                </c:pt>
                <c:pt idx="396">
                  <c:v>0.52968819360262609</c:v>
                </c:pt>
                <c:pt idx="397">
                  <c:v>0.53214856799111399</c:v>
                </c:pt>
                <c:pt idx="398">
                  <c:v>0.53460771490475523</c:v>
                </c:pt>
                <c:pt idx="399">
                  <c:v>0.53706554090664815</c:v>
                </c:pt>
                <c:pt idx="400">
                  <c:v>0.53952195271113945</c:v>
                </c:pt>
                <c:pt idx="401">
                  <c:v>0.54197685719444499</c:v>
                </c:pt>
                <c:pt idx="402">
                  <c:v>0.54443016140523959</c:v>
                </c:pt>
                <c:pt idx="403">
                  <c:v>0.54688177257521564</c:v>
                </c:pt>
                <c:pt idx="404">
                  <c:v>0.54933159812960464</c:v>
                </c:pt>
                <c:pt idx="405">
                  <c:v>0.55177954569766352</c:v>
                </c:pt>
                <c:pt idx="406">
                  <c:v>0.55422552312312134</c:v>
                </c:pt>
                <c:pt idx="407">
                  <c:v>0.55666943847458528</c:v>
                </c:pt>
                <c:pt idx="408">
                  <c:v>0.55911120005590376</c:v>
                </c:pt>
                <c:pt idx="409">
                  <c:v>0.56155071641648557</c:v>
                </c:pt>
                <c:pt idx="410">
                  <c:v>0.56398789636157087</c:v>
                </c:pt>
                <c:pt idx="411">
                  <c:v>0.56642264896245531</c:v>
                </c:pt>
                <c:pt idx="412">
                  <c:v>0.56885488356666203</c:v>
                </c:pt>
                <c:pt idx="413">
                  <c:v>0.571284509808063</c:v>
                </c:pt>
                <c:pt idx="414">
                  <c:v>0.57371143761694432</c:v>
                </c:pt>
                <c:pt idx="415">
                  <c:v>0.57613557723001652</c:v>
                </c:pt>
                <c:pt idx="416">
                  <c:v>0.57855683920036682</c:v>
                </c:pt>
                <c:pt idx="417">
                  <c:v>0.58097513440735116</c:v>
                </c:pt>
                <c:pt idx="418">
                  <c:v>0.58339037406642436</c:v>
                </c:pt>
                <c:pt idx="419">
                  <c:v>0.58580246973890771</c:v>
                </c:pt>
                <c:pt idx="420">
                  <c:v>0.58821133334169062</c:v>
                </c:pt>
                <c:pt idx="421">
                  <c:v>0.59061687715686551</c:v>
                </c:pt>
                <c:pt idx="422">
                  <c:v>0.59301901384129363</c:v>
                </c:pt>
                <c:pt idx="423">
                  <c:v>0.59541765643610078</c:v>
                </c:pt>
                <c:pt idx="424">
                  <c:v>0.59781271837610073</c:v>
                </c:pt>
                <c:pt idx="425">
                  <c:v>0.60020411349914449</c:v>
                </c:pt>
                <c:pt idx="426">
                  <c:v>0.60259175605539417</c:v>
                </c:pt>
                <c:pt idx="427">
                  <c:v>0.60497556071651959</c:v>
                </c:pt>
                <c:pt idx="428">
                  <c:v>0.60735544258481566</c:v>
                </c:pt>
                <c:pt idx="429">
                  <c:v>0.60973131720224005</c:v>
                </c:pt>
                <c:pt idx="430">
                  <c:v>0.6121031005593679</c:v>
                </c:pt>
                <c:pt idx="431">
                  <c:v>0.61447070910426294</c:v>
                </c:pt>
                <c:pt idx="432">
                  <c:v>0.61683405975126437</c:v>
                </c:pt>
                <c:pt idx="433">
                  <c:v>0.61919306988968537</c:v>
                </c:pt>
                <c:pt idx="434">
                  <c:v>0.62154765739242479</c:v>
                </c:pt>
                <c:pt idx="435">
                  <c:v>0.62389774062448822</c:v>
                </c:pt>
                <c:pt idx="436">
                  <c:v>0.62624323845141805</c:v>
                </c:pt>
                <c:pt idx="437">
                  <c:v>0.62858407024763108</c:v>
                </c:pt>
                <c:pt idx="438">
                  <c:v>0.63092015590466177</c:v>
                </c:pt>
                <c:pt idx="439">
                  <c:v>0.63325141583930988</c:v>
                </c:pt>
                <c:pt idx="440">
                  <c:v>0.63557777100169222</c:v>
                </c:pt>
                <c:pt idx="441">
                  <c:v>0.63789914288319505</c:v>
                </c:pt>
                <c:pt idx="442">
                  <c:v>0.64021545352432707</c:v>
                </c:pt>
                <c:pt idx="443">
                  <c:v>0.64252662552247308</c:v>
                </c:pt>
                <c:pt idx="444">
                  <c:v>0.64483258203954374</c:v>
                </c:pt>
                <c:pt idx="445">
                  <c:v>0.64713324680952322</c:v>
                </c:pt>
                <c:pt idx="446">
                  <c:v>0.64942854414591189</c:v>
                </c:pt>
                <c:pt idx="447">
                  <c:v>0.65171839894906336</c:v>
                </c:pt>
                <c:pt idx="448">
                  <c:v>0.65400273671341502</c:v>
                </c:pt>
                <c:pt idx="449">
                  <c:v>0.65628148353461047</c:v>
                </c:pt>
                <c:pt idx="450">
                  <c:v>0.6585545661165122</c:v>
                </c:pt>
                <c:pt idx="451">
                  <c:v>0.66082191177810534</c:v>
                </c:pt>
                <c:pt idx="452">
                  <c:v>0.66308344846028944</c:v>
                </c:pt>
                <c:pt idx="453">
                  <c:v>0.66533910473255831</c:v>
                </c:pt>
                <c:pt idx="454">
                  <c:v>0.6675888097995657</c:v>
                </c:pt>
                <c:pt idx="455">
                  <c:v>0.66983249350757934</c:v>
                </c:pt>
                <c:pt idx="456">
                  <c:v>0.67207008635081655</c:v>
                </c:pt>
                <c:pt idx="457">
                  <c:v>0.6743015194776667</c:v>
                </c:pt>
                <c:pt idx="458">
                  <c:v>0.67652672469679476</c:v>
                </c:pt>
                <c:pt idx="459">
                  <c:v>0.67874563448312863</c:v>
                </c:pt>
                <c:pt idx="460">
                  <c:v>0.68095818198372715</c:v>
                </c:pt>
                <c:pt idx="461">
                  <c:v>0.68316430102352843</c:v>
                </c:pt>
                <c:pt idx="462">
                  <c:v>0.68536392611097929</c:v>
                </c:pt>
                <c:pt idx="463">
                  <c:v>0.68755699244354274</c:v>
                </c:pt>
                <c:pt idx="464">
                  <c:v>0.6897434359130844</c:v>
                </c:pt>
                <c:pt idx="465">
                  <c:v>0.69192319311113704</c:v>
                </c:pt>
                <c:pt idx="466">
                  <c:v>0.69409620133404126</c:v>
                </c:pt>
                <c:pt idx="467">
                  <c:v>0.69626239858796457</c:v>
                </c:pt>
                <c:pt idx="468">
                  <c:v>0.69842172359379417</c:v>
                </c:pt>
                <c:pt idx="469">
                  <c:v>0.70057411579190709</c:v>
                </c:pt>
                <c:pt idx="470">
                  <c:v>0.70271951534681432</c:v>
                </c:pt>
                <c:pt idx="471">
                  <c:v>0.70485786315167953</c:v>
                </c:pt>
                <c:pt idx="472">
                  <c:v>0.70698910083271194</c:v>
                </c:pt>
                <c:pt idx="473">
                  <c:v>0.70911317075343216</c:v>
                </c:pt>
                <c:pt idx="474">
                  <c:v>0.71123001601881231</c:v>
                </c:pt>
                <c:pt idx="475">
                  <c:v>0.71333958047928769</c:v>
                </c:pt>
                <c:pt idx="476">
                  <c:v>0.71544180873464169</c:v>
                </c:pt>
                <c:pt idx="477">
                  <c:v>0.71753664613776269</c:v>
                </c:pt>
                <c:pt idx="478">
                  <c:v>0.71962403879827264</c:v>
                </c:pt>
                <c:pt idx="479">
                  <c:v>0.72170393358602702</c:v>
                </c:pt>
                <c:pt idx="480">
                  <c:v>0.72377627813448764</c:v>
                </c:pt>
                <c:pt idx="481">
                  <c:v>0.72584102084396451</c:v>
                </c:pt>
                <c:pt idx="482">
                  <c:v>0.72789811088473011</c:v>
                </c:pt>
                <c:pt idx="483">
                  <c:v>0.7299474982000046</c:v>
                </c:pt>
                <c:pt idx="484">
                  <c:v>0.7319891335088119</c:v>
                </c:pt>
                <c:pt idx="485">
                  <c:v>0.73402296830870561</c:v>
                </c:pt>
                <c:pt idx="486">
                  <c:v>0.73604895487836686</c:v>
                </c:pt>
                <c:pt idx="487">
                  <c:v>0.73806704628007247</c:v>
                </c:pt>
                <c:pt idx="488">
                  <c:v>0.7400771963620334</c:v>
                </c:pt>
                <c:pt idx="489">
                  <c:v>0.74207935976060535</c:v>
                </c:pt>
                <c:pt idx="490">
                  <c:v>0.74407349190236816</c:v>
                </c:pt>
                <c:pt idx="491">
                  <c:v>0.74605954900607874</c:v>
                </c:pt>
                <c:pt idx="492">
                  <c:v>0.74803748808449311</c:v>
                </c:pt>
                <c:pt idx="493">
                  <c:v>0.7500072669460609</c:v>
                </c:pt>
                <c:pt idx="494">
                  <c:v>0.75196884419649068</c:v>
                </c:pt>
                <c:pt idx="495">
                  <c:v>0.75392217924018823</c:v>
                </c:pt>
                <c:pt idx="496">
                  <c:v>0.75586723228156538</c:v>
                </c:pt>
                <c:pt idx="497">
                  <c:v>0.75780396432622199</c:v>
                </c:pt>
                <c:pt idx="498">
                  <c:v>0.75973233718200039</c:v>
                </c:pt>
                <c:pt idx="499">
                  <c:v>0.76165231345991335</c:v>
                </c:pt>
                <c:pt idx="500">
                  <c:v>0.76356385657494397</c:v>
                </c:pt>
                <c:pt idx="501">
                  <c:v>0.76546693074672034</c:v>
                </c:pt>
                <c:pt idx="502">
                  <c:v>0.76736150100006484</c:v>
                </c:pt>
                <c:pt idx="503">
                  <c:v>0.76924753316541683</c:v>
                </c:pt>
                <c:pt idx="504">
                  <c:v>0.77112499387913069</c:v>
                </c:pt>
                <c:pt idx="505">
                  <c:v>0.77299385058365089</c:v>
                </c:pt>
                <c:pt idx="506">
                  <c:v>0.77485407152756036</c:v>
                </c:pt>
                <c:pt idx="507">
                  <c:v>0.77670562576550872</c:v>
                </c:pt>
                <c:pt idx="508">
                  <c:v>0.77854848315801561</c:v>
                </c:pt>
                <c:pt idx="509">
                  <c:v>0.78038261437115186</c:v>
                </c:pt>
                <c:pt idx="510">
                  <c:v>0.78220799087610093</c:v>
                </c:pt>
                <c:pt idx="511">
                  <c:v>0.78402458494859772</c:v>
                </c:pt>
                <c:pt idx="512">
                  <c:v>0.78583236966824788</c:v>
                </c:pt>
                <c:pt idx="513">
                  <c:v>0.78763131891772808</c:v>
                </c:pt>
                <c:pt idx="514">
                  <c:v>0.78942140738186606</c:v>
                </c:pt>
                <c:pt idx="515">
                  <c:v>0.7912026105466049</c:v>
                </c:pt>
                <c:pt idx="516">
                  <c:v>0.79297490469784826</c:v>
                </c:pt>
                <c:pt idx="517">
                  <c:v>0.79473826692019012</c:v>
                </c:pt>
                <c:pt idx="518">
                  <c:v>0.79649267509552868</c:v>
                </c:pt>
                <c:pt idx="519">
                  <c:v>0.79823810790156502</c:v>
                </c:pt>
                <c:pt idx="520">
                  <c:v>0.79997454481018926</c:v>
                </c:pt>
                <c:pt idx="521">
                  <c:v>0.80170196608575228</c:v>
                </c:pt>
                <c:pt idx="522">
                  <c:v>0.80342035278322621</c:v>
                </c:pt>
                <c:pt idx="523">
                  <c:v>0.80512968674625329</c:v>
                </c:pt>
                <c:pt idx="524">
                  <c:v>0.80682995060508544</c:v>
                </c:pt>
                <c:pt idx="525">
                  <c:v>0.8085211277744131</c:v>
                </c:pt>
                <c:pt idx="526">
                  <c:v>0.81020320245108701</c:v>
                </c:pt>
                <c:pt idx="527">
                  <c:v>0.81187615961173298</c:v>
                </c:pt>
                <c:pt idx="528">
                  <c:v>0.81353998501025915</c:v>
                </c:pt>
                <c:pt idx="529">
                  <c:v>0.81519466517525963</c:v>
                </c:pt>
                <c:pt idx="530">
                  <c:v>0.81684018740731279</c:v>
                </c:pt>
                <c:pt idx="531">
                  <c:v>0.81847653977617763</c:v>
                </c:pt>
                <c:pt idx="532">
                  <c:v>0.82010371111788738</c:v>
                </c:pt>
                <c:pt idx="533">
                  <c:v>0.82172169103174331</c:v>
                </c:pt>
                <c:pt idx="534">
                  <c:v>0.82333046987720737</c:v>
                </c:pt>
                <c:pt idx="535">
                  <c:v>0.82493003877069859</c:v>
                </c:pt>
                <c:pt idx="536">
                  <c:v>0.82652038958229002</c:v>
                </c:pt>
                <c:pt idx="537">
                  <c:v>0.82810151493231055</c:v>
                </c:pt>
                <c:pt idx="538">
                  <c:v>0.82967340818785229</c:v>
                </c:pt>
                <c:pt idx="539">
                  <c:v>0.83123606345918288</c:v>
                </c:pt>
                <c:pt idx="540">
                  <c:v>0.83278947559606709</c:v>
                </c:pt>
                <c:pt idx="541">
                  <c:v>0.83433364018399547</c:v>
                </c:pt>
                <c:pt idx="542">
                  <c:v>0.83586855354032419</c:v>
                </c:pt>
                <c:pt idx="543">
                  <c:v>0.83739421271032544</c:v>
                </c:pt>
                <c:pt idx="544">
                  <c:v>0.83891061546315138</c:v>
                </c:pt>
                <c:pt idx="545">
                  <c:v>0.84041776028771087</c:v>
                </c:pt>
                <c:pt idx="546">
                  <c:v>0.84191564638846184</c:v>
                </c:pt>
                <c:pt idx="547">
                  <c:v>0.84340427368112036</c:v>
                </c:pt>
                <c:pt idx="548">
                  <c:v>0.84488364278828787</c:v>
                </c:pt>
                <c:pt idx="549">
                  <c:v>0.8463537550349961</c:v>
                </c:pt>
                <c:pt idx="550">
                  <c:v>0.84781461244417433</c:v>
                </c:pt>
                <c:pt idx="551">
                  <c:v>0.84926621773203725</c:v>
                </c:pt>
                <c:pt idx="552">
                  <c:v>0.85070857430339697</c:v>
                </c:pt>
                <c:pt idx="553">
                  <c:v>0.85214168624689879</c:v>
                </c:pt>
                <c:pt idx="554">
                  <c:v>0.85356555833018377</c:v>
                </c:pt>
                <c:pt idx="555">
                  <c:v>0.85498019599497843</c:v>
                </c:pt>
                <c:pt idx="556">
                  <c:v>0.85638560535211283</c:v>
                </c:pt>
                <c:pt idx="557">
                  <c:v>0.85778179317646974</c:v>
                </c:pt>
                <c:pt idx="558">
                  <c:v>0.85916876690186483</c:v>
                </c:pt>
                <c:pt idx="559">
                  <c:v>0.86054653461586006</c:v>
                </c:pt>
                <c:pt idx="560">
                  <c:v>0.86191510505451152</c:v>
                </c:pt>
                <c:pt idx="561">
                  <c:v>0.86327448759705372</c:v>
                </c:pt>
                <c:pt idx="562">
                  <c:v>0.86462469226052008</c:v>
                </c:pt>
                <c:pt idx="563">
                  <c:v>0.86596572969430385</c:v>
                </c:pt>
                <c:pt idx="564">
                  <c:v>0.8672976111746582</c:v>
                </c:pt>
                <c:pt idx="565">
                  <c:v>0.8686203485991375</c:v>
                </c:pt>
                <c:pt idx="566">
                  <c:v>0.86993395448098376</c:v>
                </c:pt>
                <c:pt idx="567">
                  <c:v>0.87123844194345568</c:v>
                </c:pt>
                <c:pt idx="568">
                  <c:v>0.8725338247141049</c:v>
                </c:pt>
                <c:pt idx="569">
                  <c:v>0.87382011711899943</c:v>
                </c:pt>
                <c:pt idx="570">
                  <c:v>0.87509733407689672</c:v>
                </c:pt>
                <c:pt idx="571">
                  <c:v>0.8763654910933657</c:v>
                </c:pt>
                <c:pt idx="572">
                  <c:v>0.87762460425486299</c:v>
                </c:pt>
                <c:pt idx="573">
                  <c:v>0.87887469022276044</c:v>
                </c:pt>
                <c:pt idx="574">
                  <c:v>0.88011576622732901</c:v>
                </c:pt>
                <c:pt idx="575">
                  <c:v>0.88134785006167871</c:v>
                </c:pt>
                <c:pt idx="576">
                  <c:v>0.88257096007565528</c:v>
                </c:pt>
                <c:pt idx="577">
                  <c:v>0.88378511516969827</c:v>
                </c:pt>
                <c:pt idx="578">
                  <c:v>0.88499033478865807</c:v>
                </c:pt>
                <c:pt idx="579">
                  <c:v>0.88618663891557581</c:v>
                </c:pt>
                <c:pt idx="580">
                  <c:v>0.88737404806542741</c:v>
                </c:pt>
                <c:pt idx="581">
                  <c:v>0.88855258327883191</c:v>
                </c:pt>
                <c:pt idx="582">
                  <c:v>0.88972226611572736</c:v>
                </c:pt>
                <c:pt idx="583">
                  <c:v>0.89088311864901404</c:v>
                </c:pt>
                <c:pt idx="584">
                  <c:v>0.89203516345816758</c:v>
                </c:pt>
                <c:pt idx="585">
                  <c:v>0.89317842362282296</c:v>
                </c:pt>
                <c:pt idx="586">
                  <c:v>0.89431292271633112</c:v>
                </c:pt>
                <c:pt idx="587">
                  <c:v>0.89543868479928901</c:v>
                </c:pt>
                <c:pt idx="588">
                  <c:v>0.89655573441304526</c:v>
                </c:pt>
                <c:pt idx="589">
                  <c:v>0.8976640965731828</c:v>
                </c:pt>
                <c:pt idx="590">
                  <c:v>0.89876379676297857</c:v>
                </c:pt>
                <c:pt idx="591">
                  <c:v>0.89985486092684441</c:v>
                </c:pt>
                <c:pt idx="592">
                  <c:v>0.90093731546374733</c:v>
                </c:pt>
                <c:pt idx="593">
                  <c:v>0.90201118722061313</c:v>
                </c:pt>
                <c:pt idx="594">
                  <c:v>0.90307650348571333</c:v>
                </c:pt>
                <c:pt idx="595">
                  <c:v>0.90413329198203796</c:v>
                </c:pt>
                <c:pt idx="596">
                  <c:v>0.90518158086065348</c:v>
                </c:pt>
                <c:pt idx="597">
                  <c:v>0.90622139869404994</c:v>
                </c:pt>
                <c:pt idx="598">
                  <c:v>0.90725277446947727</c:v>
                </c:pt>
                <c:pt idx="599">
                  <c:v>0.90827573758227098</c:v>
                </c:pt>
                <c:pt idx="600">
                  <c:v>0.90929031782917169</c:v>
                </c:pt>
                <c:pt idx="601">
                  <c:v>0.91029654540163618</c:v>
                </c:pt>
                <c:pt idx="602">
                  <c:v>0.91129445087914429</c:v>
                </c:pt>
                <c:pt idx="603">
                  <c:v>0.91228406522250138</c:v>
                </c:pt>
                <c:pt idx="604">
                  <c:v>0.91326541976713815</c:v>
                </c:pt>
                <c:pt idx="605">
                  <c:v>0.91423854621640888</c:v>
                </c:pt>
                <c:pt idx="606">
                  <c:v>0.91520347663488899</c:v>
                </c:pt>
                <c:pt idx="607">
                  <c:v>0.91616024344167568</c:v>
                </c:pt>
                <c:pt idx="608">
                  <c:v>0.91710887940368835</c:v>
                </c:pt>
                <c:pt idx="609">
                  <c:v>0.91804941762897463</c:v>
                </c:pt>
                <c:pt idx="610">
                  <c:v>0.9189818915600203</c:v>
                </c:pt>
                <c:pt idx="611">
                  <c:v>0.91990633496706631</c:v>
                </c:pt>
                <c:pt idx="612">
                  <c:v>0.92082278194143163</c:v>
                </c:pt>
                <c:pt idx="613">
                  <c:v>0.92173126688884643</c:v>
                </c:pt>
                <c:pt idx="614">
                  <c:v>0.92263182452279346</c:v>
                </c:pt>
                <c:pt idx="615">
                  <c:v>0.92352448985786173</c:v>
                </c:pt>
                <c:pt idx="616">
                  <c:v>0.92440929820311135</c:v>
                </c:pt>
                <c:pt idx="617">
                  <c:v>0.92528628515545153</c:v>
                </c:pt>
                <c:pt idx="618">
                  <c:v>0.92615548659303437</c:v>
                </c:pt>
                <c:pt idx="619">
                  <c:v>0.9270169386686623</c:v>
                </c:pt>
                <c:pt idx="620">
                  <c:v>0.92787067780321397</c:v>
                </c:pt>
                <c:pt idx="621">
                  <c:v>0.92871674067908616</c:v>
                </c:pt>
                <c:pt idx="622">
                  <c:v>0.92955516423365636</c:v>
                </c:pt>
                <c:pt idx="623">
                  <c:v>0.93038598565276398</c:v>
                </c:pt>
                <c:pt idx="624">
                  <c:v>0.93120924236421276</c:v>
                </c:pt>
                <c:pt idx="625">
                  <c:v>0.93202497203129608</c:v>
                </c:pt>
                <c:pt idx="626">
                  <c:v>0.93283321254634377</c:v>
                </c:pt>
                <c:pt idx="627">
                  <c:v>0.93363400202429514</c:v>
                </c:pt>
                <c:pt idx="628">
                  <c:v>0.93442737879629489</c:v>
                </c:pt>
                <c:pt idx="629">
                  <c:v>0.93521338140331667</c:v>
                </c:pt>
                <c:pt idx="630">
                  <c:v>0.93599204858981311</c:v>
                </c:pt>
                <c:pt idx="631">
                  <c:v>0.93676341929739382</c:v>
                </c:pt>
                <c:pt idx="632">
                  <c:v>0.93752753265853284</c:v>
                </c:pt>
                <c:pt idx="633">
                  <c:v>0.93828442799030498</c:v>
                </c:pt>
                <c:pt idx="634">
                  <c:v>0.93903414478815428</c:v>
                </c:pt>
                <c:pt idx="635">
                  <c:v>0.93977672271969304</c:v>
                </c:pt>
                <c:pt idx="636">
                  <c:v>0.9405122016185341</c:v>
                </c:pt>
                <c:pt idx="637">
                  <c:v>0.94124062147815624</c:v>
                </c:pt>
                <c:pt idx="638">
                  <c:v>0.94196202244580418</c:v>
                </c:pt>
                <c:pt idx="639">
                  <c:v>0.9426764448164231</c:v>
                </c:pt>
                <c:pt idx="640">
                  <c:v>0.94338392902662993</c:v>
                </c:pt>
                <c:pt idx="641">
                  <c:v>0.94408451564872087</c:v>
                </c:pt>
                <c:pt idx="642">
                  <c:v>0.94477824538471633</c:v>
                </c:pt>
                <c:pt idx="643">
                  <c:v>0.9454651590604447</c:v>
                </c:pt>
                <c:pt idx="644">
                  <c:v>0.94614529761966448</c:v>
                </c:pt>
                <c:pt idx="645">
                  <c:v>0.94681870211822694</c:v>
                </c:pt>
                <c:pt idx="646">
                  <c:v>0.94748541371827855</c:v>
                </c:pt>
                <c:pt idx="647">
                  <c:v>0.94814547368250524</c:v>
                </c:pt>
                <c:pt idx="648">
                  <c:v>0.9487989233684182</c:v>
                </c:pt>
                <c:pt idx="649">
                  <c:v>0.94944580422268243</c:v>
                </c:pt>
                <c:pt idx="650">
                  <c:v>0.9500861577754881</c:v>
                </c:pt>
                <c:pt idx="651">
                  <c:v>0.9507200256349666</c:v>
                </c:pt>
                <c:pt idx="652">
                  <c:v>0.95134744948165018</c:v>
                </c:pt>
                <c:pt idx="653">
                  <c:v>0.95196847106297711</c:v>
                </c:pt>
                <c:pt idx="654">
                  <c:v>0.95258313218784263</c:v>
                </c:pt>
                <c:pt idx="655">
                  <c:v>0.9531914747211957</c:v>
                </c:pt>
                <c:pt idx="656">
                  <c:v>0.95379354057868315</c:v>
                </c:pt>
                <c:pt idx="657">
                  <c:v>0.95438937172134053</c:v>
                </c:pt>
                <c:pt idx="658">
                  <c:v>0.95497901015033149</c:v>
                </c:pt>
                <c:pt idx="659">
                  <c:v>0.95556249790173464</c:v>
                </c:pt>
                <c:pt idx="660">
                  <c:v>0.95613987704138059</c:v>
                </c:pt>
                <c:pt idx="661">
                  <c:v>0.95671118965973667</c:v>
                </c:pt>
                <c:pt idx="662">
                  <c:v>0.957276477866843</c:v>
                </c:pt>
                <c:pt idx="663">
                  <c:v>0.95783578378729783</c:v>
                </c:pt>
                <c:pt idx="664">
                  <c:v>0.95838914955529364</c:v>
                </c:pt>
                <c:pt idx="665">
                  <c:v>0.95893661730970481</c:v>
                </c:pt>
                <c:pt idx="666">
                  <c:v>0.95947822918922643</c:v>
                </c:pt>
                <c:pt idx="667">
                  <c:v>0.96001402732756447</c:v>
                </c:pt>
                <c:pt idx="668">
                  <c:v>0.96054405384867936</c:v>
                </c:pt>
                <c:pt idx="669">
                  <c:v>0.96106835086208053</c:v>
                </c:pt>
                <c:pt idx="670">
                  <c:v>0.96158696045817549</c:v>
                </c:pt>
                <c:pt idx="671">
                  <c:v>0.96209992470367089</c:v>
                </c:pt>
                <c:pt idx="672">
                  <c:v>0.96260728563702735</c:v>
                </c:pt>
                <c:pt idx="673">
                  <c:v>0.96310908526396855</c:v>
                </c:pt>
                <c:pt idx="674">
                  <c:v>0.96360536555304366</c:v>
                </c:pt>
                <c:pt idx="675">
                  <c:v>0.96409616843124457</c:v>
                </c:pt>
                <c:pt idx="676">
                  <c:v>0.96458153577967776</c:v>
                </c:pt>
                <c:pt idx="677">
                  <c:v>0.96506150942928981</c:v>
                </c:pt>
                <c:pt idx="678">
                  <c:v>0.96553613115664971</c:v>
                </c:pt>
                <c:pt idx="679">
                  <c:v>0.96600544267978483</c:v>
                </c:pt>
                <c:pt idx="680">
                  <c:v>0.96646948565407265</c:v>
                </c:pt>
                <c:pt idx="681">
                  <c:v>0.96692830166818833</c:v>
                </c:pt>
                <c:pt idx="682">
                  <c:v>0.96738193224010749</c:v>
                </c:pt>
                <c:pt idx="683">
                  <c:v>0.96783041881316489</c:v>
                </c:pt>
                <c:pt idx="684">
                  <c:v>0.96827380275216957</c:v>
                </c:pt>
                <c:pt idx="685">
                  <c:v>0.96871212533957463</c:v>
                </c:pt>
                <c:pt idx="686">
                  <c:v>0.96914542777170465</c:v>
                </c:pt>
                <c:pt idx="687">
                  <c:v>0.96957375115503852</c:v>
                </c:pt>
                <c:pt idx="688">
                  <c:v>0.96999713650254837</c:v>
                </c:pt>
                <c:pt idx="689">
                  <c:v>0.97041562473009513</c:v>
                </c:pt>
                <c:pt idx="690">
                  <c:v>0.97082925665288056</c:v>
                </c:pt>
                <c:pt idx="691">
                  <c:v>0.97123807298195497</c:v>
                </c:pt>
                <c:pt idx="692">
                  <c:v>0.97164211432078218</c:v>
                </c:pt>
                <c:pt idx="693">
                  <c:v>0.9720414211618601</c:v>
                </c:pt>
                <c:pt idx="694">
                  <c:v>0.97243603388339805</c:v>
                </c:pt>
                <c:pt idx="695">
                  <c:v>0.97282599274605053</c:v>
                </c:pt>
                <c:pt idx="696">
                  <c:v>0.97321133788970671</c:v>
                </c:pt>
                <c:pt idx="697">
                  <c:v>0.9735921093303368</c:v>
                </c:pt>
                <c:pt idx="698">
                  <c:v>0.97396834695689427</c:v>
                </c:pt>
                <c:pt idx="699">
                  <c:v>0.97434009052827397</c:v>
                </c:pt>
                <c:pt idx="700">
                  <c:v>0.97470737967032661</c:v>
                </c:pt>
                <c:pt idx="701">
                  <c:v>0.97507025387292945</c:v>
                </c:pt>
                <c:pt idx="702">
                  <c:v>0.97542875248711125</c:v>
                </c:pt>
                <c:pt idx="703">
                  <c:v>0.97578291472223522</c:v>
                </c:pt>
                <c:pt idx="704">
                  <c:v>0.97613277964323553</c:v>
                </c:pt>
                <c:pt idx="705">
                  <c:v>0.97647838616790994</c:v>
                </c:pt>
                <c:pt idx="706">
                  <c:v>0.97681977306426815</c:v>
                </c:pt>
                <c:pt idx="707">
                  <c:v>0.97715697894793418</c:v>
                </c:pt>
                <c:pt idx="708">
                  <c:v>0.97749004227960457</c:v>
                </c:pt>
                <c:pt idx="709">
                  <c:v>0.97781900136256061</c:v>
                </c:pt>
                <c:pt idx="710">
                  <c:v>0.97814389434023585</c:v>
                </c:pt>
                <c:pt idx="711">
                  <c:v>0.9784647591938368</c:v>
                </c:pt>
                <c:pt idx="712">
                  <c:v>0.97878163374001881</c:v>
                </c:pt>
                <c:pt idx="713">
                  <c:v>0.9790945556286148</c:v>
                </c:pt>
                <c:pt idx="714">
                  <c:v>0.97940356234041892</c:v>
                </c:pt>
                <c:pt idx="715">
                  <c:v>0.97970869118502202</c:v>
                </c:pt>
                <c:pt idx="716">
                  <c:v>0.98000997929870137</c:v>
                </c:pt>
                <c:pt idx="717">
                  <c:v>0.98030746364236254</c:v>
                </c:pt>
                <c:pt idx="718">
                  <c:v>0.98060118099953464</c:v>
                </c:pt>
                <c:pt idx="719">
                  <c:v>0.980891167974417</c:v>
                </c:pt>
                <c:pt idx="720">
                  <c:v>0.98117746098997816</c:v>
                </c:pt>
                <c:pt idx="721">
                  <c:v>0.98146009628610698</c:v>
                </c:pt>
                <c:pt idx="722">
                  <c:v>0.98173910991781466</c:v>
                </c:pt>
                <c:pt idx="723">
                  <c:v>0.98201453775348757</c:v>
                </c:pt>
                <c:pt idx="724">
                  <c:v>0.98228641547319184</c:v>
                </c:pt>
                <c:pt idx="725">
                  <c:v>0.98255477856702766</c:v>
                </c:pt>
                <c:pt idx="726">
                  <c:v>0.98281966233353335</c:v>
                </c:pt>
                <c:pt idx="727">
                  <c:v>0.98308110187814024</c:v>
                </c:pt>
                <c:pt idx="728">
                  <c:v>0.98333913211167623</c:v>
                </c:pt>
                <c:pt idx="729">
                  <c:v>0.98359378774891815</c:v>
                </c:pt>
                <c:pt idx="730">
                  <c:v>0.98384510330719355</c:v>
                </c:pt>
                <c:pt idx="731">
                  <c:v>0.98409311310503045</c:v>
                </c:pt>
                <c:pt idx="732">
                  <c:v>0.9843378512608546</c:v>
                </c:pt>
                <c:pt idx="733">
                  <c:v>0.98457935169173538</c:v>
                </c:pt>
                <c:pt idx="734">
                  <c:v>0.98481764811217742</c:v>
                </c:pt>
                <c:pt idx="735">
                  <c:v>0.98505277403296054</c:v>
                </c:pt>
                <c:pt idx="736">
                  <c:v>0.98528476276002452</c:v>
                </c:pt>
                <c:pt idx="737">
                  <c:v>0.98551364739340119</c:v>
                </c:pt>
                <c:pt idx="738">
                  <c:v>0.98573946082619135</c:v>
                </c:pt>
                <c:pt idx="739">
                  <c:v>0.98596223574358688</c:v>
                </c:pt>
                <c:pt idx="740">
                  <c:v>0.98618200462193761</c:v>
                </c:pt>
                <c:pt idx="741">
                  <c:v>0.98639879972786293</c:v>
                </c:pt>
                <c:pt idx="742">
                  <c:v>0.98661265311740642</c:v>
                </c:pt>
                <c:pt idx="743">
                  <c:v>0.98682359663523489</c:v>
                </c:pt>
                <c:pt idx="744">
                  <c:v>0.9870316619138797</c:v>
                </c:pt>
                <c:pt idx="745">
                  <c:v>0.98723688037302082</c:v>
                </c:pt>
                <c:pt idx="746">
                  <c:v>0.98743928321881336</c:v>
                </c:pt>
                <c:pt idx="747">
                  <c:v>0.98763890144325517</c:v>
                </c:pt>
                <c:pt idx="748">
                  <c:v>0.98783576582359633</c:v>
                </c:pt>
                <c:pt idx="749">
                  <c:v>0.98802990692178883</c:v>
                </c:pt>
                <c:pt idx="750">
                  <c:v>0.98822135508397702</c:v>
                </c:pt>
                <c:pt idx="751">
                  <c:v>0.9884101404400274</c:v>
                </c:pt>
                <c:pt idx="752">
                  <c:v>0.98859629290309858</c:v>
                </c:pt>
                <c:pt idx="753">
                  <c:v>0.98877984216924908</c:v>
                </c:pt>
                <c:pt idx="754">
                  <c:v>0.98896081771708488</c:v>
                </c:pt>
                <c:pt idx="755">
                  <c:v>0.98913924880744364</c:v>
                </c:pt>
                <c:pt idx="756">
                  <c:v>0.98931516448311729</c:v>
                </c:pt>
                <c:pt idx="757">
                  <c:v>0.98948859356861196</c:v>
                </c:pt>
                <c:pt idx="758">
                  <c:v>0.98965956466994298</c:v>
                </c:pt>
                <c:pt idx="759">
                  <c:v>0.98982810617446759</c:v>
                </c:pt>
                <c:pt idx="760">
                  <c:v>0.98999424625075272</c:v>
                </c:pt>
                <c:pt idx="761">
                  <c:v>0.99015801284847715</c:v>
                </c:pt>
                <c:pt idx="762">
                  <c:v>0.99031943369836972</c:v>
                </c:pt>
                <c:pt idx="763">
                  <c:v>0.9904785363121803</c:v>
                </c:pt>
                <c:pt idx="764">
                  <c:v>0.99063534798268538</c:v>
                </c:pt>
                <c:pt idx="765">
                  <c:v>0.99078989578372667</c:v>
                </c:pt>
                <c:pt idx="766">
                  <c:v>0.9909422065702822</c:v>
                </c:pt>
                <c:pt idx="767">
                  <c:v>0.99109230697856932</c:v>
                </c:pt>
                <c:pt idx="768">
                  <c:v>0.9912402234261809</c:v>
                </c:pt>
                <c:pt idx="769">
                  <c:v>0.99138598211225049</c:v>
                </c:pt>
                <c:pt idx="770">
                  <c:v>0.99152960901765053</c:v>
                </c:pt>
                <c:pt idx="771">
                  <c:v>0.99167112990521944</c:v>
                </c:pt>
                <c:pt idx="772">
                  <c:v>0.99181057032001885</c:v>
                </c:pt>
                <c:pt idx="773">
                  <c:v>0.99194795558962012</c:v>
                </c:pt>
                <c:pt idx="774">
                  <c:v>0.99208331082442036</c:v>
                </c:pt>
                <c:pt idx="775">
                  <c:v>0.99221666091798522</c:v>
                </c:pt>
                <c:pt idx="776">
                  <c:v>0.99234803054742149</c:v>
                </c:pt>
                <c:pt idx="777">
                  <c:v>0.99247744417377537</c:v>
                </c:pt>
                <c:pt idx="778">
                  <c:v>0.99260492604245898</c:v>
                </c:pt>
                <c:pt idx="779">
                  <c:v>0.99273050018370224</c:v>
                </c:pt>
                <c:pt idx="780">
                  <c:v>0.99285419041303113</c:v>
                </c:pt>
                <c:pt idx="781">
                  <c:v>0.99297602033177201</c:v>
                </c:pt>
                <c:pt idx="782">
                  <c:v>0.99309601332757935</c:v>
                </c:pt>
                <c:pt idx="783">
                  <c:v>0.99321419257498988</c:v>
                </c:pt>
                <c:pt idx="784">
                  <c:v>0.99333058103599914</c:v>
                </c:pt>
                <c:pt idx="785">
                  <c:v>0.99344520146066273</c:v>
                </c:pt>
                <c:pt idx="786">
                  <c:v>0.99355807638771987</c:v>
                </c:pt>
                <c:pt idx="787">
                  <c:v>0.99366922814524006</c:v>
                </c:pt>
                <c:pt idx="788">
                  <c:v>0.99377867885129167</c:v>
                </c:pt>
                <c:pt idx="789">
                  <c:v>0.99388645041463242</c:v>
                </c:pt>
                <c:pt idx="790">
                  <c:v>0.99399256453542073</c:v>
                </c:pt>
                <c:pt idx="791">
                  <c:v>0.99409704270594823</c:v>
                </c:pt>
                <c:pt idx="792">
                  <c:v>0.99419990621139231</c:v>
                </c:pt>
                <c:pt idx="793">
                  <c:v>0.99430117613058866</c:v>
                </c:pt>
                <c:pt idx="794">
                  <c:v>0.99440087333682314</c:v>
                </c:pt>
                <c:pt idx="795">
                  <c:v>0.99449901849864253</c:v>
                </c:pt>
                <c:pt idx="796">
                  <c:v>0.99459563208068391</c:v>
                </c:pt>
                <c:pt idx="797">
                  <c:v>0.99469073434452226</c:v>
                </c:pt>
                <c:pt idx="798">
                  <c:v>0.99478434534953508</c:v>
                </c:pt>
                <c:pt idx="799">
                  <c:v>0.994876484953785</c:v>
                </c:pt>
                <c:pt idx="800">
                  <c:v>0.99496717281491831</c:v>
                </c:pt>
                <c:pt idx="801">
                  <c:v>0.99505642839108033</c:v>
                </c:pt>
                <c:pt idx="802">
                  <c:v>0.99514427094184654</c:v>
                </c:pt>
                <c:pt idx="803">
                  <c:v>0.99523071952916908</c:v>
                </c:pt>
                <c:pt idx="804">
                  <c:v>0.99531579301833828</c:v>
                </c:pt>
                <c:pt idx="805">
                  <c:v>0.9953995100789591</c:v>
                </c:pt>
                <c:pt idx="806">
                  <c:v>0.99548188918594083</c:v>
                </c:pt>
                <c:pt idx="807">
                  <c:v>0.99556294862050176</c:v>
                </c:pt>
                <c:pt idx="808">
                  <c:v>0.99564270647118669</c:v>
                </c:pt>
                <c:pt idx="809">
                  <c:v>0.9957211806348969</c:v>
                </c:pt>
                <c:pt idx="810">
                  <c:v>0.99579838881793348</c:v>
                </c:pt>
                <c:pt idx="811">
                  <c:v>0.99587434853705259</c:v>
                </c:pt>
                <c:pt idx="812">
                  <c:v>0.99594907712053171</c:v>
                </c:pt>
                <c:pt idx="813">
                  <c:v>0.99602259170924867</c:v>
                </c:pt>
                <c:pt idx="814">
                  <c:v>0.99609490925777044</c:v>
                </c:pt>
                <c:pt idx="815">
                  <c:v>0.99616604653545293</c:v>
                </c:pt>
                <c:pt idx="816">
                  <c:v>0.99623602012755097</c:v>
                </c:pt>
                <c:pt idx="817">
                  <c:v>0.99630484643633843</c:v>
                </c:pt>
                <c:pt idx="818">
                  <c:v>0.99637254168223754</c:v>
                </c:pt>
                <c:pt idx="819">
                  <c:v>0.99643912190495665</c:v>
                </c:pt>
                <c:pt idx="820">
                  <c:v>0.99650460296463816</c:v>
                </c:pt>
                <c:pt idx="821">
                  <c:v>0.99656900054301345</c:v>
                </c:pt>
                <c:pt idx="822">
                  <c:v>0.99663233014456676</c:v>
                </c:pt>
                <c:pt idx="823">
                  <c:v>0.99669460709770585</c:v>
                </c:pt>
                <c:pt idx="824">
                  <c:v>0.99675584655594096</c:v>
                </c:pt>
                <c:pt idx="825">
                  <c:v>0.99681606349906982</c:v>
                </c:pt>
                <c:pt idx="826">
                  <c:v>0.99687527273436982</c:v>
                </c:pt>
                <c:pt idx="827">
                  <c:v>0.99693348889779621</c:v>
                </c:pt>
                <c:pt idx="828">
                  <c:v>0.99699072645518649</c:v>
                </c:pt>
                <c:pt idx="829">
                  <c:v>0.99704699970347022</c:v>
                </c:pt>
                <c:pt idx="830">
                  <c:v>0.99710232277188426</c:v>
                </c:pt>
                <c:pt idx="831">
                  <c:v>0.99715670962319247</c:v>
                </c:pt>
                <c:pt idx="832">
                  <c:v>0.99721017405491119</c:v>
                </c:pt>
                <c:pt idx="833">
                  <c:v>0.99726272970053798</c:v>
                </c:pt>
                <c:pt idx="834">
                  <c:v>0.99731439003078481</c:v>
                </c:pt>
                <c:pt idx="835">
                  <c:v>0.99736516835481492</c:v>
                </c:pt>
                <c:pt idx="836">
                  <c:v>0.99741507782148375</c:v>
                </c:pt>
                <c:pt idx="837">
                  <c:v>0.99746413142058166</c:v>
                </c:pt>
                <c:pt idx="838">
                  <c:v>0.9975123419840809</c:v>
                </c:pt>
                <c:pt idx="839">
                  <c:v>0.99755972218738453</c:v>
                </c:pt>
                <c:pt idx="840">
                  <c:v>0.9976062845505772</c:v>
                </c:pt>
                <c:pt idx="841">
                  <c:v>0.99765204143967889</c:v>
                </c:pt>
                <c:pt idx="842">
                  <c:v>0.99769700506789993</c:v>
                </c:pt>
                <c:pt idx="843">
                  <c:v>0.99774118749689722</c:v>
                </c:pt>
                <c:pt idx="844">
                  <c:v>0.99778460063803198</c:v>
                </c:pt>
                <c:pt idx="845">
                  <c:v>0.99782725625362834</c:v>
                </c:pt>
                <c:pt idx="846">
                  <c:v>0.99786916595823327</c:v>
                </c:pt>
                <c:pt idx="847">
                  <c:v>0.99791034121987543</c:v>
                </c:pt>
                <c:pt idx="848">
                  <c:v>0.99795079336132586</c:v>
                </c:pt>
                <c:pt idx="849">
                  <c:v>0.9979905335613577</c:v>
                </c:pt>
                <c:pt idx="850">
                  <c:v>0.99802957285600569</c:v>
                </c:pt>
              </c:numCache>
            </c:numRef>
          </c:xVal>
          <c:yVal>
            <c:numRef>
              <c:f>'5) Cumulative_NormDist'!$U$3:$U$853</c:f>
              <c:numCache>
                <c:formatCode>General</c:formatCode>
                <c:ptCount val="851"/>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1-F337-45A6-BD78-B8187D3EEE32}"/>
            </c:ext>
          </c:extLst>
        </c:ser>
        <c:ser>
          <c:idx val="1"/>
          <c:order val="1"/>
          <c:tx>
            <c:v>Chert UCS</c:v>
          </c:tx>
          <c:spPr>
            <a:ln w="25400">
              <a:solidFill>
                <a:sysClr val="windowText" lastClr="000000"/>
              </a:solidFill>
            </a:ln>
          </c:spPr>
          <c:marker>
            <c:symbol val="none"/>
          </c:marker>
          <c:xVal>
            <c:numRef>
              <c:f>'4) UCS_YM_BoxPlot_by_Rock'!$D$24:$D$47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UCS_YM_BoxPlot_by_Rock'!$E$24:$E$47</c:f>
              <c:numCache>
                <c:formatCode>General</c:formatCode>
                <c:ptCount val="24"/>
                <c:pt idx="0">
                  <c:v>671.63499999999999</c:v>
                </c:pt>
                <c:pt idx="1">
                  <c:v>583.32974811858514</c:v>
                </c:pt>
                <c:pt idx="2">
                  <c:v>529.02</c:v>
                </c:pt>
                <c:pt idx="3">
                  <c:v>529.02</c:v>
                </c:pt>
                <c:pt idx="4">
                  <c:v>583.32974811858514</c:v>
                </c:pt>
                <c:pt idx="5">
                  <c:v>671.63499999999999</c:v>
                </c:pt>
                <c:pt idx="6">
                  <c:v>671.63499999999999</c:v>
                </c:pt>
                <c:pt idx="8">
                  <c:v>529.02</c:v>
                </c:pt>
                <c:pt idx="9">
                  <c:v>529.02</c:v>
                </c:pt>
                <c:pt idx="10">
                  <c:v>474.71025188141482</c:v>
                </c:pt>
                <c:pt idx="11">
                  <c:v>403.685</c:v>
                </c:pt>
                <c:pt idx="12">
                  <c:v>403.685</c:v>
                </c:pt>
                <c:pt idx="13">
                  <c:v>474.71025188141482</c:v>
                </c:pt>
                <c:pt idx="14">
                  <c:v>529.02</c:v>
                </c:pt>
                <c:pt idx="16">
                  <c:v>671.63499999999999</c:v>
                </c:pt>
                <c:pt idx="17">
                  <c:v>944.98</c:v>
                </c:pt>
                <c:pt idx="19">
                  <c:v>403.685</c:v>
                </c:pt>
                <c:pt idx="20" formatCode="0.000">
                  <c:v>230.07</c:v>
                </c:pt>
              </c:numCache>
            </c:numRef>
          </c:yVal>
          <c:smooth val="0"/>
          <c:extLst>
            <c:ext xmlns:c16="http://schemas.microsoft.com/office/drawing/2014/chart" uri="{C3380CC4-5D6E-409C-BE32-E72D297353CC}">
              <c16:uniqueId val="{00000006-450D-4AD8-8E14-78D2E5C0BCB7}"/>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UCS_YM_BoxPlot_by_Rock'!$B$2:$B$161</c:f>
              <c:numCache>
                <c:formatCode>General</c:formatCode>
                <c:ptCount val="160"/>
                <c:pt idx="0">
                  <c:v>1.6393442622950821E-2</c:v>
                </c:pt>
                <c:pt idx="1">
                  <c:v>3.2786885245901641E-2</c:v>
                </c:pt>
                <c:pt idx="2">
                  <c:v>4.9180327868852458E-2</c:v>
                </c:pt>
                <c:pt idx="3">
                  <c:v>6.5573770491803282E-2</c:v>
                </c:pt>
                <c:pt idx="4">
                  <c:v>8.1967213114754092E-2</c:v>
                </c:pt>
                <c:pt idx="5">
                  <c:v>9.8360655737704916E-2</c:v>
                </c:pt>
                <c:pt idx="6">
                  <c:v>0.11475409836065574</c:v>
                </c:pt>
                <c:pt idx="7">
                  <c:v>0.13114754098360656</c:v>
                </c:pt>
                <c:pt idx="8">
                  <c:v>0.14754098360655737</c:v>
                </c:pt>
                <c:pt idx="9">
                  <c:v>0.16393442622950818</c:v>
                </c:pt>
                <c:pt idx="10">
                  <c:v>0.18032786885245902</c:v>
                </c:pt>
                <c:pt idx="11">
                  <c:v>0.19672131147540983</c:v>
                </c:pt>
                <c:pt idx="12">
                  <c:v>0.21311475409836064</c:v>
                </c:pt>
                <c:pt idx="13">
                  <c:v>0.22950819672131148</c:v>
                </c:pt>
                <c:pt idx="14">
                  <c:v>0.24590163934426229</c:v>
                </c:pt>
                <c:pt idx="15">
                  <c:v>0.26229508196721313</c:v>
                </c:pt>
                <c:pt idx="16">
                  <c:v>0.27868852459016391</c:v>
                </c:pt>
                <c:pt idx="17">
                  <c:v>0.29508196721311475</c:v>
                </c:pt>
                <c:pt idx="18">
                  <c:v>0.31147540983606559</c:v>
                </c:pt>
                <c:pt idx="19">
                  <c:v>0.32786885245901637</c:v>
                </c:pt>
                <c:pt idx="20">
                  <c:v>0.34426229508196721</c:v>
                </c:pt>
                <c:pt idx="21">
                  <c:v>0.36065573770491804</c:v>
                </c:pt>
                <c:pt idx="22">
                  <c:v>0.37704918032786883</c:v>
                </c:pt>
                <c:pt idx="23">
                  <c:v>0.39344262295081966</c:v>
                </c:pt>
                <c:pt idx="24">
                  <c:v>0.4098360655737705</c:v>
                </c:pt>
                <c:pt idx="25">
                  <c:v>0.42622950819672129</c:v>
                </c:pt>
                <c:pt idx="26">
                  <c:v>0.44262295081967212</c:v>
                </c:pt>
                <c:pt idx="27">
                  <c:v>0.45901639344262296</c:v>
                </c:pt>
                <c:pt idx="28">
                  <c:v>0.47540983606557374</c:v>
                </c:pt>
                <c:pt idx="29">
                  <c:v>0.49180327868852458</c:v>
                </c:pt>
                <c:pt idx="30">
                  <c:v>0.50819672131147542</c:v>
                </c:pt>
                <c:pt idx="31">
                  <c:v>0.52459016393442626</c:v>
                </c:pt>
                <c:pt idx="32">
                  <c:v>0.54098360655737709</c:v>
                </c:pt>
                <c:pt idx="33">
                  <c:v>0.55737704918032782</c:v>
                </c:pt>
                <c:pt idx="34">
                  <c:v>0.57377049180327866</c:v>
                </c:pt>
                <c:pt idx="35">
                  <c:v>0.5901639344262295</c:v>
                </c:pt>
                <c:pt idx="36">
                  <c:v>0.60655737704918034</c:v>
                </c:pt>
                <c:pt idx="37">
                  <c:v>0.62295081967213117</c:v>
                </c:pt>
                <c:pt idx="38">
                  <c:v>0.63934426229508201</c:v>
                </c:pt>
                <c:pt idx="39">
                  <c:v>0.65573770491803274</c:v>
                </c:pt>
                <c:pt idx="40">
                  <c:v>0.67213114754098358</c:v>
                </c:pt>
                <c:pt idx="41">
                  <c:v>0.68852459016393441</c:v>
                </c:pt>
                <c:pt idx="42">
                  <c:v>0.70491803278688525</c:v>
                </c:pt>
                <c:pt idx="43">
                  <c:v>0.72131147540983609</c:v>
                </c:pt>
                <c:pt idx="44">
                  <c:v>0.73770491803278693</c:v>
                </c:pt>
                <c:pt idx="45">
                  <c:v>0.75409836065573765</c:v>
                </c:pt>
                <c:pt idx="46">
                  <c:v>0.77049180327868849</c:v>
                </c:pt>
                <c:pt idx="47">
                  <c:v>0.78688524590163933</c:v>
                </c:pt>
                <c:pt idx="48">
                  <c:v>0.80327868852459017</c:v>
                </c:pt>
                <c:pt idx="49">
                  <c:v>0.81967213114754101</c:v>
                </c:pt>
                <c:pt idx="50">
                  <c:v>0.83606557377049184</c:v>
                </c:pt>
                <c:pt idx="51">
                  <c:v>0.85245901639344257</c:v>
                </c:pt>
                <c:pt idx="52">
                  <c:v>0.86885245901639341</c:v>
                </c:pt>
                <c:pt idx="53">
                  <c:v>0.88524590163934425</c:v>
                </c:pt>
                <c:pt idx="54">
                  <c:v>0.90163934426229508</c:v>
                </c:pt>
                <c:pt idx="55">
                  <c:v>0.91803278688524592</c:v>
                </c:pt>
                <c:pt idx="56">
                  <c:v>0.93442622950819676</c:v>
                </c:pt>
                <c:pt idx="57">
                  <c:v>0.95081967213114749</c:v>
                </c:pt>
                <c:pt idx="58">
                  <c:v>0.96721311475409832</c:v>
                </c:pt>
                <c:pt idx="59">
                  <c:v>0.98360655737704916</c:v>
                </c:pt>
              </c:numCache>
            </c:numRef>
          </c:xVal>
          <c:yVal>
            <c:numRef>
              <c:f>'4) UCS_YM_BoxPlot_by_Rock'!$C$2:$C$161</c:f>
              <c:numCache>
                <c:formatCode>General</c:formatCode>
                <c:ptCount val="160"/>
                <c:pt idx="0">
                  <c:v>230.07</c:v>
                </c:pt>
                <c:pt idx="1">
                  <c:v>250.5</c:v>
                </c:pt>
                <c:pt idx="2">
                  <c:v>250.76</c:v>
                </c:pt>
                <c:pt idx="3">
                  <c:v>276.87</c:v>
                </c:pt>
                <c:pt idx="4">
                  <c:v>288.77</c:v>
                </c:pt>
                <c:pt idx="5">
                  <c:v>290.17</c:v>
                </c:pt>
                <c:pt idx="6">
                  <c:v>323.82</c:v>
                </c:pt>
                <c:pt idx="7">
                  <c:v>324.36</c:v>
                </c:pt>
                <c:pt idx="8">
                  <c:v>352.09</c:v>
                </c:pt>
                <c:pt idx="9">
                  <c:v>382.1</c:v>
                </c:pt>
                <c:pt idx="10">
                  <c:v>388.78</c:v>
                </c:pt>
                <c:pt idx="11">
                  <c:v>391.09</c:v>
                </c:pt>
                <c:pt idx="12">
                  <c:v>398.55</c:v>
                </c:pt>
                <c:pt idx="13">
                  <c:v>399.1</c:v>
                </c:pt>
                <c:pt idx="14">
                  <c:v>400.62</c:v>
                </c:pt>
                <c:pt idx="15">
                  <c:v>412.88</c:v>
                </c:pt>
                <c:pt idx="16">
                  <c:v>415.57</c:v>
                </c:pt>
                <c:pt idx="17">
                  <c:v>418.98</c:v>
                </c:pt>
                <c:pt idx="18">
                  <c:v>426.37</c:v>
                </c:pt>
                <c:pt idx="19">
                  <c:v>430.74</c:v>
                </c:pt>
                <c:pt idx="20">
                  <c:v>444.7</c:v>
                </c:pt>
                <c:pt idx="21">
                  <c:v>446.4</c:v>
                </c:pt>
                <c:pt idx="22">
                  <c:v>448.44</c:v>
                </c:pt>
                <c:pt idx="23">
                  <c:v>478.89</c:v>
                </c:pt>
                <c:pt idx="24">
                  <c:v>480.45</c:v>
                </c:pt>
                <c:pt idx="25">
                  <c:v>493.39</c:v>
                </c:pt>
                <c:pt idx="26">
                  <c:v>519.29</c:v>
                </c:pt>
                <c:pt idx="27">
                  <c:v>521.49</c:v>
                </c:pt>
                <c:pt idx="28">
                  <c:v>521.57000000000005</c:v>
                </c:pt>
                <c:pt idx="29">
                  <c:v>525.51</c:v>
                </c:pt>
                <c:pt idx="30">
                  <c:v>532.53</c:v>
                </c:pt>
                <c:pt idx="31">
                  <c:v>537</c:v>
                </c:pt>
                <c:pt idx="32">
                  <c:v>543.89</c:v>
                </c:pt>
                <c:pt idx="33">
                  <c:v>550.33000000000004</c:v>
                </c:pt>
                <c:pt idx="34">
                  <c:v>557.65</c:v>
                </c:pt>
                <c:pt idx="35">
                  <c:v>558.26</c:v>
                </c:pt>
                <c:pt idx="36">
                  <c:v>559.58000000000004</c:v>
                </c:pt>
                <c:pt idx="37">
                  <c:v>561.61</c:v>
                </c:pt>
                <c:pt idx="38">
                  <c:v>583.19000000000005</c:v>
                </c:pt>
                <c:pt idx="39">
                  <c:v>592.89</c:v>
                </c:pt>
                <c:pt idx="40">
                  <c:v>607.65</c:v>
                </c:pt>
                <c:pt idx="41">
                  <c:v>624.36</c:v>
                </c:pt>
                <c:pt idx="42">
                  <c:v>632.09</c:v>
                </c:pt>
                <c:pt idx="43">
                  <c:v>643.46</c:v>
                </c:pt>
                <c:pt idx="44">
                  <c:v>670.15</c:v>
                </c:pt>
                <c:pt idx="45">
                  <c:v>672.13</c:v>
                </c:pt>
                <c:pt idx="46">
                  <c:v>678.84</c:v>
                </c:pt>
                <c:pt idx="47">
                  <c:v>678.86</c:v>
                </c:pt>
                <c:pt idx="48">
                  <c:v>687.77</c:v>
                </c:pt>
                <c:pt idx="49">
                  <c:v>705.77</c:v>
                </c:pt>
                <c:pt idx="50">
                  <c:v>707.81</c:v>
                </c:pt>
                <c:pt idx="51">
                  <c:v>709.66</c:v>
                </c:pt>
                <c:pt idx="52">
                  <c:v>766.67</c:v>
                </c:pt>
                <c:pt idx="53">
                  <c:v>773.05</c:v>
                </c:pt>
                <c:pt idx="54">
                  <c:v>784.9</c:v>
                </c:pt>
                <c:pt idx="55">
                  <c:v>793.71</c:v>
                </c:pt>
                <c:pt idx="56">
                  <c:v>798.29</c:v>
                </c:pt>
                <c:pt idx="57">
                  <c:v>814.38</c:v>
                </c:pt>
                <c:pt idx="58">
                  <c:v>843.17</c:v>
                </c:pt>
                <c:pt idx="59">
                  <c:v>944.98</c:v>
                </c:pt>
              </c:numCache>
            </c:numRef>
          </c:yVal>
          <c:smooth val="0"/>
          <c:extLst>
            <c:ext xmlns:c16="http://schemas.microsoft.com/office/drawing/2014/chart" uri="{C3380CC4-5D6E-409C-BE32-E72D297353CC}">
              <c16:uniqueId val="{00000000-6F34-4129-84AD-2DB77EAB1EFF}"/>
            </c:ext>
          </c:extLst>
        </c:ser>
        <c:dLbls>
          <c:showLegendKey val="0"/>
          <c:showVal val="0"/>
          <c:showCatName val="0"/>
          <c:showSerName val="0"/>
          <c:showPercent val="0"/>
          <c:showBubbleSize val="0"/>
        </c:dLbls>
        <c:axId val="112404352"/>
        <c:axId val="112406528"/>
      </c:scatterChart>
      <c:scatterChart>
        <c:scatterStyle val="lineMarker"/>
        <c:varyColors val="0"/>
        <c:ser>
          <c:idx val="7"/>
          <c:order val="3"/>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UCS_YM_BoxPlot_by_Rock'!$E$50</c:f>
                <c:numCache>
                  <c:formatCode>General</c:formatCode>
                  <c:ptCount val="1"/>
                  <c:pt idx="0">
                    <c:v>42.526194758780186</c:v>
                  </c:pt>
                </c:numCache>
              </c:numRef>
            </c:plus>
            <c:minus>
              <c:numRef>
                <c:f>'4) UCS_YM_BoxPlot_by_Rock'!$E$50</c:f>
                <c:numCache>
                  <c:formatCode>General</c:formatCode>
                  <c:ptCount val="1"/>
                  <c:pt idx="0">
                    <c:v>42.526194758780186</c:v>
                  </c:pt>
                </c:numCache>
              </c:numRef>
            </c:minus>
            <c:spPr>
              <a:ln w="25400" cap="sq">
                <a:solidFill>
                  <a:schemeClr val="bg2">
                    <a:lumMod val="50000"/>
                  </a:schemeClr>
                </a:solidFill>
                <a:prstDash val="sysDash"/>
              </a:ln>
            </c:spPr>
          </c:errBars>
          <c:xVal>
            <c:numRef>
              <c:f>'4) UCS_YM_BoxPlot_by_Rock'!$D$49</c:f>
              <c:numCache>
                <c:formatCode>General</c:formatCode>
                <c:ptCount val="1"/>
                <c:pt idx="0">
                  <c:v>0.5</c:v>
                </c:pt>
              </c:numCache>
            </c:numRef>
          </c:xVal>
          <c:yVal>
            <c:numRef>
              <c:f>'4) UCS_YM_BoxPlot_by_Rock'!$E$49</c:f>
              <c:numCache>
                <c:formatCode>0.00</c:formatCode>
                <c:ptCount val="1"/>
                <c:pt idx="0">
                  <c:v>534.1158333333334</c:v>
                </c:pt>
              </c:numCache>
            </c:numRef>
          </c:yVal>
          <c:smooth val="0"/>
          <c:extLst>
            <c:ext xmlns:c16="http://schemas.microsoft.com/office/drawing/2014/chart" uri="{C3380CC4-5D6E-409C-BE32-E72D297353CC}">
              <c16:uniqueId val="{00000007-450D-4AD8-8E14-78D2E5C0BCB7}"/>
            </c:ext>
          </c:extLst>
        </c:ser>
        <c:ser>
          <c:idx val="2"/>
          <c:order val="4"/>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UCS_YM_BoxPlot_by_Rock'!$I$26:$I$30</c:f>
              <c:numCache>
                <c:formatCode>0%</c:formatCode>
                <c:ptCount val="5"/>
                <c:pt idx="0">
                  <c:v>0</c:v>
                </c:pt>
                <c:pt idx="1">
                  <c:v>0.25</c:v>
                </c:pt>
                <c:pt idx="2">
                  <c:v>0.5</c:v>
                </c:pt>
                <c:pt idx="3">
                  <c:v>0.75</c:v>
                </c:pt>
                <c:pt idx="4">
                  <c:v>1</c:v>
                </c:pt>
              </c:numCache>
            </c:numRef>
          </c:xVal>
          <c:yVal>
            <c:numRef>
              <c:f>'4) UCS_YM_BoxPlot_by_Rock'!$J$26:$J$30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F337-45A6-BD78-B8187D3EEE32}"/>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210756567482452"/>
              <c:y val="0.95458097467546288"/>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400"/>
                </a:pPr>
                <a:r>
                  <a:rPr lang="en-US" sz="1600"/>
                  <a:t>UCS</a:t>
                </a:r>
                <a:r>
                  <a:rPr lang="en-US" sz="1400"/>
                  <a:t>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100"/>
        <c:minorUnit val="5"/>
      </c:valAx>
      <c:valAx>
        <c:axId val="714080144"/>
        <c:scaling>
          <c:orientation val="minMax"/>
          <c:max val="1000"/>
          <c:min val="0"/>
        </c:scaling>
        <c:delete val="0"/>
        <c:axPos val="r"/>
        <c:numFmt formatCode="0.00" sourceLinked="1"/>
        <c:majorTickMark val="none"/>
        <c:minorTickMark val="none"/>
        <c:tickLblPos val="none"/>
        <c:crossAx val="714083096"/>
        <c:crosses val="max"/>
        <c:crossBetween val="midCat"/>
      </c:valAx>
      <c:valAx>
        <c:axId val="714083096"/>
        <c:scaling>
          <c:orientation val="minMax"/>
        </c:scaling>
        <c:delete val="1"/>
        <c:axPos val="b"/>
        <c:numFmt formatCode="General" sourceLinked="1"/>
        <c:majorTickMark val="out"/>
        <c:minorTickMark val="none"/>
        <c:tickLblPos val="nextTo"/>
        <c:crossAx val="714080144"/>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UCS_YM_BoxPlot_by_Rock'!$GN$1</c:f>
          <c:strCache>
            <c:ptCount val="1"/>
            <c:pt idx="0">
              <c:v>Basalt UCS</c:v>
            </c:pt>
          </c:strCache>
        </c:strRef>
      </c:tx>
      <c:layout>
        <c:manualLayout>
          <c:xMode val="edge"/>
          <c:yMode val="edge"/>
          <c:x val="0.36688332373512955"/>
          <c:y val="1.0841030006384337E-2"/>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9490079288242179"/>
          <c:h val="0.8183743349648861"/>
        </c:manualLayout>
      </c:layout>
      <c:scatterChart>
        <c:scatterStyle val="lineMarker"/>
        <c:varyColors val="0"/>
        <c:ser>
          <c:idx val="1"/>
          <c:order val="0"/>
          <c:tx>
            <c:v>Basalt UCS</c:v>
          </c:tx>
          <c:spPr>
            <a:ln w="28575">
              <a:solidFill>
                <a:schemeClr val="tx1"/>
              </a:solidFill>
            </a:ln>
          </c:spPr>
          <c:marker>
            <c:symbol val="none"/>
          </c:marker>
          <c:xVal>
            <c:numRef>
              <c:f>'4) UCS_YM_BoxPlot_by_Rock'!$GO$24:$GO$44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UCS_YM_BoxPlot_by_Rock'!$GP$24:$GP$44</c:f>
              <c:numCache>
                <c:formatCode>General</c:formatCode>
                <c:ptCount val="21"/>
                <c:pt idx="0">
                  <c:v>168.14558943173512</c:v>
                </c:pt>
                <c:pt idx="1">
                  <c:v>165.27832067811482</c:v>
                </c:pt>
                <c:pt idx="2">
                  <c:v>147.80824335691335</c:v>
                </c:pt>
                <c:pt idx="3">
                  <c:v>147.80824335691335</c:v>
                </c:pt>
                <c:pt idx="4">
                  <c:v>165.27832067811482</c:v>
                </c:pt>
                <c:pt idx="5">
                  <c:v>168.14558943173512</c:v>
                </c:pt>
                <c:pt idx="6">
                  <c:v>168.14558943173512</c:v>
                </c:pt>
                <c:pt idx="8">
                  <c:v>147.80824335691335</c:v>
                </c:pt>
                <c:pt idx="9">
                  <c:v>147.80824335691335</c:v>
                </c:pt>
                <c:pt idx="10">
                  <c:v>130.33816603571188</c:v>
                </c:pt>
                <c:pt idx="11">
                  <c:v>113.63250000000001</c:v>
                </c:pt>
                <c:pt idx="12">
                  <c:v>113.63250000000001</c:v>
                </c:pt>
                <c:pt idx="13">
                  <c:v>130.33816603571188</c:v>
                </c:pt>
                <c:pt idx="14">
                  <c:v>147.80824335691335</c:v>
                </c:pt>
                <c:pt idx="16">
                  <c:v>168.14558943173512</c:v>
                </c:pt>
                <c:pt idx="17" formatCode="0.00">
                  <c:v>368.86884816392944</c:v>
                </c:pt>
                <c:pt idx="19">
                  <c:v>113.63250000000001</c:v>
                </c:pt>
                <c:pt idx="20" formatCode="0.000">
                  <c:v>58</c:v>
                </c:pt>
              </c:numCache>
            </c:numRef>
          </c:yVal>
          <c:smooth val="0"/>
          <c:extLst>
            <c:ext xmlns:c16="http://schemas.microsoft.com/office/drawing/2014/chart" uri="{C3380CC4-5D6E-409C-BE32-E72D297353CC}">
              <c16:uniqueId val="{00000000-2D4F-4701-AF97-AFD8002D8F84}"/>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UCS_YM_BoxPlot_by_Rock'!$GM$2:$GM$25</c:f>
              <c:numCache>
                <c:formatCode>0.000</c:formatCode>
                <c:ptCount val="24"/>
                <c:pt idx="0">
                  <c:v>0.04</c:v>
                </c:pt>
                <c:pt idx="1">
                  <c:v>0.08</c:v>
                </c:pt>
                <c:pt idx="2">
                  <c:v>0.12</c:v>
                </c:pt>
                <c:pt idx="3">
                  <c:v>0.16</c:v>
                </c:pt>
                <c:pt idx="4">
                  <c:v>0.2</c:v>
                </c:pt>
                <c:pt idx="5">
                  <c:v>0.24</c:v>
                </c:pt>
                <c:pt idx="6">
                  <c:v>0.28000000000000003</c:v>
                </c:pt>
                <c:pt idx="7">
                  <c:v>0.32</c:v>
                </c:pt>
                <c:pt idx="8">
                  <c:v>0.36</c:v>
                </c:pt>
                <c:pt idx="9">
                  <c:v>0.4</c:v>
                </c:pt>
                <c:pt idx="10">
                  <c:v>0.44</c:v>
                </c:pt>
                <c:pt idx="11">
                  <c:v>0.48</c:v>
                </c:pt>
                <c:pt idx="12">
                  <c:v>0.52</c:v>
                </c:pt>
                <c:pt idx="13">
                  <c:v>0.56000000000000005</c:v>
                </c:pt>
                <c:pt idx="14">
                  <c:v>0.6</c:v>
                </c:pt>
                <c:pt idx="15">
                  <c:v>0.64</c:v>
                </c:pt>
                <c:pt idx="16">
                  <c:v>0.68</c:v>
                </c:pt>
                <c:pt idx="17">
                  <c:v>0.72</c:v>
                </c:pt>
                <c:pt idx="18">
                  <c:v>0.76</c:v>
                </c:pt>
                <c:pt idx="19">
                  <c:v>0.8</c:v>
                </c:pt>
                <c:pt idx="20">
                  <c:v>0.84</c:v>
                </c:pt>
                <c:pt idx="21">
                  <c:v>0.88</c:v>
                </c:pt>
                <c:pt idx="22">
                  <c:v>0.92</c:v>
                </c:pt>
                <c:pt idx="23">
                  <c:v>0.96</c:v>
                </c:pt>
              </c:numCache>
            </c:numRef>
          </c:xVal>
          <c:yVal>
            <c:numRef>
              <c:f>'4) UCS_YM_BoxPlot_by_Rock'!$GN$2:$GN$25</c:f>
              <c:numCache>
                <c:formatCode>0.0</c:formatCode>
                <c:ptCount val="24"/>
                <c:pt idx="0">
                  <c:v>58</c:v>
                </c:pt>
                <c:pt idx="1">
                  <c:v>61.379310344827587</c:v>
                </c:pt>
                <c:pt idx="2">
                  <c:v>68.275862068965523</c:v>
                </c:pt>
                <c:pt idx="3">
                  <c:v>82.068965517241381</c:v>
                </c:pt>
                <c:pt idx="4">
                  <c:v>95.862068965517238</c:v>
                </c:pt>
                <c:pt idx="5">
                  <c:v>111.51</c:v>
                </c:pt>
                <c:pt idx="6">
                  <c:v>120</c:v>
                </c:pt>
                <c:pt idx="7">
                  <c:v>130.44857209834663</c:v>
                </c:pt>
                <c:pt idx="8">
                  <c:v>142.92806023249079</c:v>
                </c:pt>
                <c:pt idx="9">
                  <c:v>146.51332754174766</c:v>
                </c:pt>
                <c:pt idx="10">
                  <c:v>147.34069692080695</c:v>
                </c:pt>
                <c:pt idx="11">
                  <c:v>147.6164867138267</c:v>
                </c:pt>
                <c:pt idx="12">
                  <c:v>148</c:v>
                </c:pt>
                <c:pt idx="13">
                  <c:v>149.17241379310346</c:v>
                </c:pt>
                <c:pt idx="14">
                  <c:v>150.3743846440243</c:v>
                </c:pt>
                <c:pt idx="15">
                  <c:v>153.8217570567713</c:v>
                </c:pt>
                <c:pt idx="16">
                  <c:v>156.78649733173373</c:v>
                </c:pt>
                <c:pt idx="17">
                  <c:v>157.54491926253809</c:v>
                </c:pt>
                <c:pt idx="18">
                  <c:v>171.6791461548008</c:v>
                </c:pt>
                <c:pt idx="19">
                  <c:v>202.9</c:v>
                </c:pt>
                <c:pt idx="20">
                  <c:v>234.42132406679627</c:v>
                </c:pt>
                <c:pt idx="21">
                  <c:v>292.06206896551726</c:v>
                </c:pt>
                <c:pt idx="22">
                  <c:v>306.12667025193394</c:v>
                </c:pt>
                <c:pt idx="23">
                  <c:v>368.86884816392944</c:v>
                </c:pt>
              </c:numCache>
            </c:numRef>
          </c:yVal>
          <c:smooth val="0"/>
          <c:extLst>
            <c:ext xmlns:c16="http://schemas.microsoft.com/office/drawing/2014/chart" uri="{C3380CC4-5D6E-409C-BE32-E72D297353CC}">
              <c16:uniqueId val="{00000000-5380-4041-BAEA-285BE23660EB}"/>
            </c:ext>
          </c:extLst>
        </c:ser>
        <c:ser>
          <c:idx val="3"/>
          <c:order val="4"/>
          <c:spPr>
            <a:ln>
              <a:solidFill>
                <a:schemeClr val="tx1"/>
              </a:solidFill>
              <a:prstDash val="sysDash"/>
            </a:ln>
          </c:spPr>
          <c:marker>
            <c:symbol val="none"/>
          </c:marker>
          <c:xVal>
            <c:numRef>
              <c:f>'5) Cumulative_NormDist'!$DS$3:$DS$396</c:f>
              <c:numCache>
                <c:formatCode>General</c:formatCode>
                <c:ptCount val="394"/>
                <c:pt idx="0">
                  <c:v>2.1355974291907238E-2</c:v>
                </c:pt>
                <c:pt idx="1">
                  <c:v>2.2023285225334917E-2</c:v>
                </c:pt>
                <c:pt idx="2">
                  <c:v>2.2708113683381461E-2</c:v>
                </c:pt>
                <c:pt idx="3">
                  <c:v>2.3410803144829916E-2</c:v>
                </c:pt>
                <c:pt idx="4">
                  <c:v>2.4131700054658197E-2</c:v>
                </c:pt>
                <c:pt idx="5">
                  <c:v>2.4871153726824535E-2</c:v>
                </c:pt>
                <c:pt idx="6">
                  <c:v>2.5629516242609729E-2</c:v>
                </c:pt>
                <c:pt idx="7">
                  <c:v>2.6407142344486399E-2</c:v>
                </c:pt>
                <c:pt idx="8">
                  <c:v>2.7204389325489409E-2</c:v>
                </c:pt>
                <c:pt idx="9">
                  <c:v>2.8021616914065794E-2</c:v>
                </c:pt>
                <c:pt idx="10">
                  <c:v>2.8859187154386214E-2</c:v>
                </c:pt>
                <c:pt idx="11">
                  <c:v>2.9717464282103902E-2</c:v>
                </c:pt>
                <c:pt idx="12">
                  <c:v>3.0596814595551917E-2</c:v>
                </c:pt>
                <c:pt idx="13">
                  <c:v>3.1497606322373223E-2</c:v>
                </c:pt>
                <c:pt idx="14">
                  <c:v>3.2420209481582904E-2</c:v>
                </c:pt>
                <c:pt idx="15">
                  <c:v>3.336499574106646E-2</c:v>
                </c:pt>
                <c:pt idx="16">
                  <c:v>3.4332338270522345E-2</c:v>
                </c:pt>
                <c:pt idx="17">
                  <c:v>3.532261158986278E-2</c:v>
                </c:pt>
                <c:pt idx="18">
                  <c:v>3.6336191413089899E-2</c:v>
                </c:pt>
                <c:pt idx="19">
                  <c:v>3.7373454487671473E-2</c:v>
                </c:pt>
                <c:pt idx="20">
                  <c:v>3.8434778429443921E-2</c:v>
                </c:pt>
                <c:pt idx="21">
                  <c:v>3.9520541553075828E-2</c:v>
                </c:pt>
                <c:pt idx="22">
                  <c:v>4.0631122698131253E-2</c:v>
                </c:pt>
                <c:pt idx="23">
                  <c:v>4.1766901050775886E-2</c:v>
                </c:pt>
                <c:pt idx="24">
                  <c:v>4.2928255961176366E-2</c:v>
                </c:pt>
                <c:pt idx="25">
                  <c:v>4.4115566756646754E-2</c:v>
                </c:pt>
                <c:pt idx="26">
                  <c:v>4.5329212550602925E-2</c:v>
                </c:pt>
                <c:pt idx="27">
                  <c:v>4.6569572047390727E-2</c:v>
                </c:pt>
                <c:pt idx="28">
                  <c:v>4.7837023343058949E-2</c:v>
                </c:pt>
                <c:pt idx="29">
                  <c:v>4.9131943722155118E-2</c:v>
                </c:pt>
                <c:pt idx="30">
                  <c:v>5.0454709450626231E-2</c:v>
                </c:pt>
                <c:pt idx="31">
                  <c:v>5.180569556491306E-2</c:v>
                </c:pt>
                <c:pt idx="32">
                  <c:v>5.3185275657333032E-2</c:v>
                </c:pt>
                <c:pt idx="33">
                  <c:v>5.4593821657850677E-2</c:v>
                </c:pt>
                <c:pt idx="34">
                  <c:v>5.6031703612342394E-2</c:v>
                </c:pt>
                <c:pt idx="35">
                  <c:v>5.7499289457466796E-2</c:v>
                </c:pt>
                <c:pt idx="36">
                  <c:v>5.8996944792257679E-2</c:v>
                </c:pt>
                <c:pt idx="37">
                  <c:v>6.0525032646563122E-2</c:v>
                </c:pt>
                <c:pt idx="38">
                  <c:v>6.2083913246459566E-2</c:v>
                </c:pt>
                <c:pt idx="39">
                  <c:v>6.3673943776774503E-2</c:v>
                </c:pt>
                <c:pt idx="40">
                  <c:v>6.529547814085912E-2</c:v>
                </c:pt>
                <c:pt idx="41">
                  <c:v>6.6948866717755268E-2</c:v>
                </c:pt>
                <c:pt idx="42">
                  <c:v>6.8634456116909007E-2</c:v>
                </c:pt>
                <c:pt idx="43">
                  <c:v>7.0352588930587018E-2</c:v>
                </c:pt>
                <c:pt idx="44">
                  <c:v>7.2103603484157244E-2</c:v>
                </c:pt>
                <c:pt idx="45">
                  <c:v>7.3887833584402332E-2</c:v>
                </c:pt>
                <c:pt idx="46">
                  <c:v>7.5705608266037422E-2</c:v>
                </c:pt>
                <c:pt idx="47">
                  <c:v>7.7557251536610347E-2</c:v>
                </c:pt>
                <c:pt idx="48">
                  <c:v>7.9443082119966674E-2</c:v>
                </c:pt>
                <c:pt idx="49">
                  <c:v>8.1363413198467571E-2</c:v>
                </c:pt>
                <c:pt idx="50">
                  <c:v>8.3318552154151557E-2</c:v>
                </c:pt>
                <c:pt idx="51">
                  <c:v>8.5308800309038729E-2</c:v>
                </c:pt>
                <c:pt idx="52">
                  <c:v>8.7334452664777296E-2</c:v>
                </c:pt>
                <c:pt idx="53">
                  <c:v>8.939579764183847E-2</c:v>
                </c:pt>
                <c:pt idx="54">
                  <c:v>9.1493116818470083E-2</c:v>
                </c:pt>
                <c:pt idx="55">
                  <c:v>9.3626684669621568E-2</c:v>
                </c:pt>
                <c:pt idx="56">
                  <c:v>9.5796768306058905E-2</c:v>
                </c:pt>
                <c:pt idx="57">
                  <c:v>9.8003627213890082E-2</c:v>
                </c:pt>
                <c:pt idx="58">
                  <c:v>0.1002475129947254</c:v>
                </c:pt>
                <c:pt idx="59">
                  <c:v>0.10252866910670114</c:v>
                </c:pt>
                <c:pt idx="60">
                  <c:v>0.10484733060659682</c:v>
                </c:pt>
                <c:pt idx="61">
                  <c:v>0.10720372389327927</c:v>
                </c:pt>
                <c:pt idx="62">
                  <c:v>0.10959806645271046</c:v>
                </c:pt>
                <c:pt idx="63">
                  <c:v>0.1120305666047568</c:v>
                </c:pt>
                <c:pt idx="64">
                  <c:v>0.11450142325204019</c:v>
                </c:pt>
                <c:pt idx="65">
                  <c:v>0.11701082563107454</c:v>
                </c:pt>
                <c:pt idx="66">
                  <c:v>0.1195589530659289</c:v>
                </c:pt>
                <c:pt idx="67">
                  <c:v>0.12214597472466565</c:v>
                </c:pt>
                <c:pt idx="68">
                  <c:v>0.12477204937879756</c:v>
                </c:pt>
                <c:pt idx="69">
                  <c:v>0.12743732516601139</c:v>
                </c:pt>
                <c:pt idx="70">
                  <c:v>0.13014193935640617</c:v>
                </c:pt>
                <c:pt idx="71">
                  <c:v>0.13288601812249295</c:v>
                </c:pt>
                <c:pt idx="72">
                  <c:v>0.13566967631320442</c:v>
                </c:pt>
                <c:pt idx="73">
                  <c:v>0.13849301723216115</c:v>
                </c:pt>
                <c:pt idx="74">
                  <c:v>0.14135613242044115</c:v>
                </c:pt>
                <c:pt idx="75">
                  <c:v>0.14425910144409929</c:v>
                </c:pt>
                <c:pt idx="76">
                  <c:v>0.14720199168667941</c:v>
                </c:pt>
                <c:pt idx="77">
                  <c:v>0.15018485814696395</c:v>
                </c:pt>
                <c:pt idx="78">
                  <c:v>0.15320774324219985</c:v>
                </c:pt>
                <c:pt idx="79">
                  <c:v>0.15627067661704255</c:v>
                </c:pt>
                <c:pt idx="80">
                  <c:v>0.15937367495845106</c:v>
                </c:pt>
                <c:pt idx="81">
                  <c:v>0.16251674181677112</c:v>
                </c:pt>
                <c:pt idx="82">
                  <c:v>0.1656998674332337</c:v>
                </c:pt>
                <c:pt idx="83">
                  <c:v>0.1689230285740991</c:v>
                </c:pt>
                <c:pt idx="84">
                  <c:v>0.1721861883716676</c:v>
                </c:pt>
                <c:pt idx="85">
                  <c:v>0.1754892961723771</c:v>
                </c:pt>
                <c:pt idx="86">
                  <c:v>0.17883228739220355</c:v>
                </c:pt>
                <c:pt idx="87">
                  <c:v>0.18221508337957243</c:v>
                </c:pt>
                <c:pt idx="88">
                  <c:v>0.1856375912859895</c:v>
                </c:pt>
                <c:pt idx="89">
                  <c:v>0.18909970394458889</c:v>
                </c:pt>
                <c:pt idx="90">
                  <c:v>0.19260129975679452</c:v>
                </c:pt>
                <c:pt idx="91">
                  <c:v>0.19614224258728344</c:v>
                </c:pt>
                <c:pt idx="92">
                  <c:v>0.19972238166743336</c:v>
                </c:pt>
                <c:pt idx="93">
                  <c:v>0.20334155150743224</c:v>
                </c:pt>
                <c:pt idx="94">
                  <c:v>0.20699957181721787</c:v>
                </c:pt>
                <c:pt idx="95">
                  <c:v>0.2106962474364116</c:v>
                </c:pt>
                <c:pt idx="96">
                  <c:v>0.21443136827340137</c:v>
                </c:pt>
                <c:pt idx="97">
                  <c:v>0.21820470925372193</c:v>
                </c:pt>
                <c:pt idx="98">
                  <c:v>0.22201603027787378</c:v>
                </c:pt>
                <c:pt idx="99">
                  <c:v>0.22586507618871091</c:v>
                </c:pt>
                <c:pt idx="100">
                  <c:v>0.22975157674852456</c:v>
                </c:pt>
                <c:pt idx="101">
                  <c:v>0.23367524662593697</c:v>
                </c:pt>
                <c:pt idx="102">
                  <c:v>0.2376357853927123</c:v>
                </c:pt>
                <c:pt idx="103">
                  <c:v>0.24163287753058388</c:v>
                </c:pt>
                <c:pt idx="104">
                  <c:v>0.24566619244818688</c:v>
                </c:pt>
                <c:pt idx="105">
                  <c:v>0.24973538450817556</c:v>
                </c:pt>
                <c:pt idx="106">
                  <c:v>0.25384009306459665</c:v>
                </c:pt>
                <c:pt idx="107">
                  <c:v>0.25797994251057982</c:v>
                </c:pt>
                <c:pt idx="108">
                  <c:v>0.26215454233639557</c:v>
                </c:pt>
                <c:pt idx="109">
                  <c:v>0.26636348719792324</c:v>
                </c:pt>
                <c:pt idx="110">
                  <c:v>0.27060635699555929</c:v>
                </c:pt>
                <c:pt idx="111">
                  <c:v>0.27488271696358707</c:v>
                </c:pt>
                <c:pt idx="112">
                  <c:v>0.27919211777002062</c:v>
                </c:pt>
                <c:pt idx="113">
                  <c:v>0.28353409562692067</c:v>
                </c:pt>
                <c:pt idx="114">
                  <c:v>0.28790817241117439</c:v>
                </c:pt>
                <c:pt idx="115">
                  <c:v>0.29231385579571878</c:v>
                </c:pt>
                <c:pt idx="116">
                  <c:v>0.29675063939117496</c:v>
                </c:pt>
                <c:pt idx="117">
                  <c:v>0.30121800289785405</c:v>
                </c:pt>
                <c:pt idx="118">
                  <c:v>0.30571541226808108</c:v>
                </c:pt>
                <c:pt idx="119">
                  <c:v>0.31024231987877371</c:v>
                </c:pt>
                <c:pt idx="120">
                  <c:v>0.31479816471420341</c:v>
                </c:pt>
                <c:pt idx="121">
                  <c:v>0.31938237255885432</c:v>
                </c:pt>
                <c:pt idx="122">
                  <c:v>0.32399435620028449</c:v>
                </c:pt>
                <c:pt idx="123">
                  <c:v>0.32863351564188542</c:v>
                </c:pt>
                <c:pt idx="124">
                  <c:v>0.33329923832542252</c:v>
                </c:pt>
                <c:pt idx="125">
                  <c:v>0.33799089936323135</c:v>
                </c:pt>
                <c:pt idx="126">
                  <c:v>0.34270786177993218</c:v>
                </c:pt>
                <c:pt idx="127">
                  <c:v>0.34744947676351656</c:v>
                </c:pt>
                <c:pt idx="128">
                  <c:v>0.35221508392564815</c:v>
                </c:pt>
                <c:pt idx="129">
                  <c:v>0.3570040115710108</c:v>
                </c:pt>
                <c:pt idx="130">
                  <c:v>0.36181557697552774</c:v>
                </c:pt>
                <c:pt idx="131">
                  <c:v>0.36664908667326329</c:v>
                </c:pt>
                <c:pt idx="132">
                  <c:v>0.3715038367518127</c:v>
                </c:pt>
                <c:pt idx="133">
                  <c:v>0.37637911315597361</c:v>
                </c:pt>
                <c:pt idx="134">
                  <c:v>0.38127419199948348</c:v>
                </c:pt>
                <c:pt idx="135">
                  <c:v>0.38618833988460088</c:v>
                </c:pt>
                <c:pt idx="136">
                  <c:v>0.39112081422929612</c:v>
                </c:pt>
                <c:pt idx="137">
                  <c:v>0.39607086360181176</c:v>
                </c:pt>
                <c:pt idx="138">
                  <c:v>0.40103772806234256</c:v>
                </c:pt>
                <c:pt idx="139">
                  <c:v>0.40602063951157741</c:v>
                </c:pt>
                <c:pt idx="140">
                  <c:v>0.41101882204583912</c:v>
                </c:pt>
                <c:pt idx="141">
                  <c:v>0.41603149231854791</c:v>
                </c:pt>
                <c:pt idx="142">
                  <c:v>0.42105785990773065</c:v>
                </c:pt>
                <c:pt idx="143">
                  <c:v>0.42609712768928687</c:v>
                </c:pt>
                <c:pt idx="144">
                  <c:v>0.43114849221572071</c:v>
                </c:pt>
                <c:pt idx="145">
                  <c:v>0.43621114410003758</c:v>
                </c:pt>
                <c:pt idx="146">
                  <c:v>0.4412842684045008</c:v>
                </c:pt>
                <c:pt idx="147">
                  <c:v>0.44636704503393759</c:v>
                </c:pt>
                <c:pt idx="148">
                  <c:v>0.45145864913327766</c:v>
                </c:pt>
                <c:pt idx="149">
                  <c:v>0.45655825148900359</c:v>
                </c:pt>
                <c:pt idx="150">
                  <c:v>0.4616650189341876</c:v>
                </c:pt>
                <c:pt idx="151">
                  <c:v>0.46677811475678482</c:v>
                </c:pt>
                <c:pt idx="152">
                  <c:v>0.47189669911085019</c:v>
                </c:pt>
                <c:pt idx="153">
                  <c:v>0.47701992943034122</c:v>
                </c:pt>
                <c:pt idx="154">
                  <c:v>0.48214696084516773</c:v>
                </c:pt>
                <c:pt idx="155">
                  <c:v>0.48727694659914578</c:v>
                </c:pt>
                <c:pt idx="156">
                  <c:v>0.49240903846951162</c:v>
                </c:pt>
                <c:pt idx="157">
                  <c:v>0.49754238718764832</c:v>
                </c:pt>
                <c:pt idx="158">
                  <c:v>0.50267614286067841</c:v>
                </c:pt>
                <c:pt idx="159">
                  <c:v>0.50780945539357347</c:v>
                </c:pt>
                <c:pt idx="160">
                  <c:v>0.51294147491143005</c:v>
                </c:pt>
                <c:pt idx="161">
                  <c:v>0.51807135218156486</c:v>
                </c:pt>
                <c:pt idx="162">
                  <c:v>0.52319823903507712</c:v>
                </c:pt>
                <c:pt idx="163">
                  <c:v>0.52832128878753082</c:v>
                </c:pt>
                <c:pt idx="164">
                  <c:v>0.53343965665840964</c:v>
                </c:pt>
                <c:pt idx="165">
                  <c:v>0.53855250018899625</c:v>
                </c:pt>
                <c:pt idx="166">
                  <c:v>0.54365897965833376</c:v>
                </c:pt>
                <c:pt idx="167">
                  <c:v>0.54875825849692517</c:v>
                </c:pt>
                <c:pt idx="168">
                  <c:v>0.55384950369783281</c:v>
                </c:pt>
                <c:pt idx="169">
                  <c:v>0.55893188622483936</c:v>
                </c:pt>
                <c:pt idx="170">
                  <c:v>0.56400458141733933</c:v>
                </c:pt>
                <c:pt idx="171">
                  <c:v>0.56906676939162859</c:v>
                </c:pt>
                <c:pt idx="172">
                  <c:v>0.57411763543827032</c:v>
                </c:pt>
                <c:pt idx="173">
                  <c:v>0.57915637041521306</c:v>
                </c:pt>
                <c:pt idx="174">
                  <c:v>0.58418217113634685</c:v>
                </c:pt>
                <c:pt idx="175">
                  <c:v>0.58919424075518645</c:v>
                </c:pt>
                <c:pt idx="176">
                  <c:v>0.59419178914337656</c:v>
                </c:pt>
                <c:pt idx="177">
                  <c:v>0.59917403326371876</c:v>
                </c:pt>
                <c:pt idx="178">
                  <c:v>0.60414019753742887</c:v>
                </c:pt>
                <c:pt idx="179">
                  <c:v>0.60908951420533763</c:v>
                </c:pt>
                <c:pt idx="180">
                  <c:v>0.61402122368275425</c:v>
                </c:pt>
                <c:pt idx="181">
                  <c:v>0.61893457490772219</c:v>
                </c:pt>
                <c:pt idx="182">
                  <c:v>0.62382882568240117</c:v>
                </c:pt>
                <c:pt idx="183">
                  <c:v>0.62870324300731872</c:v>
                </c:pt>
                <c:pt idx="184">
                  <c:v>0.6335571034082419</c:v>
                </c:pt>
                <c:pt idx="185">
                  <c:v>0.6383896932554296</c:v>
                </c:pt>
                <c:pt idx="186">
                  <c:v>0.64320030907503067</c:v>
                </c:pt>
                <c:pt idx="187">
                  <c:v>0.64798825785240755</c:v>
                </c:pt>
                <c:pt idx="188">
                  <c:v>0.65275285732716859</c:v>
                </c:pt>
                <c:pt idx="189">
                  <c:v>0.65749343627970447</c:v>
                </c:pt>
                <c:pt idx="190">
                  <c:v>0.66220933480903321</c:v>
                </c:pt>
                <c:pt idx="191">
                  <c:v>0.66689990460176674</c:v>
                </c:pt>
                <c:pt idx="192">
                  <c:v>0.67156450919202304</c:v>
                </c:pt>
                <c:pt idx="193">
                  <c:v>0.67620252421211635</c:v>
                </c:pt>
                <c:pt idx="194">
                  <c:v>0.68081333763387009</c:v>
                </c:pt>
                <c:pt idx="195">
                  <c:v>0.68539635000040433</c:v>
                </c:pt>
                <c:pt idx="196">
                  <c:v>0.68995097464826294</c:v>
                </c:pt>
                <c:pt idx="197">
                  <c:v>0.69447663791975345</c:v>
                </c:pt>
                <c:pt idx="198">
                  <c:v>0.69897277936538482</c:v>
                </c:pt>
                <c:pt idx="199">
                  <c:v>0.70343885193629863</c:v>
                </c:pt>
                <c:pt idx="200">
                  <c:v>0.70787432216659796</c:v>
                </c:pt>
                <c:pt idx="201">
                  <c:v>0.7122786703454913</c:v>
                </c:pt>
                <c:pt idx="202">
                  <c:v>0.71665139067917827</c:v>
                </c:pt>
                <c:pt idx="203">
                  <c:v>0.72099199144241521</c:v>
                </c:pt>
                <c:pt idx="204">
                  <c:v>0.725299995119707</c:v>
                </c:pt>
                <c:pt idx="205">
                  <c:v>0.72957493853608635</c:v>
                </c:pt>
                <c:pt idx="206">
                  <c:v>0.73381637297744851</c:v>
                </c:pt>
                <c:pt idx="207">
                  <c:v>0.73802386430042177</c:v>
                </c:pt>
                <c:pt idx="208">
                  <c:v>0.7421969930317649</c:v>
                </c:pt>
                <c:pt idx="209">
                  <c:v>0.74633535445729182</c:v>
                </c:pt>
                <c:pt idx="210">
                  <c:v>0.7504385587003346</c:v>
                </c:pt>
                <c:pt idx="211">
                  <c:v>0.75450623078976797</c:v>
                </c:pt>
                <c:pt idx="212">
                  <c:v>0.7585380107176245</c:v>
                </c:pt>
                <c:pt idx="213">
                  <c:v>0.76253355348634499</c:v>
                </c:pt>
                <c:pt idx="214">
                  <c:v>0.76649252914571431</c:v>
                </c:pt>
                <c:pt idx="215">
                  <c:v>0.77041462281954287</c:v>
                </c:pt>
                <c:pt idx="216">
                  <c:v>0.77429953472216839</c:v>
                </c:pt>
                <c:pt idx="217">
                  <c:v>0.77814698016485384</c:v>
                </c:pt>
                <c:pt idx="218">
                  <c:v>0.7819566895521749</c:v>
                </c:pt>
                <c:pt idx="219">
                  <c:v>0.78572840836849389</c:v>
                </c:pt>
                <c:pt idx="220">
                  <c:v>0.78946189715462733</c:v>
                </c:pt>
                <c:pt idx="221">
                  <c:v>0.79315693147482524</c:v>
                </c:pt>
                <c:pt idx="222">
                  <c:v>0.79681330187418498</c:v>
                </c:pt>
                <c:pt idx="223">
                  <c:v>0.80043081382663195</c:v>
                </c:pt>
                <c:pt idx="224">
                  <c:v>0.80400928767361124</c:v>
                </c:pt>
                <c:pt idx="225">
                  <c:v>0.80754855855363472</c:v>
                </c:pt>
                <c:pt idx="226">
                  <c:v>0.8110484763228416</c:v>
                </c:pt>
                <c:pt idx="227">
                  <c:v>0.81450890546673549</c:v>
                </c:pt>
                <c:pt idx="228">
                  <c:v>0.81792972500326722</c:v>
                </c:pt>
                <c:pt idx="229">
                  <c:v>0.82131082837744152</c:v>
                </c:pt>
                <c:pt idx="230">
                  <c:v>0.8246521233476285</c:v>
                </c:pt>
                <c:pt idx="231">
                  <c:v>0.82795353186377074</c:v>
                </c:pt>
                <c:pt idx="232">
                  <c:v>0.83121498993768206</c:v>
                </c:pt>
                <c:pt idx="233">
                  <c:v>0.83443644750563417</c:v>
                </c:pt>
                <c:pt idx="234">
                  <c:v>0.83761786828344253</c:v>
                </c:pt>
                <c:pt idx="235">
                  <c:v>0.84075922961425742</c:v>
                </c:pt>
                <c:pt idx="236">
                  <c:v>0.84386052230927822</c:v>
                </c:pt>
                <c:pt idx="237">
                  <c:v>0.84692175048160967</c:v>
                </c:pt>
                <c:pt idx="238">
                  <c:v>0.8499429313734832</c:v>
                </c:pt>
                <c:pt idx="239">
                  <c:v>0.85292409517707102</c:v>
                </c:pt>
                <c:pt idx="240">
                  <c:v>0.85586528484912416</c:v>
                </c:pt>
                <c:pt idx="241">
                  <c:v>0.85876655591966733</c:v>
                </c:pt>
                <c:pt idx="242">
                  <c:v>0.86162797629498744</c:v>
                </c:pt>
                <c:pt idx="243">
                  <c:v>0.86444962605515474</c:v>
                </c:pt>
                <c:pt idx="244">
                  <c:v>0.86723159724631826</c:v>
                </c:pt>
                <c:pt idx="245">
                  <c:v>0.86997399366801753</c:v>
                </c:pt>
                <c:pt idx="246">
                  <c:v>0.87267693065575502</c:v>
                </c:pt>
                <c:pt idx="247">
                  <c:v>0.87534053485907726</c:v>
                </c:pt>
                <c:pt idx="248">
                  <c:v>0.87796494401540748</c:v>
                </c:pt>
                <c:pt idx="249">
                  <c:v>0.88055030671988155</c:v>
                </c:pt>
                <c:pt idx="250">
                  <c:v>0.88309678219143006</c:v>
                </c:pt>
                <c:pt idx="251">
                  <c:v>0.88560454003535904</c:v>
                </c:pt>
                <c:pt idx="252">
                  <c:v>0.88807376000267335</c:v>
                </c:pt>
                <c:pt idx="253">
                  <c:v>0.89050463174639072</c:v>
                </c:pt>
                <c:pt idx="254">
                  <c:v>0.89289735457509367</c:v>
                </c:pt>
                <c:pt idx="255">
                  <c:v>0.89525213720396302</c:v>
                </c:pt>
                <c:pt idx="256">
                  <c:v>0.89756919750353703</c:v>
                </c:pt>
                <c:pt idx="257">
                  <c:v>0.89984876224643973</c:v>
                </c:pt>
                <c:pt idx="258">
                  <c:v>0.90209106685231688</c:v>
                </c:pt>
                <c:pt idx="259">
                  <c:v>0.90429635513121853</c:v>
                </c:pt>
                <c:pt idx="260">
                  <c:v>0.90646487902566597</c:v>
                </c:pt>
                <c:pt idx="261">
                  <c:v>0.9085968983516326</c:v>
                </c:pt>
                <c:pt idx="262">
                  <c:v>0.91069268053867369</c:v>
                </c:pt>
                <c:pt idx="263">
                  <c:v>0.91275250036942945</c:v>
                </c:pt>
                <c:pt idx="264">
                  <c:v>0.91477663971872736</c:v>
                </c:pt>
                <c:pt idx="265">
                  <c:v>0.9167653872925039</c:v>
                </c:pt>
                <c:pt idx="266">
                  <c:v>0.91871903836676427</c:v>
                </c:pt>
                <c:pt idx="267">
                  <c:v>0.92063789452679201</c:v>
                </c:pt>
                <c:pt idx="268">
                  <c:v>0.92252226340681998</c:v>
                </c:pt>
                <c:pt idx="269">
                  <c:v>0.9243724584303662</c:v>
                </c:pt>
                <c:pt idx="270">
                  <c:v>0.9261887985514371</c:v>
                </c:pt>
                <c:pt idx="271">
                  <c:v>0.92797160799679446</c:v>
                </c:pt>
                <c:pt idx="272">
                  <c:v>0.92972121600947777</c:v>
                </c:pt>
                <c:pt idx="273">
                  <c:v>0.93143795659376949</c:v>
                </c:pt>
                <c:pt idx="274">
                  <c:v>0.93312216826178607</c:v>
                </c:pt>
                <c:pt idx="275">
                  <c:v>0.93477419378187099</c:v>
                </c:pt>
                <c:pt idx="276">
                  <c:v>0.93639437992896357</c:v>
                </c:pt>
                <c:pt idx="277">
                  <c:v>0.93798307723710983</c:v>
                </c:pt>
                <c:pt idx="278">
                  <c:v>0.93954063975427649</c:v>
                </c:pt>
                <c:pt idx="279">
                  <c:v>0.94106742479962724</c:v>
                </c:pt>
                <c:pt idx="280">
                  <c:v>0.94256379272340818</c:v>
                </c:pt>
                <c:pt idx="281">
                  <c:v>0.94403010666959164</c:v>
                </c:pt>
                <c:pt idx="282">
                  <c:v>0.94546673234141609</c:v>
                </c:pt>
                <c:pt idx="283">
                  <c:v>0.9468740377699566</c:v>
                </c:pt>
                <c:pt idx="284">
                  <c:v>0.94825239308585529</c:v>
                </c:pt>
                <c:pt idx="285">
                  <c:v>0.94960217029433358</c:v>
                </c:pt>
                <c:pt idx="286">
                  <c:v>0.95092374305360394</c:v>
                </c:pt>
                <c:pt idx="287">
                  <c:v>0.95221748645679216</c:v>
                </c:pt>
                <c:pt idx="288">
                  <c:v>0.95348377681747598</c:v>
                </c:pt>
                <c:pt idx="289">
                  <c:v>0.95472299145893991</c:v>
                </c:pt>
                <c:pt idx="290">
                  <c:v>0.95593550850723963</c:v>
                </c:pt>
                <c:pt idx="291">
                  <c:v>0.95712170668816554</c:v>
                </c:pt>
                <c:pt idx="292">
                  <c:v>0.95828196512818697</c:v>
                </c:pt>
                <c:pt idx="293">
                  <c:v>0.95941666315945429</c:v>
                </c:pt>
                <c:pt idx="294">
                  <c:v>0.96052618012893087</c:v>
                </c:pt>
                <c:pt idx="295">
                  <c:v>0.96161089521171905</c:v>
                </c:pt>
                <c:pt idx="296">
                  <c:v>0.96267118722864164</c:v>
                </c:pt>
                <c:pt idx="297">
                  <c:v>0.9637074344681329</c:v>
                </c:pt>
                <c:pt idx="298">
                  <c:v>0.96472001451248823</c:v>
                </c:pt>
                <c:pt idx="299">
                  <c:v>0.96570930406851563</c:v>
                </c:pt>
                <c:pt idx="300">
                  <c:v>0.96667567880262883</c:v>
                </c:pt>
                <c:pt idx="301">
                  <c:v>0.96761951318041384</c:v>
                </c:pt>
                <c:pt idx="302">
                  <c:v>0.96854118031069725</c:v>
                </c:pt>
                <c:pt idx="303">
                  <c:v>0.9694410517941402</c:v>
                </c:pt>
                <c:pt idx="304">
                  <c:v>0.97031949757637448</c:v>
                </c:pt>
                <c:pt idx="305">
                  <c:v>0.97117688580569483</c:v>
                </c:pt>
                <c:pt idx="306">
                  <c:v>0.97201358269531613</c:v>
                </c:pt>
                <c:pt idx="307">
                  <c:v>0.97282995239019709</c:v>
                </c:pt>
                <c:pt idx="308">
                  <c:v>0.97362635683843246</c:v>
                </c:pt>
                <c:pt idx="309">
                  <c:v>0.9744031556672057</c:v>
                </c:pt>
                <c:pt idx="310">
                  <c:v>0.9751607060632943</c:v>
                </c:pt>
                <c:pt idx="311">
                  <c:v>0.97589936265811184</c:v>
                </c:pt>
                <c:pt idx="312">
                  <c:v>0.97661947741727118</c:v>
                </c:pt>
                <c:pt idx="313">
                  <c:v>0.97732139953464414</c:v>
                </c:pt>
                <c:pt idx="314">
                  <c:v>0.97800547533089366</c:v>
                </c:pt>
                <c:pt idx="315">
                  <c:v>0.97867204815644782</c:v>
                </c:pt>
                <c:pt idx="316">
                  <c:v>0.97932145829888262</c:v>
                </c:pt>
                <c:pt idx="317">
                  <c:v>0.97995404289467691</c:v>
                </c:pt>
                <c:pt idx="318">
                  <c:v>0.98057013584529951</c:v>
                </c:pt>
                <c:pt idx="319">
                  <c:v>0.98117006773758442</c:v>
                </c:pt>
                <c:pt idx="320">
                  <c:v>0.98175416576834895</c:v>
                </c:pt>
                <c:pt idx="321">
                  <c:v>0.98232275367320454</c:v>
                </c:pt>
                <c:pt idx="322">
                  <c:v>0.98287615165950781</c:v>
                </c:pt>
                <c:pt idx="323">
                  <c:v>0.98341467634339852</c:v>
                </c:pt>
                <c:pt idx="324">
                  <c:v>0.98393864069086534</c:v>
                </c:pt>
                <c:pt idx="325">
                  <c:v>0.9844483539627803</c:v>
                </c:pt>
                <c:pt idx="326">
                  <c:v>0.98494412166384038</c:v>
                </c:pt>
                <c:pt idx="327">
                  <c:v>0.98542624549535129</c:v>
                </c:pt>
                <c:pt idx="328">
                  <c:v>0.9858950233117868</c:v>
                </c:pt>
                <c:pt idx="329">
                  <c:v>0.98635074908105713</c:v>
                </c:pt>
                <c:pt idx="330">
                  <c:v>0.98679371284841422</c:v>
                </c:pt>
                <c:pt idx="331">
                  <c:v>0.98722420070392458</c:v>
                </c:pt>
                <c:pt idx="332">
                  <c:v>0.98764249475343546</c:v>
                </c:pt>
                <c:pt idx="333">
                  <c:v>0.9880488730929593</c:v>
                </c:pt>
                <c:pt idx="334">
                  <c:v>0.98844360978640255</c:v>
                </c:pt>
                <c:pt idx="335">
                  <c:v>0.98882697484656101</c:v>
                </c:pt>
                <c:pt idx="336">
                  <c:v>0.98919923421930378</c:v>
                </c:pt>
                <c:pt idx="337">
                  <c:v>0.98956064977086733</c:v>
                </c:pt>
                <c:pt idx="338">
                  <c:v>0.98991147927818013</c:v>
                </c:pt>
                <c:pt idx="339">
                  <c:v>0.99025197642213891</c:v>
                </c:pt>
                <c:pt idx="340">
                  <c:v>0.99058239078375276</c:v>
                </c:pt>
                <c:pt idx="341">
                  <c:v>0.99090296784307808</c:v>
                </c:pt>
                <c:pt idx="342">
                  <c:v>0.99121394898085924</c:v>
                </c:pt>
                <c:pt idx="343">
                  <c:v>0.99151557148279512</c:v>
                </c:pt>
                <c:pt idx="344">
                  <c:v>0.99180806854634995</c:v>
                </c:pt>
                <c:pt idx="345">
                  <c:v>0.99209166929002512</c:v>
                </c:pt>
                <c:pt idx="346">
                  <c:v>0.9923665987650111</c:v>
                </c:pt>
                <c:pt idx="347">
                  <c:v>0.99263307796913791</c:v>
                </c:pt>
                <c:pt idx="348">
                  <c:v>0.99289132386304202</c:v>
                </c:pt>
                <c:pt idx="349">
                  <c:v>0.99314154938846932</c:v>
                </c:pt>
                <c:pt idx="350">
                  <c:v>0.99338396348863223</c:v>
                </c:pt>
                <c:pt idx="351">
                  <c:v>0.99361877113054264</c:v>
                </c:pt>
                <c:pt idx="352">
                  <c:v>0.99384617332923864</c:v>
                </c:pt>
                <c:pt idx="353">
                  <c:v>0.99406636717382835</c:v>
                </c:pt>
                <c:pt idx="354">
                  <c:v>0.99427954585527034</c:v>
                </c:pt>
                <c:pt idx="355">
                  <c:v>0.99448589869581483</c:v>
                </c:pt>
                <c:pt idx="356">
                  <c:v>0.99468561118002807</c:v>
                </c:pt>
                <c:pt idx="357">
                  <c:v>0.99487886498732359</c:v>
                </c:pt>
                <c:pt idx="358">
                  <c:v>0.99506583802592719</c:v>
                </c:pt>
                <c:pt idx="359">
                  <c:v>0.99524670446819929</c:v>
                </c:pt>
                <c:pt idx="360">
                  <c:v>0.99542163478724432</c:v>
                </c:pt>
                <c:pt idx="361">
                  <c:v>0.99559079579473408</c:v>
                </c:pt>
                <c:pt idx="362">
                  <c:v>0.99575435067987361</c:v>
                </c:pt>
                <c:pt idx="363">
                  <c:v>0.99591245904944348</c:v>
                </c:pt>
                <c:pt idx="364">
                  <c:v>0.99606527696884617</c:v>
                </c:pt>
                <c:pt idx="365">
                  <c:v>0.9962129570040934</c:v>
                </c:pt>
                <c:pt idx="366">
                  <c:v>0.99635564826466594</c:v>
                </c:pt>
                <c:pt idx="367">
                  <c:v>0.99649349644718466</c:v>
                </c:pt>
                <c:pt idx="368">
                  <c:v>0.99662664387982625</c:v>
                </c:pt>
                <c:pt idx="369">
                  <c:v>0.9967552295674269</c:v>
                </c:pt>
                <c:pt idx="370">
                  <c:v>0.99687938923720865</c:v>
                </c:pt>
                <c:pt idx="371">
                  <c:v>0.99699925538507495</c:v>
                </c:pt>
                <c:pt idx="372">
                  <c:v>0.99711495732241417</c:v>
                </c:pt>
                <c:pt idx="373">
                  <c:v>0.99722662122335792</c:v>
                </c:pt>
                <c:pt idx="374">
                  <c:v>0.99733437017243898</c:v>
                </c:pt>
                <c:pt idx="375">
                  <c:v>0.99743832421259648</c:v>
                </c:pt>
                <c:pt idx="376">
                  <c:v>0.99753860039347675</c:v>
                </c:pt>
                <c:pt idx="377">
                  <c:v>0.99763531281998108</c:v>
                </c:pt>
                <c:pt idx="378">
                  <c:v>0.99772857270101067</c:v>
                </c:pt>
                <c:pt idx="379">
                  <c:v>0.99781848839836385</c:v>
                </c:pt>
                <c:pt idx="380">
                  <c:v>0.99790516547573915</c:v>
                </c:pt>
                <c:pt idx="381">
                  <c:v>0.99798870674780149</c:v>
                </c:pt>
                <c:pt idx="382">
                  <c:v>0.99806921232926804</c:v>
                </c:pt>
                <c:pt idx="383">
                  <c:v>0.99814677968397492</c:v>
                </c:pt>
                <c:pt idx="384">
                  <c:v>0.99822150367388407</c:v>
                </c:pt>
                <c:pt idx="385">
                  <c:v>0.99829347660799317</c:v>
                </c:pt>
                <c:pt idx="386">
                  <c:v>0.99836278829111302</c:v>
                </c:pt>
                <c:pt idx="387">
                  <c:v>0.99842952607247626</c:v>
                </c:pt>
                <c:pt idx="388">
                  <c:v>0.99849377489414537</c:v>
                </c:pt>
                <c:pt idx="389">
                  <c:v>0.99855561733918741</c:v>
                </c:pt>
                <c:pt idx="390">
                  <c:v>0.99861513367958565</c:v>
                </c:pt>
                <c:pt idx="391">
                  <c:v>0.99867240192385809</c:v>
                </c:pt>
                <c:pt idx="392">
                  <c:v>0.99872749786435577</c:v>
                </c:pt>
                <c:pt idx="393">
                  <c:v>0.99878049512421496</c:v>
                </c:pt>
              </c:numCache>
            </c:numRef>
          </c:xVal>
          <c:yVal>
            <c:numRef>
              <c:f>'5) Cumulative_NormDist'!$DT$3:$DT$396</c:f>
              <c:numCache>
                <c:formatCode>General</c:formatCode>
                <c:ptCount val="39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numCache>
            </c:numRef>
          </c:yVal>
          <c:smooth val="0"/>
          <c:extLst>
            <c:ext xmlns:c16="http://schemas.microsoft.com/office/drawing/2014/chart" uri="{C3380CC4-5D6E-409C-BE32-E72D297353CC}">
              <c16:uniqueId val="{00000007-5380-4041-BAEA-285BE23660EB}"/>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UCS_YM_BoxPlot_by_Rock'!$GP$51</c:f>
                <c:numCache>
                  <c:formatCode>General</c:formatCode>
                  <c:ptCount val="1"/>
                  <c:pt idx="0">
                    <c:v>30.609051454842042</c:v>
                  </c:pt>
                </c:numCache>
              </c:numRef>
            </c:plus>
            <c:minus>
              <c:numRef>
                <c:f>'4) UCS_YM_BoxPlot_by_Rock'!$GP$51</c:f>
                <c:numCache>
                  <c:formatCode>General</c:formatCode>
                  <c:ptCount val="1"/>
                  <c:pt idx="0">
                    <c:v>30.609051454842042</c:v>
                  </c:pt>
                </c:numCache>
              </c:numRef>
            </c:minus>
            <c:spPr>
              <a:ln w="25400" cap="sq">
                <a:solidFill>
                  <a:schemeClr val="bg2">
                    <a:lumMod val="50000"/>
                  </a:schemeClr>
                </a:solidFill>
                <a:prstDash val="sysDash"/>
              </a:ln>
            </c:spPr>
          </c:errBars>
          <c:xVal>
            <c:numRef>
              <c:f>'4) UCS_YM_BoxPlot_by_Rock'!$GO$50</c:f>
              <c:numCache>
                <c:formatCode>General</c:formatCode>
                <c:ptCount val="1"/>
                <c:pt idx="0">
                  <c:v>0.5</c:v>
                </c:pt>
              </c:numCache>
            </c:numRef>
          </c:xVal>
          <c:yVal>
            <c:numRef>
              <c:f>'4) UCS_YM_BoxPlot_by_Rock'!$GP$50</c:f>
              <c:numCache>
                <c:formatCode>0.00</c:formatCode>
                <c:ptCount val="1"/>
                <c:pt idx="0">
                  <c:v>158.487557503955</c:v>
                </c:pt>
              </c:numCache>
            </c:numRef>
          </c:yVal>
          <c:smooth val="0"/>
          <c:extLst>
            <c:ext xmlns:c16="http://schemas.microsoft.com/office/drawing/2014/chart" uri="{C3380CC4-5D6E-409C-BE32-E72D297353CC}">
              <c16:uniqueId val="{00000001-2D4F-4701-AF97-AFD8002D8F84}"/>
            </c:ext>
          </c:extLst>
        </c:ser>
        <c:ser>
          <c:idx val="0"/>
          <c:order val="3"/>
          <c:spPr>
            <a:ln w="19050">
              <a:noFill/>
            </a:ln>
          </c:spPr>
          <c:marker>
            <c:symbol val="none"/>
          </c:marker>
          <c:dLbls>
            <c:dLbl>
              <c:idx val="0"/>
              <c:tx>
                <c:rich>
                  <a:bodyPr/>
                  <a:lstStyle/>
                  <a:p>
                    <a:fld id="{FDD666D9-4C47-4559-AE49-6DAA89C5E95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380-4041-BAEA-285BE23660EB}"/>
                </c:ext>
              </c:extLst>
            </c:dLbl>
            <c:dLbl>
              <c:idx val="1"/>
              <c:tx>
                <c:rich>
                  <a:bodyPr/>
                  <a:lstStyle/>
                  <a:p>
                    <a:fld id="{1BBE6B8A-E8D6-4AF3-A688-4E8EC5A255F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380-4041-BAEA-285BE23660EB}"/>
                </c:ext>
              </c:extLst>
            </c:dLbl>
            <c:dLbl>
              <c:idx val="2"/>
              <c:tx>
                <c:rich>
                  <a:bodyPr/>
                  <a:lstStyle/>
                  <a:p>
                    <a:fld id="{B7453C51-93A6-467F-9F01-2C799C0954F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380-4041-BAEA-285BE23660EB}"/>
                </c:ext>
              </c:extLst>
            </c:dLbl>
            <c:dLbl>
              <c:idx val="3"/>
              <c:tx>
                <c:rich>
                  <a:bodyPr/>
                  <a:lstStyle/>
                  <a:p>
                    <a:fld id="{0E9622A9-6BC3-46AB-AEDA-2320C1D0885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380-4041-BAEA-285BE23660EB}"/>
                </c:ext>
              </c:extLst>
            </c:dLbl>
            <c:dLbl>
              <c:idx val="4"/>
              <c:tx>
                <c:rich>
                  <a:bodyPr/>
                  <a:lstStyle/>
                  <a:p>
                    <a:fld id="{7A70CA36-C67F-4713-93A6-E6E78DC6BA3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380-4041-BAEA-285BE23660EB}"/>
                </c:ext>
              </c:extLst>
            </c:dLbl>
            <c:numFmt formatCode="0%" sourceLinked="0"/>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'4) UCS_YM_BoxPlot_by_Rock'!$GT$24:$GT$28</c:f>
              <c:numCache>
                <c:formatCode>0%</c:formatCode>
                <c:ptCount val="5"/>
                <c:pt idx="0">
                  <c:v>0</c:v>
                </c:pt>
                <c:pt idx="1">
                  <c:v>0.25</c:v>
                </c:pt>
                <c:pt idx="2">
                  <c:v>0.5</c:v>
                </c:pt>
                <c:pt idx="3">
                  <c:v>0.75</c:v>
                </c:pt>
                <c:pt idx="4">
                  <c:v>1</c:v>
                </c:pt>
              </c:numCache>
            </c:numRef>
          </c:xVal>
          <c:yVal>
            <c:numRef>
              <c:f>'4) UCS_YM_BoxPlot_by_Rock'!$GU$24:$GU$28</c:f>
              <c:numCache>
                <c:formatCode>General</c:formatCode>
                <c:ptCount val="5"/>
                <c:pt idx="0">
                  <c:v>0</c:v>
                </c:pt>
                <c:pt idx="1">
                  <c:v>0</c:v>
                </c:pt>
                <c:pt idx="2">
                  <c:v>0</c:v>
                </c:pt>
                <c:pt idx="3">
                  <c:v>0</c:v>
                </c:pt>
                <c:pt idx="4">
                  <c:v>0</c:v>
                </c:pt>
              </c:numCache>
            </c:numRef>
          </c:yVal>
          <c:smooth val="0"/>
          <c:extLst>
            <c:ext xmlns:c15="http://schemas.microsoft.com/office/drawing/2012/chart" uri="{02D57815-91ED-43cb-92C2-25804820EDAC}">
              <c15:datalabelsRange>
                <c15:f>'4) UCS_YM_BoxPlot_by_Rock'!$GT$24:$GT$28</c15:f>
                <c15:dlblRangeCache>
                  <c:ptCount val="5"/>
                  <c:pt idx="0">
                    <c:v>0%</c:v>
                  </c:pt>
                  <c:pt idx="1">
                    <c:v>25%</c:v>
                  </c:pt>
                  <c:pt idx="2">
                    <c:v>50%</c:v>
                  </c:pt>
                  <c:pt idx="3">
                    <c:v>75%</c:v>
                  </c:pt>
                  <c:pt idx="4">
                    <c:v>100%</c:v>
                  </c:pt>
                </c15:dlblRangeCache>
              </c15:datalabelsRange>
            </c:ext>
            <c:ext xmlns:c16="http://schemas.microsoft.com/office/drawing/2014/chart" uri="{C3380CC4-5D6E-409C-BE32-E72D297353CC}">
              <c16:uniqueId val="{00000001-5380-4041-BAEA-285BE23660EB}"/>
            </c:ext>
          </c:extLst>
        </c:ser>
        <c:dLbls>
          <c:showLegendKey val="0"/>
          <c:showVal val="0"/>
          <c:showCatName val="0"/>
          <c:showSerName val="0"/>
          <c:showPercent val="0"/>
          <c:showBubbleSize val="0"/>
        </c:dLbls>
        <c:axId val="661556112"/>
        <c:axId val="661552832"/>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1976319086767345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2041552038"/>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50"/>
        <c:minorUnit val="5"/>
      </c:valAx>
      <c:valAx>
        <c:axId val="661552832"/>
        <c:scaling>
          <c:orientation val="minMax"/>
          <c:max val="400"/>
        </c:scaling>
        <c:delete val="0"/>
        <c:axPos val="r"/>
        <c:numFmt formatCode="0.00" sourceLinked="1"/>
        <c:majorTickMark val="none"/>
        <c:minorTickMark val="none"/>
        <c:tickLblPos val="none"/>
        <c:crossAx val="661556112"/>
        <c:crosses val="max"/>
        <c:crossBetween val="midCat"/>
      </c:valAx>
      <c:valAx>
        <c:axId val="661556112"/>
        <c:scaling>
          <c:orientation val="minMax"/>
          <c:max val="1"/>
        </c:scaling>
        <c:delete val="0"/>
        <c:axPos val="t"/>
        <c:numFmt formatCode="General" sourceLinked="1"/>
        <c:majorTickMark val="out"/>
        <c:minorTickMark val="none"/>
        <c:tickLblPos val="none"/>
        <c:crossAx val="661552832"/>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UCS_YM_BoxPlot_by_Rock'!$HD$1</c:f>
          <c:strCache>
            <c:ptCount val="1"/>
            <c:pt idx="0">
              <c:v>Basalt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3459047005492637"/>
        </c:manualLayout>
      </c:layout>
      <c:scatterChart>
        <c:scatterStyle val="lineMarker"/>
        <c:varyColors val="0"/>
        <c:ser>
          <c:idx val="1"/>
          <c:order val="0"/>
          <c:tx>
            <c:v>Basalt Young's Modulus</c:v>
          </c:tx>
          <c:spPr>
            <a:ln w="28575">
              <a:solidFill>
                <a:schemeClr val="tx1"/>
              </a:solidFill>
            </a:ln>
          </c:spPr>
          <c:marker>
            <c:symbol val="none"/>
          </c:marker>
          <c:xVal>
            <c:numRef>
              <c:f>'4) UCS_YM_BoxPlot_by_Rock'!$HE$24:$HE$44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UCS_YM_BoxPlot_by_Rock'!$HF$24:$HF$44</c:f>
              <c:numCache>
                <c:formatCode>General</c:formatCode>
                <c:ptCount val="21"/>
                <c:pt idx="0">
                  <c:v>49.297425502282159</c:v>
                </c:pt>
                <c:pt idx="1">
                  <c:v>40.190136391600589</c:v>
                </c:pt>
                <c:pt idx="2">
                  <c:v>34.18686206373502</c:v>
                </c:pt>
                <c:pt idx="3">
                  <c:v>34.18686206373502</c:v>
                </c:pt>
                <c:pt idx="4">
                  <c:v>40.190136391600589</c:v>
                </c:pt>
                <c:pt idx="5">
                  <c:v>49.297425502282159</c:v>
                </c:pt>
                <c:pt idx="6">
                  <c:v>49.297425502282159</c:v>
                </c:pt>
                <c:pt idx="8">
                  <c:v>34.18686206373502</c:v>
                </c:pt>
                <c:pt idx="9">
                  <c:v>34.18686206373502</c:v>
                </c:pt>
                <c:pt idx="10">
                  <c:v>32.197133165101562</c:v>
                </c:pt>
                <c:pt idx="11">
                  <c:v>32.197133165101562</c:v>
                </c:pt>
                <c:pt idx="12">
                  <c:v>32.197133165101562</c:v>
                </c:pt>
                <c:pt idx="13">
                  <c:v>32.197133165101562</c:v>
                </c:pt>
                <c:pt idx="14">
                  <c:v>34.18686206373502</c:v>
                </c:pt>
                <c:pt idx="16">
                  <c:v>49.297425502282159</c:v>
                </c:pt>
                <c:pt idx="17" formatCode="0.00">
                  <c:v>85.494835836125702</c:v>
                </c:pt>
                <c:pt idx="19">
                  <c:v>32.197133165101562</c:v>
                </c:pt>
                <c:pt idx="20" formatCode="0.000">
                  <c:v>23.993711992719149</c:v>
                </c:pt>
              </c:numCache>
            </c:numRef>
          </c:yVal>
          <c:smooth val="0"/>
          <c:extLst>
            <c:ext xmlns:c16="http://schemas.microsoft.com/office/drawing/2014/chart" uri="{C3380CC4-5D6E-409C-BE32-E72D297353CC}">
              <c16:uniqueId val="{00000000-EDBB-4B37-8BEA-0C20E4B63D23}"/>
            </c:ext>
          </c:extLst>
        </c:ser>
        <c:ser>
          <c:idx val="0"/>
          <c:order val="2"/>
          <c:marker>
            <c:symbol val="circle"/>
            <c:size val="7"/>
            <c:spPr>
              <a:noFill/>
              <a:ln>
                <a:solidFill>
                  <a:schemeClr val="tx1">
                    <a:shade val="95000"/>
                    <a:satMod val="105000"/>
                  </a:schemeClr>
                </a:solidFill>
              </a:ln>
            </c:spPr>
          </c:marker>
          <c:xVal>
            <c:numRef>
              <c:f>'4) UCS_YM_BoxPlot_by_Rock'!$HE$46</c:f>
              <c:numCache>
                <c:formatCode>General</c:formatCode>
                <c:ptCount val="1"/>
              </c:numCache>
            </c:numRef>
          </c:xVal>
          <c:yVal>
            <c:numRef>
              <c:f>'4) UCS_YM_BoxPlot_by_Rock'!$HF$46</c:f>
              <c:numCache>
                <c:formatCode>0.0</c:formatCode>
                <c:ptCount val="1"/>
                <c:pt idx="0">
                  <c:v>85.494835836125702</c:v>
                </c:pt>
              </c:numCache>
            </c:numRef>
          </c:yVal>
          <c:smooth val="0"/>
          <c:extLst>
            <c:ext xmlns:c16="http://schemas.microsoft.com/office/drawing/2014/chart" uri="{C3380CC4-5D6E-409C-BE32-E72D297353CC}">
              <c16:uniqueId val="{00000002-EDBB-4B37-8BEA-0C20E4B63D23}"/>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UCS_YM_BoxPlot_by_Rock'!$HC$2:$HC$21</c:f>
              <c:numCache>
                <c:formatCode>General</c:formatCode>
                <c:ptCount val="20"/>
                <c:pt idx="0">
                  <c:v>4.7619047619047616E-2</c:v>
                </c:pt>
                <c:pt idx="1">
                  <c:v>9.5238095238095233E-2</c:v>
                </c:pt>
                <c:pt idx="2">
                  <c:v>0.14285714285714285</c:v>
                </c:pt>
                <c:pt idx="3">
                  <c:v>0.19047619047619047</c:v>
                </c:pt>
                <c:pt idx="4">
                  <c:v>0.23809523809523808</c:v>
                </c:pt>
                <c:pt idx="5">
                  <c:v>0.2857142857142857</c:v>
                </c:pt>
                <c:pt idx="6">
                  <c:v>0.33333333333333331</c:v>
                </c:pt>
                <c:pt idx="7">
                  <c:v>0.38095238095238093</c:v>
                </c:pt>
                <c:pt idx="8">
                  <c:v>0.42857142857142855</c:v>
                </c:pt>
                <c:pt idx="9">
                  <c:v>0.47619047619047616</c:v>
                </c:pt>
                <c:pt idx="10">
                  <c:v>0.52380952380952384</c:v>
                </c:pt>
                <c:pt idx="11">
                  <c:v>0.5714285714285714</c:v>
                </c:pt>
                <c:pt idx="12">
                  <c:v>0.61904761904761907</c:v>
                </c:pt>
                <c:pt idx="13">
                  <c:v>0.66666666666666663</c:v>
                </c:pt>
                <c:pt idx="14">
                  <c:v>0.7142857142857143</c:v>
                </c:pt>
                <c:pt idx="15">
                  <c:v>0.76190476190476186</c:v>
                </c:pt>
                <c:pt idx="16">
                  <c:v>0.80952380952380953</c:v>
                </c:pt>
                <c:pt idx="17">
                  <c:v>0.8571428571428571</c:v>
                </c:pt>
                <c:pt idx="18">
                  <c:v>0.90476190476190477</c:v>
                </c:pt>
                <c:pt idx="19">
                  <c:v>0.95238095238095233</c:v>
                </c:pt>
              </c:numCache>
            </c:numRef>
          </c:xVal>
          <c:yVal>
            <c:numRef>
              <c:f>'4) UCS_YM_BoxPlot_by_Rock'!$HD$2:$HD$21</c:f>
              <c:numCache>
                <c:formatCode>0.00</c:formatCode>
                <c:ptCount val="20"/>
                <c:pt idx="0">
                  <c:v>23.993711992719149</c:v>
                </c:pt>
                <c:pt idx="1">
                  <c:v>27.578979301976034</c:v>
                </c:pt>
                <c:pt idx="2">
                  <c:v>28.751085922310015</c:v>
                </c:pt>
                <c:pt idx="3">
                  <c:v>29.302665508349538</c:v>
                </c:pt>
                <c:pt idx="4">
                  <c:v>32.12951088680208</c:v>
                </c:pt>
                <c:pt idx="5">
                  <c:v>32.4</c:v>
                </c:pt>
                <c:pt idx="6">
                  <c:v>32.474248128076781</c:v>
                </c:pt>
                <c:pt idx="7">
                  <c:v>33.094775162371242</c:v>
                </c:pt>
                <c:pt idx="8">
                  <c:v>33.784249644920642</c:v>
                </c:pt>
                <c:pt idx="9">
                  <c:v>33.9</c:v>
                </c:pt>
                <c:pt idx="10">
                  <c:v>34.473724127470042</c:v>
                </c:pt>
                <c:pt idx="11">
                  <c:v>37.024779712902827</c:v>
                </c:pt>
                <c:pt idx="12">
                  <c:v>39.989519987865251</c:v>
                </c:pt>
                <c:pt idx="13">
                  <c:v>41</c:v>
                </c:pt>
                <c:pt idx="14">
                  <c:v>44.126366883161651</c:v>
                </c:pt>
                <c:pt idx="15" formatCode="0.0">
                  <c:v>51.02111170865566</c:v>
                </c:pt>
                <c:pt idx="16">
                  <c:v>57.226382051600275</c:v>
                </c:pt>
                <c:pt idx="17">
                  <c:v>59.984279981797876</c:v>
                </c:pt>
                <c:pt idx="18" formatCode="0.0">
                  <c:v>79.289565493181101</c:v>
                </c:pt>
                <c:pt idx="19" formatCode="0.0">
                  <c:v>85.494835836125702</c:v>
                </c:pt>
              </c:numCache>
            </c:numRef>
          </c:yVal>
          <c:smooth val="0"/>
          <c:extLst>
            <c:ext xmlns:c16="http://schemas.microsoft.com/office/drawing/2014/chart" uri="{C3380CC4-5D6E-409C-BE32-E72D297353CC}">
              <c16:uniqueId val="{00000000-3715-457C-BBDE-A6B477E5EAC3}"/>
            </c:ext>
          </c:extLst>
        </c:ser>
        <c:ser>
          <c:idx val="3"/>
          <c:order val="4"/>
          <c:spPr>
            <a:ln>
              <a:solidFill>
                <a:schemeClr val="tx1"/>
              </a:solidFill>
              <a:prstDash val="sysDash"/>
            </a:ln>
          </c:spPr>
          <c:marker>
            <c:symbol val="none"/>
          </c:marker>
          <c:xVal>
            <c:numRef>
              <c:f>'5) Cumulative_NormDist'!$EA$3:$EA$93</c:f>
              <c:numCache>
                <c:formatCode>General</c:formatCode>
                <c:ptCount val="91"/>
                <c:pt idx="0">
                  <c:v>6.4017221287197244E-3</c:v>
                </c:pt>
                <c:pt idx="1">
                  <c:v>7.5553667798868513E-3</c:v>
                </c:pt>
                <c:pt idx="2">
                  <c:v>8.8883152310531566E-3</c:v>
                </c:pt>
                <c:pt idx="3">
                  <c:v>1.0422998758795536E-2</c:v>
                </c:pt>
                <c:pt idx="4">
                  <c:v>1.2183711426836131E-2</c:v>
                </c:pt>
                <c:pt idx="5">
                  <c:v>1.4196612011437472E-2</c:v>
                </c:pt>
                <c:pt idx="6">
                  <c:v>1.6489698012065592E-2</c:v>
                </c:pt>
                <c:pt idx="7">
                  <c:v>1.9092748189500772E-2</c:v>
                </c:pt>
                <c:pt idx="8">
                  <c:v>2.2037230276678817E-2</c:v>
                </c:pt>
                <c:pt idx="9">
                  <c:v>2.5356170827644044E-2</c:v>
                </c:pt>
                <c:pt idx="10">
                  <c:v>2.9083984613705149E-2</c:v>
                </c:pt>
                <c:pt idx="11">
                  <c:v>3.3256261546564241E-2</c:v>
                </c:pt>
                <c:pt idx="12">
                  <c:v>3.7909509805351849E-2</c:v>
                </c:pt>
                <c:pt idx="13">
                  <c:v>4.3080854663349898E-2</c:v>
                </c:pt>
                <c:pt idx="14">
                  <c:v>4.880769344123298E-2</c:v>
                </c:pt>
                <c:pt idx="15">
                  <c:v>5.5127308042512937E-2</c:v>
                </c:pt>
                <c:pt idx="16">
                  <c:v>6.2076437634182163E-2</c:v>
                </c:pt>
                <c:pt idx="17">
                  <c:v>6.9690815197159278E-2</c:v>
                </c:pt>
                <c:pt idx="18">
                  <c:v>7.800467285844595E-2</c:v>
                </c:pt>
                <c:pt idx="19">
                  <c:v>8.7050222097436694E-2</c:v>
                </c:pt>
                <c:pt idx="20">
                  <c:v>9.6857116057056783E-2</c:v>
                </c:pt>
                <c:pt idx="21">
                  <c:v>0.10745190224875059</c:v>
                </c:pt>
                <c:pt idx="22">
                  <c:v>0.11885747488034201</c:v>
                </c:pt>
                <c:pt idx="23">
                  <c:v>0.13109253681945193</c:v>
                </c:pt>
                <c:pt idx="24">
                  <c:v>0.14417108179637345</c:v>
                </c:pt>
                <c:pt idx="25">
                  <c:v>0.15810190781636546</c:v>
                </c:pt>
                <c:pt idx="26">
                  <c:v>0.17288817286432817</c:v>
                </c:pt>
                <c:pt idx="27">
                  <c:v>0.18852700382313561</c:v>
                </c:pt>
                <c:pt idx="28">
                  <c:v>0.20500916907632241</c:v>
                </c:pt>
                <c:pt idx="29">
                  <c:v>0.22231882452066712</c:v>
                </c:pt>
                <c:pt idx="30">
                  <c:v>0.24043334167806218</c:v>
                </c:pt>
                <c:pt idx="31">
                  <c:v>0.25932322528214857</c:v>
                </c:pt>
                <c:pt idx="32">
                  <c:v>0.27895212614657738</c:v>
                </c:pt>
                <c:pt idx="33">
                  <c:v>0.29927695333091509</c:v>
                </c:pt>
                <c:pt idx="34">
                  <c:v>0.32024808764841217</c:v>
                </c:pt>
                <c:pt idx="35">
                  <c:v>0.34180969645605541</c:v>
                </c:pt>
                <c:pt idx="36">
                  <c:v>0.36390014748673938</c:v>
                </c:pt>
                <c:pt idx="37">
                  <c:v>0.38645251728577495</c:v>
                </c:pt>
                <c:pt idx="38">
                  <c:v>0.40939518766158922</c:v>
                </c:pt>
                <c:pt idx="39">
                  <c:v>0.43265252151608247</c:v>
                </c:pt>
                <c:pt idx="40">
                  <c:v>0.45614560754457056</c:v>
                </c:pt>
                <c:pt idx="41">
                  <c:v>0.47979306164543623</c:v>
                </c:pt>
                <c:pt idx="42">
                  <c:v>0.50351187150626764</c:v>
                </c:pt>
                <c:pt idx="43">
                  <c:v>0.52721826977909103</c:v>
                </c:pt>
                <c:pt idx="44">
                  <c:v>0.55082862055535464</c:v>
                </c:pt>
                <c:pt idx="45">
                  <c:v>0.57426030352372259</c:v>
                </c:pt>
                <c:pt idx="46">
                  <c:v>0.5974325802508671</c:v>
                </c:pt>
                <c:pt idx="47">
                  <c:v>0.62026742746547292</c:v>
                </c:pt>
                <c:pt idx="48">
                  <c:v>0.64269032303470963</c:v>
                </c:pt>
                <c:pt idx="49">
                  <c:v>0.66463097147497852</c:v>
                </c:pt>
                <c:pt idx="50">
                  <c:v>0.68602395729877674</c:v>
                </c:pt>
                <c:pt idx="51">
                  <c:v>0.70680931622174348</c:v>
                </c:pt>
                <c:pt idx="52">
                  <c:v>0.72693301618562378</c:v>
                </c:pt>
                <c:pt idx="53">
                  <c:v>0.74634734223570753</c:v>
                </c:pt>
                <c:pt idx="54">
                  <c:v>0.76501118146361691</c:v>
                </c:pt>
                <c:pt idx="55">
                  <c:v>0.78289020642530682</c:v>
                </c:pt>
                <c:pt idx="56">
                  <c:v>0.79995695760805863</c:v>
                </c:pt>
                <c:pt idx="57">
                  <c:v>0.81619082759046879</c:v>
                </c:pt>
                <c:pt idx="58">
                  <c:v>0.83157795146244951</c:v>
                </c:pt>
                <c:pt idx="59">
                  <c:v>0.84611100980123832</c:v>
                </c:pt>
                <c:pt idx="60">
                  <c:v>0.85978895199560335</c:v>
                </c:pt>
                <c:pt idx="61">
                  <c:v>0.87261664894408242</c:v>
                </c:pt>
                <c:pt idx="62">
                  <c:v>0.8846044851040441</c:v>
                </c:pt>
                <c:pt idx="63">
                  <c:v>0.89576790052625987</c:v>
                </c:pt>
                <c:pt idx="64">
                  <c:v>0.90612689387374046</c:v>
                </c:pt>
                <c:pt idx="65">
                  <c:v>0.91570549750213193</c:v>
                </c:pt>
                <c:pt idx="66">
                  <c:v>0.92453123548848759</c:v>
                </c:pt>
                <c:pt idx="67">
                  <c:v>0.93263457505937519</c:v>
                </c:pt>
                <c:pt idx="68">
                  <c:v>0.94004838121749967</c:v>
                </c:pt>
                <c:pt idx="69">
                  <c:v>0.94680738353220895</c:v>
                </c:pt>
                <c:pt idx="70">
                  <c:v>0.95294766308020795</c:v>
                </c:pt>
                <c:pt idx="71">
                  <c:v>0.95850616643681941</c:v>
                </c:pt>
                <c:pt idx="72">
                  <c:v>0.96352025246353046</c:v>
                </c:pt>
                <c:pt idx="73">
                  <c:v>0.96802727645144471</c:v>
                </c:pt>
                <c:pt idx="74">
                  <c:v>0.97206421499733708</c:v>
                </c:pt>
                <c:pt idx="75">
                  <c:v>0.97566733384068671</c:v>
                </c:pt>
                <c:pt idx="76">
                  <c:v>0.97887189980367006</c:v>
                </c:pt>
                <c:pt idx="77">
                  <c:v>0.98171193697439973</c:v>
                </c:pt>
                <c:pt idx="78">
                  <c:v>0.98422002637458628</c:v>
                </c:pt>
                <c:pt idx="79">
                  <c:v>0.98642714756919603</c:v>
                </c:pt>
                <c:pt idx="80">
                  <c:v>0.98836256001566525</c:v>
                </c:pt>
                <c:pt idx="81">
                  <c:v>0.99005372141726389</c:v>
                </c:pt>
                <c:pt idx="82">
                  <c:v>0.9915262399385989</c:v>
                </c:pt>
                <c:pt idx="83">
                  <c:v>0.99280385685659511</c:v>
                </c:pt>
                <c:pt idx="84">
                  <c:v>0.99390845605015121</c:v>
                </c:pt>
                <c:pt idx="85">
                  <c:v>0.99486009666607511</c:v>
                </c:pt>
                <c:pt idx="86">
                  <c:v>0.99567706532611144</c:v>
                </c:pt>
                <c:pt idx="87">
                  <c:v>0.99637594434690602</c:v>
                </c:pt>
                <c:pt idx="88">
                  <c:v>0.99697169261801799</c:v>
                </c:pt>
                <c:pt idx="89">
                  <c:v>0.99747773600891232</c:v>
                </c:pt>
                <c:pt idx="90">
                  <c:v>0.99790606444091168</c:v>
                </c:pt>
              </c:numCache>
            </c:numRef>
          </c:xVal>
          <c:yVal>
            <c:numRef>
              <c:f>'5) Cumulative_NormDist'!$EB$3:$EB$93</c:f>
              <c:numCache>
                <c:formatCode>General</c:formatCode>
                <c:ptCount val="9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numCache>
            </c:numRef>
          </c:yVal>
          <c:smooth val="0"/>
          <c:extLst>
            <c:ext xmlns:c16="http://schemas.microsoft.com/office/drawing/2014/chart" uri="{C3380CC4-5D6E-409C-BE32-E72D297353CC}">
              <c16:uniqueId val="{00000001-3715-457C-BBDE-A6B477E5EAC3}"/>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UCS_YM_BoxPlot_by_Rock'!$HF$50</c:f>
                <c:numCache>
                  <c:formatCode>General</c:formatCode>
                  <c:ptCount val="1"/>
                  <c:pt idx="0">
                    <c:v>7.3687040846291652</c:v>
                  </c:pt>
                </c:numCache>
              </c:numRef>
            </c:plus>
            <c:minus>
              <c:numRef>
                <c:f>'4) UCS_YM_BoxPlot_by_Rock'!$HF$50</c:f>
                <c:numCache>
                  <c:formatCode>General</c:formatCode>
                  <c:ptCount val="1"/>
                  <c:pt idx="0">
                    <c:v>7.3687040846291652</c:v>
                  </c:pt>
                </c:numCache>
              </c:numRef>
            </c:minus>
            <c:spPr>
              <a:ln w="25400">
                <a:prstDash val="sysDash"/>
              </a:ln>
            </c:spPr>
          </c:errBars>
          <c:xVal>
            <c:numRef>
              <c:f>'4) UCS_YM_BoxPlot_by_Rock'!$HE$49</c:f>
              <c:numCache>
                <c:formatCode>General</c:formatCode>
                <c:ptCount val="1"/>
                <c:pt idx="0">
                  <c:v>0.5</c:v>
                </c:pt>
              </c:numCache>
            </c:numRef>
          </c:xVal>
          <c:yVal>
            <c:numRef>
              <c:f>'4) UCS_YM_BoxPlot_by_Rock'!$HF$49</c:f>
              <c:numCache>
                <c:formatCode>0.00</c:formatCode>
                <c:ptCount val="1"/>
                <c:pt idx="0">
                  <c:v>41.851989616514288</c:v>
                </c:pt>
              </c:numCache>
            </c:numRef>
          </c:yVal>
          <c:smooth val="0"/>
          <c:extLst>
            <c:ext xmlns:c16="http://schemas.microsoft.com/office/drawing/2014/chart" uri="{C3380CC4-5D6E-409C-BE32-E72D297353CC}">
              <c16:uniqueId val="{00000001-EDBB-4B37-8BEA-0C20E4B63D23}"/>
            </c:ext>
          </c:extLst>
        </c:ser>
        <c:dLbls>
          <c:showLegendKey val="0"/>
          <c:showVal val="0"/>
          <c:showCatName val="0"/>
          <c:showSerName val="0"/>
          <c:showPercent val="0"/>
          <c:showBubbleSize val="0"/>
        </c:dLbls>
        <c:axId val="953023944"/>
        <c:axId val="953024272"/>
      </c:scatterChart>
      <c:valAx>
        <c:axId val="112404352"/>
        <c:scaling>
          <c:orientation val="minMax"/>
          <c:max val="1"/>
        </c:scaling>
        <c:delete val="0"/>
        <c:axPos val="b"/>
        <c:numFmt formatCode="General" sourceLinked="1"/>
        <c:majorTickMark val="out"/>
        <c:minorTickMark val="none"/>
        <c:tickLblPos val="nextTo"/>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953024272"/>
        <c:scaling>
          <c:orientation val="minMax"/>
          <c:max val="200"/>
        </c:scaling>
        <c:delete val="0"/>
        <c:axPos val="r"/>
        <c:numFmt formatCode="0.00" sourceLinked="1"/>
        <c:majorTickMark val="out"/>
        <c:minorTickMark val="none"/>
        <c:tickLblPos val="none"/>
        <c:spPr>
          <a:solidFill>
            <a:schemeClr val="bg1"/>
          </a:solidFill>
        </c:spPr>
        <c:crossAx val="953023944"/>
        <c:crosses val="max"/>
        <c:crossBetween val="midCat"/>
      </c:valAx>
      <c:valAx>
        <c:axId val="953023944"/>
        <c:scaling>
          <c:orientation val="minMax"/>
        </c:scaling>
        <c:delete val="1"/>
        <c:axPos val="b"/>
        <c:numFmt formatCode="General" sourceLinked="1"/>
        <c:majorTickMark val="out"/>
        <c:minorTickMark val="none"/>
        <c:tickLblPos val="nextTo"/>
        <c:crossAx val="953024272"/>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UCS_YM_BoxPlot_by_Rock'!$HT$1</c:f>
          <c:strCache>
            <c:ptCount val="1"/>
            <c:pt idx="0">
              <c:v>Non-Welded Tuff UCS</c:v>
            </c:pt>
          </c:strCache>
        </c:strRef>
      </c:tx>
      <c:layout>
        <c:manualLayout>
          <c:xMode val="edge"/>
          <c:yMode val="edge"/>
          <c:x val="0.20426559999600249"/>
          <c:y val="8.1383757318796695E-3"/>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7903564910299463"/>
          <c:h val="0.8183743349648861"/>
        </c:manualLayout>
      </c:layout>
      <c:scatterChart>
        <c:scatterStyle val="lineMarker"/>
        <c:varyColors val="0"/>
        <c:ser>
          <c:idx val="1"/>
          <c:order val="0"/>
          <c:tx>
            <c:v>Chalk UCS</c:v>
          </c:tx>
          <c:spPr>
            <a:ln w="25400">
              <a:solidFill>
                <a:schemeClr val="tx1"/>
              </a:solidFill>
            </a:ln>
          </c:spPr>
          <c:marker>
            <c:symbol val="none"/>
          </c:marker>
          <c:xVal>
            <c:numRef>
              <c:f>'4) UCS_YM_BoxPlot_by_Rock'!$HU$24:$HU$44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UCS_YM_BoxPlot_by_Rock'!$HV$24:$HV$44</c:f>
              <c:numCache>
                <c:formatCode>General</c:formatCode>
                <c:ptCount val="21"/>
                <c:pt idx="0">
                  <c:v>28.8675</c:v>
                </c:pt>
                <c:pt idx="1">
                  <c:v>26.261168097627451</c:v>
                </c:pt>
                <c:pt idx="2">
                  <c:v>23.1</c:v>
                </c:pt>
                <c:pt idx="3">
                  <c:v>23.1</c:v>
                </c:pt>
                <c:pt idx="4">
                  <c:v>26.261168097627451</c:v>
                </c:pt>
                <c:pt idx="5">
                  <c:v>28.8675</c:v>
                </c:pt>
                <c:pt idx="6">
                  <c:v>28.8675</c:v>
                </c:pt>
                <c:pt idx="8">
                  <c:v>23.1</c:v>
                </c:pt>
                <c:pt idx="9">
                  <c:v>23.1</c:v>
                </c:pt>
                <c:pt idx="10">
                  <c:v>19.938831902372552</c:v>
                </c:pt>
                <c:pt idx="11">
                  <c:v>17.126978274659056</c:v>
                </c:pt>
                <c:pt idx="12">
                  <c:v>17.126978274659056</c:v>
                </c:pt>
                <c:pt idx="13">
                  <c:v>19.938831902372552</c:v>
                </c:pt>
                <c:pt idx="14">
                  <c:v>23.1</c:v>
                </c:pt>
                <c:pt idx="16">
                  <c:v>28.8675</c:v>
                </c:pt>
                <c:pt idx="17">
                  <c:v>32.26</c:v>
                </c:pt>
                <c:pt idx="19">
                  <c:v>17.126978274659056</c:v>
                </c:pt>
                <c:pt idx="20" formatCode="0.000">
                  <c:v>9.23</c:v>
                </c:pt>
              </c:numCache>
            </c:numRef>
          </c:yVal>
          <c:smooth val="0"/>
          <c:extLst>
            <c:ext xmlns:c16="http://schemas.microsoft.com/office/drawing/2014/chart" uri="{C3380CC4-5D6E-409C-BE32-E72D297353CC}">
              <c16:uniqueId val="{00000000-74D2-43D7-8ABF-85FCF314FC2D}"/>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UCS_YM_BoxPlot_by_Rock'!$HS$2:$HS$35</c:f>
              <c:numCache>
                <c:formatCode>General</c:formatCode>
                <c:ptCount val="34"/>
                <c:pt idx="0">
                  <c:v>2.8571428571428571E-2</c:v>
                </c:pt>
                <c:pt idx="1">
                  <c:v>5.7142857142857141E-2</c:v>
                </c:pt>
                <c:pt idx="2">
                  <c:v>8.5714285714285715E-2</c:v>
                </c:pt>
                <c:pt idx="3">
                  <c:v>0.11428571428571428</c:v>
                </c:pt>
                <c:pt idx="4">
                  <c:v>0.14285714285714285</c:v>
                </c:pt>
                <c:pt idx="5">
                  <c:v>0.17142857142857143</c:v>
                </c:pt>
                <c:pt idx="6">
                  <c:v>0.2</c:v>
                </c:pt>
                <c:pt idx="7">
                  <c:v>0.22857142857142856</c:v>
                </c:pt>
                <c:pt idx="8">
                  <c:v>0.25714285714285712</c:v>
                </c:pt>
                <c:pt idx="9">
                  <c:v>0.2857142857142857</c:v>
                </c:pt>
                <c:pt idx="10">
                  <c:v>0.31428571428571428</c:v>
                </c:pt>
                <c:pt idx="11">
                  <c:v>0.34285714285714286</c:v>
                </c:pt>
                <c:pt idx="12">
                  <c:v>0.37142857142857144</c:v>
                </c:pt>
                <c:pt idx="13">
                  <c:v>0.4</c:v>
                </c:pt>
                <c:pt idx="14">
                  <c:v>0.42857142857142855</c:v>
                </c:pt>
                <c:pt idx="15">
                  <c:v>0.45714285714285713</c:v>
                </c:pt>
                <c:pt idx="16">
                  <c:v>0.48571428571428571</c:v>
                </c:pt>
                <c:pt idx="17">
                  <c:v>0.51428571428571423</c:v>
                </c:pt>
                <c:pt idx="18">
                  <c:v>0.54285714285714282</c:v>
                </c:pt>
                <c:pt idx="19">
                  <c:v>0.5714285714285714</c:v>
                </c:pt>
                <c:pt idx="20">
                  <c:v>0.6</c:v>
                </c:pt>
                <c:pt idx="21">
                  <c:v>0.62857142857142856</c:v>
                </c:pt>
                <c:pt idx="22">
                  <c:v>0.65714285714285714</c:v>
                </c:pt>
                <c:pt idx="23">
                  <c:v>0.68571428571428572</c:v>
                </c:pt>
                <c:pt idx="24">
                  <c:v>0.7142857142857143</c:v>
                </c:pt>
                <c:pt idx="25">
                  <c:v>0.74285714285714288</c:v>
                </c:pt>
                <c:pt idx="26">
                  <c:v>0.77142857142857146</c:v>
                </c:pt>
                <c:pt idx="27">
                  <c:v>0.8</c:v>
                </c:pt>
                <c:pt idx="28">
                  <c:v>0.82857142857142863</c:v>
                </c:pt>
                <c:pt idx="29">
                  <c:v>0.8571428571428571</c:v>
                </c:pt>
                <c:pt idx="30">
                  <c:v>0.88571428571428568</c:v>
                </c:pt>
                <c:pt idx="31">
                  <c:v>0.91428571428571426</c:v>
                </c:pt>
                <c:pt idx="32">
                  <c:v>0.94285714285714284</c:v>
                </c:pt>
                <c:pt idx="33">
                  <c:v>0.97142857142857142</c:v>
                </c:pt>
              </c:numCache>
            </c:numRef>
          </c:xVal>
          <c:yVal>
            <c:numRef>
              <c:f>'4) UCS_YM_BoxPlot_by_Rock'!$HT$2:$HT$35</c:f>
              <c:numCache>
                <c:formatCode>0.00</c:formatCode>
                <c:ptCount val="34"/>
                <c:pt idx="0">
                  <c:v>9.23</c:v>
                </c:pt>
                <c:pt idx="1">
                  <c:v>10.755801927770653</c:v>
                </c:pt>
                <c:pt idx="2">
                  <c:v>11.3</c:v>
                </c:pt>
                <c:pt idx="3">
                  <c:v>11.514223858574994</c:v>
                </c:pt>
                <c:pt idx="4">
                  <c:v>11.583171306829934</c:v>
                </c:pt>
                <c:pt idx="5">
                  <c:v>14.84</c:v>
                </c:pt>
                <c:pt idx="6">
                  <c:v>15.83</c:v>
                </c:pt>
                <c:pt idx="7">
                  <c:v>15.857913098636219</c:v>
                </c:pt>
                <c:pt idx="8">
                  <c:v>17.55</c:v>
                </c:pt>
                <c:pt idx="9">
                  <c:v>18.63</c:v>
                </c:pt>
                <c:pt idx="10">
                  <c:v>20.29</c:v>
                </c:pt>
                <c:pt idx="11">
                  <c:v>21.76</c:v>
                </c:pt>
                <c:pt idx="12">
                  <c:v>21.83</c:v>
                </c:pt>
                <c:pt idx="13">
                  <c:v>22.4</c:v>
                </c:pt>
                <c:pt idx="14">
                  <c:v>22.73</c:v>
                </c:pt>
                <c:pt idx="15">
                  <c:v>22.9</c:v>
                </c:pt>
                <c:pt idx="16">
                  <c:v>22.93</c:v>
                </c:pt>
                <c:pt idx="17">
                  <c:v>23.27</c:v>
                </c:pt>
                <c:pt idx="18">
                  <c:v>24.82108137177843</c:v>
                </c:pt>
                <c:pt idx="19">
                  <c:v>25.34</c:v>
                </c:pt>
                <c:pt idx="20">
                  <c:v>26.15</c:v>
                </c:pt>
                <c:pt idx="21">
                  <c:v>26.6</c:v>
                </c:pt>
                <c:pt idx="22">
                  <c:v>27.39</c:v>
                </c:pt>
                <c:pt idx="23">
                  <c:v>27.82</c:v>
                </c:pt>
                <c:pt idx="24">
                  <c:v>28.73</c:v>
                </c:pt>
                <c:pt idx="25">
                  <c:v>28.85</c:v>
                </c:pt>
                <c:pt idx="26">
                  <c:v>28.92</c:v>
                </c:pt>
                <c:pt idx="27">
                  <c:v>30.03</c:v>
                </c:pt>
                <c:pt idx="28">
                  <c:v>30.25</c:v>
                </c:pt>
                <c:pt idx="29">
                  <c:v>30.94</c:v>
                </c:pt>
                <c:pt idx="30">
                  <c:v>31.18</c:v>
                </c:pt>
                <c:pt idx="31">
                  <c:v>31.75</c:v>
                </c:pt>
                <c:pt idx="32">
                  <c:v>32.020000000000003</c:v>
                </c:pt>
                <c:pt idx="33">
                  <c:v>32.26</c:v>
                </c:pt>
              </c:numCache>
            </c:numRef>
          </c:yVal>
          <c:smooth val="0"/>
          <c:extLst>
            <c:ext xmlns:c16="http://schemas.microsoft.com/office/drawing/2014/chart" uri="{C3380CC4-5D6E-409C-BE32-E72D297353CC}">
              <c16:uniqueId val="{00000000-47D2-4588-9301-F0B7937BD00C}"/>
            </c:ext>
          </c:extLst>
        </c:ser>
        <c:ser>
          <c:idx val="2"/>
          <c:order val="3"/>
          <c:spPr>
            <a:ln>
              <a:solidFill>
                <a:schemeClr val="tx1"/>
              </a:solidFill>
              <a:prstDash val="sysDash"/>
            </a:ln>
          </c:spPr>
          <c:marker>
            <c:symbol val="none"/>
          </c:marker>
          <c:xVal>
            <c:numRef>
              <c:f>'5) Cumulative_NormDist'!$EI$3:$EI$60</c:f>
              <c:numCache>
                <c:formatCode>General</c:formatCode>
                <c:ptCount val="58"/>
                <c:pt idx="0">
                  <c:v>5.4115627136775725E-4</c:v>
                </c:pt>
                <c:pt idx="1">
                  <c:v>8.8773698475307604E-4</c:v>
                </c:pt>
                <c:pt idx="2">
                  <c:v>1.4288400533719015E-3</c:v>
                </c:pt>
                <c:pt idx="3">
                  <c:v>2.2566237700573782E-3</c:v>
                </c:pt>
                <c:pt idx="4">
                  <c:v>3.4974616730498562E-3</c:v>
                </c:pt>
                <c:pt idx="5">
                  <c:v>5.3199909978331886E-3</c:v>
                </c:pt>
                <c:pt idx="6">
                  <c:v>7.9429730097266144E-3</c:v>
                </c:pt>
                <c:pt idx="7">
                  <c:v>1.1641914180281966E-2</c:v>
                </c:pt>
                <c:pt idx="8">
                  <c:v>1.6753090595067441E-2</c:v>
                </c:pt>
                <c:pt idx="9">
                  <c:v>2.3673402403011773E-2</c:v>
                </c:pt>
                <c:pt idx="10">
                  <c:v>3.2854440905583863E-2</c:v>
                </c:pt>
                <c:pt idx="11">
                  <c:v>4.4789355544892051E-2</c:v>
                </c:pt>
                <c:pt idx="12">
                  <c:v>5.9991616962407832E-2</c:v>
                </c:pt>
                <c:pt idx="13">
                  <c:v>7.8965597623499903E-2</c:v>
                </c:pt>
                <c:pt idx="14">
                  <c:v>0.10216998439248549</c:v>
                </c:pt>
                <c:pt idx="15">
                  <c:v>0.12997627956746241</c:v>
                </c:pt>
                <c:pt idx="16">
                  <c:v>0.16262585650335948</c:v>
                </c:pt>
                <c:pt idx="17">
                  <c:v>0.20018999119602687</c:v>
                </c:pt>
                <c:pt idx="18">
                  <c:v>0.24253776900560031</c:v>
                </c:pt>
                <c:pt idx="19">
                  <c:v>0.2893165900051855</c:v>
                </c:pt>
                <c:pt idx="20">
                  <c:v>0.33994908520594869</c:v>
                </c:pt>
                <c:pt idx="21">
                  <c:v>0.39364865463878818</c:v>
                </c:pt>
                <c:pt idx="22">
                  <c:v>0.44945372929261934</c:v>
                </c:pt>
                <c:pt idx="23">
                  <c:v>0.50627854046248721</c:v>
                </c:pt>
                <c:pt idx="24">
                  <c:v>0.56297601666408403</c:v>
                </c:pt>
                <c:pt idx="25">
                  <c:v>0.61840678160539342</c:v>
                </c:pt>
                <c:pt idx="26">
                  <c:v>0.67150738229520435</c:v>
                </c:pt>
                <c:pt idx="27">
                  <c:v>0.7213509834760109</c:v>
                </c:pt>
                <c:pt idx="28">
                  <c:v>0.7671948041639679</c:v>
                </c:pt>
                <c:pt idx="29">
                  <c:v>0.80851036094009698</c:v>
                </c:pt>
                <c:pt idx="30">
                  <c:v>0.84499481256063369</c:v>
                </c:pt>
                <c:pt idx="31">
                  <c:v>0.87656400271043911</c:v>
                </c:pt>
                <c:pt idx="32">
                  <c:v>0.90332981694191727</c:v>
                </c:pt>
                <c:pt idx="33">
                  <c:v>0.92556592998154086</c:v>
                </c:pt>
                <c:pt idx="34">
                  <c:v>0.94366676777518943</c:v>
                </c:pt>
                <c:pt idx="35">
                  <c:v>0.95810452927570788</c:v>
                </c:pt>
                <c:pt idx="36">
                  <c:v>0.96938851236519197</c:v>
                </c:pt>
                <c:pt idx="37">
                  <c:v>0.97802995714082452</c:v>
                </c:pt>
                <c:pt idx="38">
                  <c:v>0.98451438483496678</c:v>
                </c:pt>
                <c:pt idx="39">
                  <c:v>0.9892821877746738</c:v>
                </c:pt>
                <c:pt idx="40">
                  <c:v>0.99271718416441623</c:v>
                </c:pt>
                <c:pt idx="41">
                  <c:v>0.9951420940587592</c:v>
                </c:pt>
                <c:pt idx="42">
                  <c:v>0.99681945392821802</c:v>
                </c:pt>
                <c:pt idx="43">
                  <c:v>0.9979563432887828</c:v>
                </c:pt>
                <c:pt idx="44">
                  <c:v>0.99871138588838093</c:v>
                </c:pt>
                <c:pt idx="45">
                  <c:v>0.99920273027089623</c:v>
                </c:pt>
                <c:pt idx="46">
                  <c:v>0.99951603129101074</c:v>
                </c:pt>
                <c:pt idx="47">
                  <c:v>0.99971177998943994</c:v>
                </c:pt>
                <c:pt idx="48">
                  <c:v>0.99983161872091009</c:v>
                </c:pt>
                <c:pt idx="49">
                  <c:v>0.99990350677943596</c:v>
                </c:pt>
                <c:pt idx="50">
                  <c:v>0.99994576172265293</c:v>
                </c:pt>
                <c:pt idx="51">
                  <c:v>0.99997009829945938</c:v>
                </c:pt>
                <c:pt idx="52">
                  <c:v>0.99998383247650202</c:v>
                </c:pt>
                <c:pt idx="53">
                  <c:v>0.99999142711242595</c:v>
                </c:pt>
                <c:pt idx="54">
                  <c:v>0.99999554213693187</c:v>
                </c:pt>
                <c:pt idx="55">
                  <c:v>0.99999772687322408</c:v>
                </c:pt>
                <c:pt idx="56">
                  <c:v>0.99999886341847655</c:v>
                </c:pt>
                <c:pt idx="57">
                  <c:v>0.99999944276116937</c:v>
                </c:pt>
              </c:numCache>
            </c:numRef>
          </c:xVal>
          <c:yVal>
            <c:numRef>
              <c:f>'5) Cumulative_NormDist'!$EJ$3:$EJ$60</c:f>
              <c:numCache>
                <c:formatCode>General</c:formatCod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Cache>
            </c:numRef>
          </c:yVal>
          <c:smooth val="0"/>
          <c:extLst>
            <c:ext xmlns:c16="http://schemas.microsoft.com/office/drawing/2014/chart" uri="{C3380CC4-5D6E-409C-BE32-E72D297353CC}">
              <c16:uniqueId val="{00000001-47D2-4588-9301-F0B7937BD00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Chalk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UCS_YM_BoxPlot_by_Rock'!$HV$50</c:f>
                <c:numCache>
                  <c:formatCode>General</c:formatCode>
                  <c:ptCount val="1"/>
                  <c:pt idx="0">
                    <c:v>2.3541847342823679</c:v>
                  </c:pt>
                </c:numCache>
              </c:numRef>
            </c:plus>
            <c:minus>
              <c:numRef>
                <c:f>'4) UCS_YM_BoxPlot_by_Rock'!$HV$50</c:f>
                <c:numCache>
                  <c:formatCode>General</c:formatCode>
                  <c:ptCount val="1"/>
                  <c:pt idx="0">
                    <c:v>2.3541847342823679</c:v>
                  </c:pt>
                </c:numCache>
              </c:numRef>
            </c:minus>
            <c:spPr>
              <a:ln w="25400" cap="sq">
                <a:solidFill>
                  <a:schemeClr val="bg2">
                    <a:lumMod val="50000"/>
                  </a:schemeClr>
                </a:solidFill>
                <a:prstDash val="sysDash"/>
              </a:ln>
            </c:spPr>
          </c:errBars>
          <c:xVal>
            <c:numRef>
              <c:f>'4) UCS_YM_BoxPlot_by_Rock'!$HU$49</c:f>
              <c:numCache>
                <c:formatCode>General</c:formatCode>
                <c:ptCount val="1"/>
                <c:pt idx="0">
                  <c:v>0.5</c:v>
                </c:pt>
              </c:numCache>
            </c:numRef>
          </c:xVal>
          <c:yVal>
            <c:numRef>
              <c:f>'4) UCS_YM_BoxPlot_by_Rock'!$HV$49</c:f>
              <c:numCache>
                <c:formatCode>0.00</c:formatCode>
                <c:ptCount val="1"/>
                <c:pt idx="0">
                  <c:v>22.889770340105589</c:v>
                </c:pt>
              </c:numCache>
            </c:numRef>
          </c:yVal>
          <c:smooth val="0"/>
          <c:extLst>
            <c:ext xmlns:c16="http://schemas.microsoft.com/office/drawing/2014/chart" uri="{C3380CC4-5D6E-409C-BE32-E72D297353CC}">
              <c16:uniqueId val="{00000001-74D2-43D7-8ABF-85FCF314FC2D}"/>
            </c:ext>
          </c:extLst>
        </c:ser>
        <c:dLbls>
          <c:showLegendKey val="0"/>
          <c:showVal val="0"/>
          <c:showCatName val="0"/>
          <c:showSerName val="0"/>
          <c:showPercent val="0"/>
          <c:showBubbleSize val="0"/>
        </c:dLbls>
        <c:axId val="1156474240"/>
        <c:axId val="115648178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1156481784"/>
        <c:scaling>
          <c:orientation val="minMax"/>
          <c:max val="200"/>
        </c:scaling>
        <c:delete val="0"/>
        <c:axPos val="r"/>
        <c:numFmt formatCode="0.00" sourceLinked="1"/>
        <c:majorTickMark val="none"/>
        <c:minorTickMark val="none"/>
        <c:tickLblPos val="none"/>
        <c:crossAx val="1156474240"/>
        <c:crosses val="max"/>
        <c:crossBetween val="midCat"/>
        <c:majorUnit val="25"/>
      </c:valAx>
      <c:valAx>
        <c:axId val="1156474240"/>
        <c:scaling>
          <c:orientation val="minMax"/>
        </c:scaling>
        <c:delete val="1"/>
        <c:axPos val="b"/>
        <c:numFmt formatCode="General" sourceLinked="1"/>
        <c:majorTickMark val="out"/>
        <c:minorTickMark val="none"/>
        <c:tickLblPos val="nextTo"/>
        <c:crossAx val="1156481784"/>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UCS_YM_BoxPlot_by_Rock'!$IJ$1</c:f>
          <c:strCache>
            <c:ptCount val="1"/>
            <c:pt idx="0">
              <c:v>Non-Welded Tuff YM</c:v>
            </c:pt>
          </c:strCache>
        </c:strRef>
      </c:tx>
      <c:layout>
        <c:manualLayout>
          <c:xMode val="edge"/>
          <c:yMode val="edge"/>
          <c:x val="0.24789474538942682"/>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Chalk UCS</c:v>
          </c:tx>
          <c:spPr>
            <a:ln w="28575">
              <a:solidFill>
                <a:schemeClr val="tx1">
                  <a:lumMod val="95000"/>
                  <a:lumOff val="5000"/>
                </a:schemeClr>
              </a:solidFill>
            </a:ln>
          </c:spPr>
          <c:marker>
            <c:symbol val="none"/>
          </c:marker>
          <c:xVal>
            <c:numRef>
              <c:f>'4) UCS_YM_BoxPlot_by_Rock'!$IK$24:$IK$44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UCS_YM_BoxPlot_by_Rock'!$IL$24:$IL$44</c:f>
              <c:numCache>
                <c:formatCode>General</c:formatCode>
                <c:ptCount val="21"/>
                <c:pt idx="0">
                  <c:v>5.75</c:v>
                </c:pt>
                <c:pt idx="1">
                  <c:v>5.602527181662067</c:v>
                </c:pt>
                <c:pt idx="2">
                  <c:v>5.27</c:v>
                </c:pt>
                <c:pt idx="3">
                  <c:v>5.27</c:v>
                </c:pt>
                <c:pt idx="4">
                  <c:v>5.602527181662067</c:v>
                </c:pt>
                <c:pt idx="5">
                  <c:v>5.75</c:v>
                </c:pt>
                <c:pt idx="6">
                  <c:v>5.75</c:v>
                </c:pt>
                <c:pt idx="8">
                  <c:v>5.27</c:v>
                </c:pt>
                <c:pt idx="9">
                  <c:v>5.27</c:v>
                </c:pt>
                <c:pt idx="10">
                  <c:v>4.9374728183379322</c:v>
                </c:pt>
                <c:pt idx="11">
                  <c:v>4.5150000000000006</c:v>
                </c:pt>
                <c:pt idx="12">
                  <c:v>4.5150000000000006</c:v>
                </c:pt>
                <c:pt idx="13">
                  <c:v>4.9374728183379322</c:v>
                </c:pt>
                <c:pt idx="14">
                  <c:v>5.27</c:v>
                </c:pt>
                <c:pt idx="16">
                  <c:v>5.75</c:v>
                </c:pt>
                <c:pt idx="17">
                  <c:v>7.6024999999999991</c:v>
                </c:pt>
                <c:pt idx="19">
                  <c:v>4.5150000000000006</c:v>
                </c:pt>
                <c:pt idx="20" formatCode="0.000">
                  <c:v>2.6625000000000014</c:v>
                </c:pt>
              </c:numCache>
            </c:numRef>
          </c:yVal>
          <c:smooth val="0"/>
          <c:extLst>
            <c:ext xmlns:c16="http://schemas.microsoft.com/office/drawing/2014/chart" uri="{C3380CC4-5D6E-409C-BE32-E72D297353CC}">
              <c16:uniqueId val="{00000000-CBF7-4782-A508-58EAAE59C788}"/>
            </c:ext>
          </c:extLst>
        </c:ser>
        <c:ser>
          <c:idx val="7"/>
          <c:order val="1"/>
          <c:tx>
            <c:v>Chalk Mean</c:v>
          </c:tx>
          <c:marker>
            <c:symbol val="diamond"/>
            <c:size val="9"/>
            <c:spPr>
              <a:solidFill>
                <a:schemeClr val="tx1"/>
              </a:solidFill>
              <a:ln w="12700">
                <a:solidFill>
                  <a:schemeClr val="bg2">
                    <a:lumMod val="90000"/>
                  </a:schemeClr>
                </a:solidFill>
              </a:ln>
            </c:spPr>
          </c:marker>
          <c:errBars>
            <c:errDir val="y"/>
            <c:errBarType val="both"/>
            <c:errValType val="cust"/>
            <c:noEndCap val="0"/>
            <c:plus>
              <c:numRef>
                <c:f>'4) UCS_YM_BoxPlot_by_Rock'!$IL$50</c:f>
                <c:numCache>
                  <c:formatCode>General</c:formatCode>
                  <c:ptCount val="1"/>
                  <c:pt idx="0">
                    <c:v>0.52177992540860219</c:v>
                  </c:pt>
                </c:numCache>
              </c:numRef>
            </c:plus>
            <c:minus>
              <c:numRef>
                <c:f>'4) UCS_YM_BoxPlot_by_Rock'!$IL$50</c:f>
                <c:numCache>
                  <c:formatCode>General</c:formatCode>
                  <c:ptCount val="1"/>
                  <c:pt idx="0">
                    <c:v>0.52177992540860219</c:v>
                  </c:pt>
                </c:numCache>
              </c:numRef>
            </c:minus>
            <c:spPr>
              <a:ln w="25400">
                <a:prstDash val="sysDash"/>
              </a:ln>
            </c:spPr>
          </c:errBars>
          <c:xVal>
            <c:numRef>
              <c:f>'4) UCS_YM_BoxPlot_by_Rock'!$IK$49</c:f>
              <c:numCache>
                <c:formatCode>General</c:formatCode>
                <c:ptCount val="1"/>
                <c:pt idx="0">
                  <c:v>0.5</c:v>
                </c:pt>
              </c:numCache>
            </c:numRef>
          </c:xVal>
          <c:yVal>
            <c:numRef>
              <c:f>'4) UCS_YM_BoxPlot_by_Rock'!$IL$49</c:f>
              <c:numCache>
                <c:formatCode>0.00</c:formatCode>
                <c:ptCount val="1"/>
                <c:pt idx="0">
                  <c:v>5.2549232087655735</c:v>
                </c:pt>
              </c:numCache>
            </c:numRef>
          </c:yVal>
          <c:smooth val="0"/>
          <c:extLst>
            <c:ext xmlns:c16="http://schemas.microsoft.com/office/drawing/2014/chart" uri="{C3380CC4-5D6E-409C-BE32-E72D297353CC}">
              <c16:uniqueId val="{00000001-CBF7-4782-A508-58EAAE59C78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UCS_YM_BoxPlot_by_Rock'!$II$2:$II$35</c:f>
              <c:numCache>
                <c:formatCode>General</c:formatCode>
                <c:ptCount val="34"/>
                <c:pt idx="0">
                  <c:v>2.8571428571428571E-2</c:v>
                </c:pt>
                <c:pt idx="1">
                  <c:v>5.7142857142857141E-2</c:v>
                </c:pt>
                <c:pt idx="2">
                  <c:v>8.5714285714285715E-2</c:v>
                </c:pt>
                <c:pt idx="3">
                  <c:v>0.11428571428571428</c:v>
                </c:pt>
                <c:pt idx="4">
                  <c:v>0.14285714285714285</c:v>
                </c:pt>
                <c:pt idx="5">
                  <c:v>0.17142857142857143</c:v>
                </c:pt>
                <c:pt idx="6">
                  <c:v>0.2</c:v>
                </c:pt>
                <c:pt idx="7">
                  <c:v>0.22857142857142856</c:v>
                </c:pt>
                <c:pt idx="8">
                  <c:v>0.25714285714285712</c:v>
                </c:pt>
                <c:pt idx="9">
                  <c:v>0.2857142857142857</c:v>
                </c:pt>
                <c:pt idx="10">
                  <c:v>0.31428571428571428</c:v>
                </c:pt>
                <c:pt idx="11">
                  <c:v>0.34285714285714286</c:v>
                </c:pt>
                <c:pt idx="12">
                  <c:v>0.37142857142857144</c:v>
                </c:pt>
                <c:pt idx="13">
                  <c:v>0.4</c:v>
                </c:pt>
                <c:pt idx="14">
                  <c:v>0.42857142857142855</c:v>
                </c:pt>
                <c:pt idx="15">
                  <c:v>0.45714285714285713</c:v>
                </c:pt>
                <c:pt idx="16">
                  <c:v>0.48571428571428571</c:v>
                </c:pt>
                <c:pt idx="17">
                  <c:v>0.51428571428571423</c:v>
                </c:pt>
                <c:pt idx="18">
                  <c:v>0.54285714285714282</c:v>
                </c:pt>
                <c:pt idx="19">
                  <c:v>0.5714285714285714</c:v>
                </c:pt>
                <c:pt idx="20">
                  <c:v>0.6</c:v>
                </c:pt>
                <c:pt idx="21">
                  <c:v>0.62857142857142856</c:v>
                </c:pt>
                <c:pt idx="22">
                  <c:v>0.65714285714285714</c:v>
                </c:pt>
                <c:pt idx="23">
                  <c:v>0.68571428571428572</c:v>
                </c:pt>
                <c:pt idx="24">
                  <c:v>0.7142857142857143</c:v>
                </c:pt>
                <c:pt idx="25">
                  <c:v>0.74285714285714288</c:v>
                </c:pt>
                <c:pt idx="26">
                  <c:v>0.77142857142857146</c:v>
                </c:pt>
                <c:pt idx="27">
                  <c:v>0.8</c:v>
                </c:pt>
                <c:pt idx="28">
                  <c:v>0.82857142857142863</c:v>
                </c:pt>
                <c:pt idx="29">
                  <c:v>0.8571428571428571</c:v>
                </c:pt>
                <c:pt idx="30">
                  <c:v>0.88571428571428568</c:v>
                </c:pt>
                <c:pt idx="31">
                  <c:v>0.91428571428571426</c:v>
                </c:pt>
                <c:pt idx="32">
                  <c:v>0.94285714285714284</c:v>
                </c:pt>
                <c:pt idx="33">
                  <c:v>0.97142857142857142</c:v>
                </c:pt>
              </c:numCache>
            </c:numRef>
          </c:xVal>
          <c:yVal>
            <c:numRef>
              <c:f>'4) UCS_YM_BoxPlot_by_Rock'!$IJ$2:$IJ$35</c:f>
              <c:numCache>
                <c:formatCode>0.00</c:formatCode>
                <c:ptCount val="34"/>
                <c:pt idx="0">
                  <c:v>1.8615811028833822</c:v>
                </c:pt>
                <c:pt idx="1">
                  <c:v>2.7578979301976032</c:v>
                </c:pt>
                <c:pt idx="2">
                  <c:v>2.9647402749624234</c:v>
                </c:pt>
                <c:pt idx="3">
                  <c:v>3.4</c:v>
                </c:pt>
                <c:pt idx="4">
                  <c:v>3.65</c:v>
                </c:pt>
                <c:pt idx="5">
                  <c:v>3.97</c:v>
                </c:pt>
                <c:pt idx="6">
                  <c:v>4.16</c:v>
                </c:pt>
                <c:pt idx="7">
                  <c:v>4.3499999999999996</c:v>
                </c:pt>
                <c:pt idx="8">
                  <c:v>4.57</c:v>
                </c:pt>
                <c:pt idx="9">
                  <c:v>4.6399999999999997</c:v>
                </c:pt>
                <c:pt idx="10">
                  <c:v>4.71</c:v>
                </c:pt>
                <c:pt idx="11">
                  <c:v>4.9642162743556861</c:v>
                </c:pt>
                <c:pt idx="12">
                  <c:v>5.04</c:v>
                </c:pt>
                <c:pt idx="13">
                  <c:v>5.12</c:v>
                </c:pt>
                <c:pt idx="14">
                  <c:v>5.2</c:v>
                </c:pt>
                <c:pt idx="15">
                  <c:v>5.25</c:v>
                </c:pt>
                <c:pt idx="16">
                  <c:v>5.26</c:v>
                </c:pt>
                <c:pt idx="17">
                  <c:v>5.28</c:v>
                </c:pt>
                <c:pt idx="18">
                  <c:v>5.29</c:v>
                </c:pt>
                <c:pt idx="19">
                  <c:v>5.3089535156303862</c:v>
                </c:pt>
                <c:pt idx="20">
                  <c:v>5.31</c:v>
                </c:pt>
                <c:pt idx="21">
                  <c:v>5.44</c:v>
                </c:pt>
                <c:pt idx="22">
                  <c:v>5.54</c:v>
                </c:pt>
                <c:pt idx="23">
                  <c:v>5.56</c:v>
                </c:pt>
                <c:pt idx="24">
                  <c:v>5.58</c:v>
                </c:pt>
                <c:pt idx="25">
                  <c:v>5.69</c:v>
                </c:pt>
                <c:pt idx="26">
                  <c:v>5.93</c:v>
                </c:pt>
                <c:pt idx="27">
                  <c:v>6.1</c:v>
                </c:pt>
                <c:pt idx="28">
                  <c:v>6.11</c:v>
                </c:pt>
                <c:pt idx="29">
                  <c:v>6.44</c:v>
                </c:pt>
                <c:pt idx="30">
                  <c:v>6.66</c:v>
                </c:pt>
                <c:pt idx="31">
                  <c:v>8.44</c:v>
                </c:pt>
                <c:pt idx="32">
                  <c:v>8.49</c:v>
                </c:pt>
                <c:pt idx="33">
                  <c:v>9.6300000000000008</c:v>
                </c:pt>
              </c:numCache>
            </c:numRef>
          </c:yVal>
          <c:smooth val="0"/>
          <c:extLst>
            <c:ext xmlns:c16="http://schemas.microsoft.com/office/drawing/2014/chart" uri="{C3380CC4-5D6E-409C-BE32-E72D297353CC}">
              <c16:uniqueId val="{00000000-0AE8-4DCD-A0BB-E76D3B329DBB}"/>
            </c:ext>
          </c:extLst>
        </c:ser>
        <c:ser>
          <c:idx val="2"/>
          <c:order val="3"/>
          <c:spPr>
            <a:ln>
              <a:solidFill>
                <a:schemeClr val="tx1">
                  <a:lumMod val="95000"/>
                  <a:lumOff val="5000"/>
                </a:schemeClr>
              </a:solidFill>
              <a:prstDash val="sysDash"/>
            </a:ln>
          </c:spPr>
          <c:marker>
            <c:symbol val="none"/>
          </c:marker>
          <c:xVal>
            <c:numRef>
              <c:f>'5) Cumulative_NormDist'!$EQ$3:$EQ$14</c:f>
              <c:numCache>
                <c:formatCode>General</c:formatCode>
                <c:ptCount val="12"/>
                <c:pt idx="0">
                  <c:v>3.5559864439001503E-4</c:v>
                </c:pt>
                <c:pt idx="1">
                  <c:v>3.0623925892114367E-3</c:v>
                </c:pt>
                <c:pt idx="2">
                  <c:v>1.8004571775676808E-2</c:v>
                </c:pt>
                <c:pt idx="3">
                  <c:v>7.3164178783196518E-2</c:v>
                </c:pt>
                <c:pt idx="4">
                  <c:v>0.20942368839147474</c:v>
                </c:pt>
                <c:pt idx="5">
                  <c:v>0.4347782947127749</c:v>
                </c:pt>
                <c:pt idx="6">
                  <c:v>0.68437886285497529</c:v>
                </c:pt>
                <c:pt idx="7">
                  <c:v>0.8695316387165235</c:v>
                </c:pt>
                <c:pt idx="8">
                  <c:v>0.96150135879669185</c:v>
                </c:pt>
                <c:pt idx="9">
                  <c:v>0.99208000218318426</c:v>
                </c:pt>
                <c:pt idx="10">
                  <c:v>0.99888136654007698</c:v>
                </c:pt>
                <c:pt idx="11">
                  <c:v>0.99989261711739486</c:v>
                </c:pt>
              </c:numCache>
            </c:numRef>
          </c:xVal>
          <c:yVal>
            <c:numRef>
              <c:f>'5) Cumulative_NormDist'!$ER$3:$ER$14</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yVal>
          <c:smooth val="0"/>
          <c:extLst>
            <c:ext xmlns:c16="http://schemas.microsoft.com/office/drawing/2014/chart" uri="{C3380CC4-5D6E-409C-BE32-E72D297353CC}">
              <c16:uniqueId val="{00000001-0AE8-4DCD-A0BB-E76D3B329DBB}"/>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3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UCS_YM_BoxPlot_by_Rock'!$IZ$1</c:f>
          <c:strCache>
            <c:ptCount val="1"/>
            <c:pt idx="0">
              <c:v>Quartzite UCS</c:v>
            </c:pt>
          </c:strCache>
        </c:strRef>
      </c:tx>
      <c:layout>
        <c:manualLayout>
          <c:xMode val="edge"/>
          <c:yMode val="edge"/>
          <c:x val="0.28359131889313766"/>
          <c:y val="1.3154982133257385E-4"/>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7903564910299463"/>
          <c:h val="0.81026622685677796"/>
        </c:manualLayout>
      </c:layout>
      <c:scatterChart>
        <c:scatterStyle val="lineMarker"/>
        <c:varyColors val="0"/>
        <c:ser>
          <c:idx val="1"/>
          <c:order val="0"/>
          <c:tx>
            <c:v>Quartzite UCS</c:v>
          </c:tx>
          <c:spPr>
            <a:ln w="25400">
              <a:solidFill>
                <a:schemeClr val="tx1">
                  <a:lumMod val="95000"/>
                  <a:lumOff val="5000"/>
                </a:schemeClr>
              </a:solidFill>
            </a:ln>
          </c:spPr>
          <c:marker>
            <c:symbol val="none"/>
          </c:marker>
          <c:xVal>
            <c:numRef>
              <c:f>'4) UCS_YM_BoxPlot_by_Rock'!$JA$24:$JA$44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UCS_YM_BoxPlot_by_Rock'!$JB$24:$JB$44</c:f>
              <c:numCache>
                <c:formatCode>General</c:formatCode>
                <c:ptCount val="21"/>
                <c:pt idx="0">
                  <c:v>439.5</c:v>
                </c:pt>
                <c:pt idx="1">
                  <c:v>413.36424291118061</c:v>
                </c:pt>
                <c:pt idx="2">
                  <c:v>320.10000000000002</c:v>
                </c:pt>
                <c:pt idx="3">
                  <c:v>320.10000000000002</c:v>
                </c:pt>
                <c:pt idx="4">
                  <c:v>413.36424291118061</c:v>
                </c:pt>
                <c:pt idx="5">
                  <c:v>439.5</c:v>
                </c:pt>
                <c:pt idx="6">
                  <c:v>439.5</c:v>
                </c:pt>
                <c:pt idx="8">
                  <c:v>320.10000000000002</c:v>
                </c:pt>
                <c:pt idx="9">
                  <c:v>320.10000000000002</c:v>
                </c:pt>
                <c:pt idx="10">
                  <c:v>226.83575708881943</c:v>
                </c:pt>
                <c:pt idx="11">
                  <c:v>225.31591720790414</c:v>
                </c:pt>
                <c:pt idx="12">
                  <c:v>225.31591720790414</c:v>
                </c:pt>
                <c:pt idx="13">
                  <c:v>226.83575708881943</c:v>
                </c:pt>
                <c:pt idx="14">
                  <c:v>320.10000000000002</c:v>
                </c:pt>
                <c:pt idx="16">
                  <c:v>439.5</c:v>
                </c:pt>
                <c:pt idx="17" formatCode="0.00">
                  <c:v>629</c:v>
                </c:pt>
                <c:pt idx="19">
                  <c:v>225.31591720790414</c:v>
                </c:pt>
                <c:pt idx="20" formatCode="0.000">
                  <c:v>209</c:v>
                </c:pt>
              </c:numCache>
            </c:numRef>
          </c:yVal>
          <c:smooth val="0"/>
          <c:extLst>
            <c:ext xmlns:c16="http://schemas.microsoft.com/office/drawing/2014/chart" uri="{C3380CC4-5D6E-409C-BE32-E72D297353CC}">
              <c16:uniqueId val="{00000000-AC4F-4C80-886E-D8F770896F6B}"/>
            </c:ext>
          </c:extLst>
        </c:ser>
        <c:ser>
          <c:idx val="0"/>
          <c:order val="2"/>
          <c:marker>
            <c:symbol val="circle"/>
            <c:size val="7"/>
            <c:spPr>
              <a:noFill/>
              <a:ln>
                <a:solidFill>
                  <a:schemeClr val="tx1"/>
                </a:solidFill>
              </a:ln>
            </c:spPr>
          </c:marker>
          <c:xVal>
            <c:numRef>
              <c:f>'4) UCS_YM_BoxPlot_by_Rock'!$JA$46:$JA$47</c:f>
              <c:numCache>
                <c:formatCode>General</c:formatCode>
                <c:ptCount val="2"/>
              </c:numCache>
            </c:numRef>
          </c:xVal>
          <c:yVal>
            <c:numRef>
              <c:f>'4) UCS_YM_BoxPlot_by_Rock'!$JB$46:$JB$47</c:f>
              <c:numCache>
                <c:formatCode>General</c:formatCode>
                <c:ptCount val="2"/>
                <c:pt idx="0">
                  <c:v>629</c:v>
                </c:pt>
              </c:numCache>
            </c:numRef>
          </c:yVal>
          <c:smooth val="0"/>
          <c:extLst>
            <c:ext xmlns:c16="http://schemas.microsoft.com/office/drawing/2014/chart" uri="{C3380CC4-5D6E-409C-BE32-E72D297353CC}">
              <c16:uniqueId val="{00000002-AC4F-4C80-886E-D8F770896F6B}"/>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UCS_YM_BoxPlot_by_Rock'!$IY$2:$IY$14</c:f>
              <c:numCache>
                <c:formatCode>General</c:formatCode>
                <c:ptCount val="13"/>
                <c:pt idx="0">
                  <c:v>7.1428571428571425E-2</c:v>
                </c:pt>
                <c:pt idx="1">
                  <c:v>0.14285714285714285</c:v>
                </c:pt>
                <c:pt idx="2">
                  <c:v>0.21428571428571427</c:v>
                </c:pt>
                <c:pt idx="3">
                  <c:v>0.2857142857142857</c:v>
                </c:pt>
                <c:pt idx="4">
                  <c:v>0.35714285714285715</c:v>
                </c:pt>
                <c:pt idx="5">
                  <c:v>0.42857142857142855</c:v>
                </c:pt>
                <c:pt idx="6">
                  <c:v>0.5</c:v>
                </c:pt>
                <c:pt idx="7">
                  <c:v>0.5714285714285714</c:v>
                </c:pt>
                <c:pt idx="8">
                  <c:v>0.6428571428571429</c:v>
                </c:pt>
                <c:pt idx="9">
                  <c:v>0.7142857142857143</c:v>
                </c:pt>
                <c:pt idx="10">
                  <c:v>0.7857142857142857</c:v>
                </c:pt>
                <c:pt idx="11">
                  <c:v>0.8571428571428571</c:v>
                </c:pt>
                <c:pt idx="12">
                  <c:v>0.9285714285714286</c:v>
                </c:pt>
              </c:numCache>
            </c:numRef>
          </c:xVal>
          <c:yVal>
            <c:numRef>
              <c:f>'4) UCS_YM_BoxPlot_by_Rock'!$IZ$2:$IZ$14</c:f>
              <c:numCache>
                <c:formatCode>0.0</c:formatCode>
                <c:ptCount val="13"/>
                <c:pt idx="0" formatCode="General">
                  <c:v>209</c:v>
                </c:pt>
                <c:pt idx="1">
                  <c:v>214.9</c:v>
                </c:pt>
                <c:pt idx="2">
                  <c:v>220.63183441580824</c:v>
                </c:pt>
                <c:pt idx="3" formatCode="General">
                  <c:v>230</c:v>
                </c:pt>
                <c:pt idx="4">
                  <c:v>253.58620689655172</c:v>
                </c:pt>
                <c:pt idx="5">
                  <c:v>311.5</c:v>
                </c:pt>
                <c:pt idx="6" formatCode="General">
                  <c:v>320.10000000000002</c:v>
                </c:pt>
                <c:pt idx="7">
                  <c:v>328.18985369351481</c:v>
                </c:pt>
                <c:pt idx="8">
                  <c:v>340</c:v>
                </c:pt>
                <c:pt idx="9" formatCode="General">
                  <c:v>374</c:v>
                </c:pt>
                <c:pt idx="10" formatCode="General">
                  <c:v>505</c:v>
                </c:pt>
                <c:pt idx="11" formatCode="0.00">
                  <c:v>505</c:v>
                </c:pt>
                <c:pt idx="12" formatCode="General">
                  <c:v>629</c:v>
                </c:pt>
              </c:numCache>
            </c:numRef>
          </c:yVal>
          <c:smooth val="0"/>
          <c:extLst>
            <c:ext xmlns:c16="http://schemas.microsoft.com/office/drawing/2014/chart" uri="{C3380CC4-5D6E-409C-BE32-E72D297353CC}">
              <c16:uniqueId val="{00000000-A074-4011-A45A-196A123E8C0C}"/>
            </c:ext>
          </c:extLst>
        </c:ser>
        <c:ser>
          <c:idx val="3"/>
          <c:order val="4"/>
          <c:spPr>
            <a:ln>
              <a:solidFill>
                <a:schemeClr val="bg2">
                  <a:lumMod val="50000"/>
                </a:schemeClr>
              </a:solidFill>
              <a:prstDash val="sysDash"/>
            </a:ln>
          </c:spPr>
          <c:marker>
            <c:symbol val="none"/>
          </c:marker>
          <c:xVal>
            <c:numRef>
              <c:f>'5) Cumulative_NormDist'!$EY$3:$EY$723</c:f>
              <c:numCache>
                <c:formatCode>General</c:formatCode>
                <c:ptCount val="721"/>
                <c:pt idx="0">
                  <c:v>5.270279319531411E-3</c:v>
                </c:pt>
                <c:pt idx="1">
                  <c:v>5.3926100050845768E-3</c:v>
                </c:pt>
                <c:pt idx="2">
                  <c:v>5.5174584641086918E-3</c:v>
                </c:pt>
                <c:pt idx="3">
                  <c:v>5.6448683812193035E-3</c:v>
                </c:pt>
                <c:pt idx="4">
                  <c:v>5.774884006843466E-3</c:v>
                </c:pt>
                <c:pt idx="5">
                  <c:v>5.9075501602471915E-3</c:v>
                </c:pt>
                <c:pt idx="6">
                  <c:v>6.04291223247803E-3</c:v>
                </c:pt>
                <c:pt idx="7">
                  <c:v>6.1810161892201908E-3</c:v>
                </c:pt>
                <c:pt idx="8">
                  <c:v>6.3219085735593461E-3</c:v>
                </c:pt>
                <c:pt idx="9">
                  <c:v>6.4656365086545363E-3</c:v>
                </c:pt>
                <c:pt idx="10">
                  <c:v>6.6122477003144244E-3</c:v>
                </c:pt>
                <c:pt idx="11">
                  <c:v>6.7617904394750225E-3</c:v>
                </c:pt>
                <c:pt idx="12">
                  <c:v>6.9143136045762459E-3</c:v>
                </c:pt>
                <c:pt idx="13">
                  <c:v>7.069866663834432E-3</c:v>
                </c:pt>
                <c:pt idx="14">
                  <c:v>7.2284996774080439E-3</c:v>
                </c:pt>
                <c:pt idx="15">
                  <c:v>7.3902632994537233E-3</c:v>
                </c:pt>
                <c:pt idx="16">
                  <c:v>7.5552087800697864E-3</c:v>
                </c:pt>
                <c:pt idx="17">
                  <c:v>7.723387967124515E-3</c:v>
                </c:pt>
                <c:pt idx="18">
                  <c:v>7.8948533079661199E-3</c:v>
                </c:pt>
                <c:pt idx="19">
                  <c:v>8.0696578510117117E-3</c:v>
                </c:pt>
                <c:pt idx="20">
                  <c:v>8.2478552472122404E-3</c:v>
                </c:pt>
                <c:pt idx="21">
                  <c:v>8.4294997513906893E-3</c:v>
                </c:pt>
                <c:pt idx="22">
                  <c:v>8.6146462234504596E-3</c:v>
                </c:pt>
                <c:pt idx="23">
                  <c:v>8.8033501294510763E-3</c:v>
                </c:pt>
                <c:pt idx="24">
                  <c:v>8.9956675425484443E-3</c:v>
                </c:pt>
                <c:pt idx="25">
                  <c:v>9.1916551437965545E-3</c:v>
                </c:pt>
                <c:pt idx="26">
                  <c:v>9.3913702228078291E-3</c:v>
                </c:pt>
                <c:pt idx="27">
                  <c:v>9.5948706782691719E-3</c:v>
                </c:pt>
                <c:pt idx="28">
                  <c:v>9.8022150183108385E-3</c:v>
                </c:pt>
                <c:pt idx="29">
                  <c:v>1.0013462360725143E-2</c:v>
                </c:pt>
                <c:pt idx="30">
                  <c:v>1.0228672433032115E-2</c:v>
                </c:pt>
                <c:pt idx="31">
                  <c:v>1.0447905572389265E-2</c:v>
                </c:pt>
                <c:pt idx="32">
                  <c:v>1.067122272534248E-2</c:v>
                </c:pt>
                <c:pt idx="33">
                  <c:v>1.0898685447415181E-2</c:v>
                </c:pt>
                <c:pt idx="34">
                  <c:v>1.1130355902532824E-2</c:v>
                </c:pt>
                <c:pt idx="35">
                  <c:v>1.1366296862279975E-2</c:v>
                </c:pt>
                <c:pt idx="36">
                  <c:v>1.1606571704986982E-2</c:v>
                </c:pt>
                <c:pt idx="37">
                  <c:v>1.1851244414643388E-2</c:v>
                </c:pt>
                <c:pt idx="38">
                  <c:v>1.2100379579635315E-2</c:v>
                </c:pt>
                <c:pt idx="39">
                  <c:v>1.2354042391304113E-2</c:v>
                </c:pt>
                <c:pt idx="40">
                  <c:v>1.2612298642323065E-2</c:v>
                </c:pt>
                <c:pt idx="41">
                  <c:v>1.2875214724889813E-2</c:v>
                </c:pt>
                <c:pt idx="42">
                  <c:v>1.3142857628731559E-2</c:v>
                </c:pt>
                <c:pt idx="43">
                  <c:v>1.3415294938920254E-2</c:v>
                </c:pt>
                <c:pt idx="44">
                  <c:v>1.3692594833494994E-2</c:v>
                </c:pt>
                <c:pt idx="45">
                  <c:v>1.3974826080889275E-2</c:v>
                </c:pt>
                <c:pt idx="46">
                  <c:v>1.4262058037159993E-2</c:v>
                </c:pt>
                <c:pt idx="47">
                  <c:v>1.4554360643015938E-2</c:v>
                </c:pt>
                <c:pt idx="48">
                  <c:v>1.4851804420642753E-2</c:v>
                </c:pt>
                <c:pt idx="49">
                  <c:v>1.5154460470322354E-2</c:v>
                </c:pt>
                <c:pt idx="50">
                  <c:v>1.5462400466843747E-2</c:v>
                </c:pt>
                <c:pt idx="51">
                  <c:v>1.5775696655702942E-2</c:v>
                </c:pt>
                <c:pt idx="52">
                  <c:v>1.6094421849089616E-2</c:v>
                </c:pt>
                <c:pt idx="53">
                  <c:v>1.6418649421657886E-2</c:v>
                </c:pt>
                <c:pt idx="54">
                  <c:v>1.6748453306079089E-2</c:v>
                </c:pt>
                <c:pt idx="55">
                  <c:v>1.708390798837366E-2</c:v>
                </c:pt>
                <c:pt idx="56">
                  <c:v>1.7425088503020651E-2</c:v>
                </c:pt>
                <c:pt idx="57">
                  <c:v>1.7772070427842013E-2</c:v>
                </c:pt>
                <c:pt idx="58">
                  <c:v>1.8124929878659365E-2</c:v>
                </c:pt>
                <c:pt idx="59">
                  <c:v>1.8483743503721783E-2</c:v>
                </c:pt>
                <c:pt idx="60">
                  <c:v>1.8848588477901794E-2</c:v>
                </c:pt>
                <c:pt idx="61">
                  <c:v>1.9219542496657901E-2</c:v>
                </c:pt>
                <c:pt idx="62">
                  <c:v>1.959668376976147E-2</c:v>
                </c:pt>
                <c:pt idx="63">
                  <c:v>1.9980091014786292E-2</c:v>
                </c:pt>
                <c:pt idx="64">
                  <c:v>2.03698434503586E-2</c:v>
                </c:pt>
                <c:pt idx="65">
                  <c:v>2.0766020789166201E-2</c:v>
                </c:pt>
                <c:pt idx="66">
                  <c:v>2.1168703230724291E-2</c:v>
                </c:pt>
                <c:pt idx="67">
                  <c:v>2.1577971453897012E-2</c:v>
                </c:pt>
                <c:pt idx="68">
                  <c:v>2.1993906609172727E-2</c:v>
                </c:pt>
                <c:pt idx="69">
                  <c:v>2.2416590310691351E-2</c:v>
                </c:pt>
                <c:pt idx="70">
                  <c:v>2.2846104628022647E-2</c:v>
                </c:pt>
                <c:pt idx="71">
                  <c:v>2.3282532077693784E-2</c:v>
                </c:pt>
                <c:pt idx="72">
                  <c:v>2.3725955614464857E-2</c:v>
                </c:pt>
                <c:pt idx="73">
                  <c:v>2.4176458622351352E-2</c:v>
                </c:pt>
                <c:pt idx="74">
                  <c:v>2.4634124905392043E-2</c:v>
                </c:pt>
                <c:pt idx="75">
                  <c:v>2.5099038678161299E-2</c:v>
                </c:pt>
                <c:pt idx="76">
                  <c:v>2.5571284556025101E-2</c:v>
                </c:pt>
                <c:pt idx="77">
                  <c:v>2.6050947545139449E-2</c:v>
                </c:pt>
                <c:pt idx="78">
                  <c:v>2.6538113032190398E-2</c:v>
                </c:pt>
                <c:pt idx="79">
                  <c:v>2.7032866773875043E-2</c:v>
                </c:pt>
                <c:pt idx="80">
                  <c:v>2.753529488612293E-2</c:v>
                </c:pt>
                <c:pt idx="81">
                  <c:v>2.8045483833056828E-2</c:v>
                </c:pt>
                <c:pt idx="82">
                  <c:v>2.8563520415692805E-2</c:v>
                </c:pt>
                <c:pt idx="83">
                  <c:v>2.9089491760379119E-2</c:v>
                </c:pt>
                <c:pt idx="84">
                  <c:v>2.962348530697342E-2</c:v>
                </c:pt>
                <c:pt idx="85">
                  <c:v>3.0165588796758295E-2</c:v>
                </c:pt>
                <c:pt idx="86">
                  <c:v>3.0715890260094848E-2</c:v>
                </c:pt>
                <c:pt idx="87">
                  <c:v>3.1274478003814526E-2</c:v>
                </c:pt>
                <c:pt idx="88">
                  <c:v>3.1841440598348966E-2</c:v>
                </c:pt>
                <c:pt idx="89">
                  <c:v>3.2416866864598395E-2</c:v>
                </c:pt>
                <c:pt idx="90">
                  <c:v>3.3000845860538426E-2</c:v>
                </c:pt>
                <c:pt idx="91">
                  <c:v>3.3593466867566472E-2</c:v>
                </c:pt>
                <c:pt idx="92">
                  <c:v>3.4194819376587117E-2</c:v>
                </c:pt>
                <c:pt idx="93">
                  <c:v>3.4804993073837942E-2</c:v>
                </c:pt>
                <c:pt idx="94">
                  <c:v>3.5424077826456485E-2</c:v>
                </c:pt>
                <c:pt idx="95">
                  <c:v>3.605216366778858E-2</c:v>
                </c:pt>
                <c:pt idx="96">
                  <c:v>3.6689340782439628E-2</c:v>
                </c:pt>
                <c:pt idx="97">
                  <c:v>3.7335699491069421E-2</c:v>
                </c:pt>
                <c:pt idx="98">
                  <c:v>3.7991330234932237E-2</c:v>
                </c:pt>
                <c:pt idx="99">
                  <c:v>3.8656323560162548E-2</c:v>
                </c:pt>
                <c:pt idx="100">
                  <c:v>3.9330770101809097E-2</c:v>
                </c:pt>
                <c:pt idx="101">
                  <c:v>4.0014760567617387E-2</c:v>
                </c:pt>
                <c:pt idx="102">
                  <c:v>4.0708385721563475E-2</c:v>
                </c:pt>
                <c:pt idx="103">
                  <c:v>4.1411736367139969E-2</c:v>
                </c:pt>
                <c:pt idx="104">
                  <c:v>4.21249033303965E-2</c:v>
                </c:pt>
                <c:pt idx="105">
                  <c:v>4.2847977442736933E-2</c:v>
                </c:pt>
                <c:pt idx="106">
                  <c:v>4.3581049523474455E-2</c:v>
                </c:pt>
                <c:pt idx="107">
                  <c:v>4.4324210362148078E-2</c:v>
                </c:pt>
                <c:pt idx="108">
                  <c:v>4.5077550700601966E-2</c:v>
                </c:pt>
                <c:pt idx="109">
                  <c:v>4.5841161214830478E-2</c:v>
                </c:pt>
                <c:pt idx="110">
                  <c:v>4.6615132496591466E-2</c:v>
                </c:pt>
                <c:pt idx="111">
                  <c:v>4.7399555034790389E-2</c:v>
                </c:pt>
                <c:pt idx="112">
                  <c:v>4.8194519196638953E-2</c:v>
                </c:pt>
                <c:pt idx="113">
                  <c:v>4.9000115208589531E-2</c:v>
                </c:pt>
                <c:pt idx="114">
                  <c:v>4.9816433137050656E-2</c:v>
                </c:pt>
                <c:pt idx="115">
                  <c:v>5.064356286888503E-2</c:v>
                </c:pt>
                <c:pt idx="116">
                  <c:v>5.1481594091694526E-2</c:v>
                </c:pt>
                <c:pt idx="117">
                  <c:v>5.2330616273894973E-2</c:v>
                </c:pt>
                <c:pt idx="118">
                  <c:v>5.3190718644585078E-2</c:v>
                </c:pt>
                <c:pt idx="119">
                  <c:v>5.4061990173212567E-2</c:v>
                </c:pt>
                <c:pt idx="120">
                  <c:v>5.494451954904165E-2</c:v>
                </c:pt>
                <c:pt idx="121">
                  <c:v>5.5838395160426241E-2</c:v>
                </c:pt>
                <c:pt idx="122">
                  <c:v>5.674370507389228E-2</c:v>
                </c:pt>
                <c:pt idx="123">
                  <c:v>5.7660537013034294E-2</c:v>
                </c:pt>
                <c:pt idx="124">
                  <c:v>5.8588978337229508E-2</c:v>
                </c:pt>
                <c:pt idx="125">
                  <c:v>5.9529116020175542E-2</c:v>
                </c:pt>
                <c:pt idx="126">
                  <c:v>6.0481036628254659E-2</c:v>
                </c:pt>
                <c:pt idx="127">
                  <c:v>6.1444826298730618E-2</c:v>
                </c:pt>
                <c:pt idx="128">
                  <c:v>6.2420570717782349E-2</c:v>
                </c:pt>
                <c:pt idx="129">
                  <c:v>6.3408355098379707E-2</c:v>
                </c:pt>
                <c:pt idx="130">
                  <c:v>6.4408264158006559E-2</c:v>
                </c:pt>
                <c:pt idx="131">
                  <c:v>6.5420382096235713E-2</c:v>
                </c:pt>
                <c:pt idx="132">
                  <c:v>6.6444792572162778E-2</c:v>
                </c:pt>
                <c:pt idx="133">
                  <c:v>6.7481578681702181E-2</c:v>
                </c:pt>
                <c:pt idx="134">
                  <c:v>6.8530822934753072E-2</c:v>
                </c:pt>
                <c:pt idx="135">
                  <c:v>6.9592607232239242E-2</c:v>
                </c:pt>
                <c:pt idx="136">
                  <c:v>7.0667012843030119E-2</c:v>
                </c:pt>
                <c:pt idx="137">
                  <c:v>7.1754120380748174E-2</c:v>
                </c:pt>
                <c:pt idx="138">
                  <c:v>7.2854009780468673E-2</c:v>
                </c:pt>
                <c:pt idx="139">
                  <c:v>7.3966760275318955E-2</c:v>
                </c:pt>
                <c:pt idx="140">
                  <c:v>7.5092450372982164E-2</c:v>
                </c:pt>
                <c:pt idx="141">
                  <c:v>7.6231157832113275E-2</c:v>
                </c:pt>
                <c:pt idx="142">
                  <c:v>7.7382959638672352E-2</c:v>
                </c:pt>
                <c:pt idx="143">
                  <c:v>7.854793198218403E-2</c:v>
                </c:pt>
                <c:pt idx="144">
                  <c:v>7.9726150231927057E-2</c:v>
                </c:pt>
                <c:pt idx="145">
                  <c:v>8.0917688913063224E-2</c:v>
                </c:pt>
                <c:pt idx="146">
                  <c:v>8.2122621682711408E-2</c:v>
                </c:pt>
                <c:pt idx="147">
                  <c:v>8.3341021305974011E-2</c:v>
                </c:pt>
                <c:pt idx="148">
                  <c:v>8.4572959631923045E-2</c:v>
                </c:pt>
                <c:pt idx="149">
                  <c:v>8.5818507569553129E-2</c:v>
                </c:pt>
                <c:pt idx="150">
                  <c:v>8.7077735063708653E-2</c:v>
                </c:pt>
                <c:pt idx="151">
                  <c:v>8.8350711070992571E-2</c:v>
                </c:pt>
                <c:pt idx="152">
                  <c:v>8.9637503535664423E-2</c:v>
                </c:pt>
                <c:pt idx="153">
                  <c:v>9.0938179365535401E-2</c:v>
                </c:pt>
                <c:pt idx="154">
                  <c:v>9.2252804407867123E-2</c:v>
                </c:pt>
                <c:pt idx="155">
                  <c:v>9.3581443425283989E-2</c:v>
                </c:pt>
                <c:pt idx="156">
                  <c:v>9.4924160071704303E-2</c:v>
                </c:pt>
                <c:pt idx="157">
                  <c:v>9.6281016868300609E-2</c:v>
                </c:pt>
                <c:pt idx="158">
                  <c:v>9.7652075179495423E-2</c:v>
                </c:pt>
                <c:pt idx="159">
                  <c:v>9.9037395189001551E-2</c:v>
                </c:pt>
                <c:pt idx="160">
                  <c:v>0.10043703587591452</c:v>
                </c:pt>
                <c:pt idx="161">
                  <c:v>0.10185105499086568</c:v>
                </c:pt>
                <c:pt idx="162">
                  <c:v>0.10327950903224435</c:v>
                </c:pt>
                <c:pt idx="163">
                  <c:v>0.10472245322249661</c:v>
                </c:pt>
                <c:pt idx="164">
                  <c:v>0.10617994148451025</c:v>
                </c:pt>
                <c:pt idx="165">
                  <c:v>0.10765202641809329</c:v>
                </c:pt>
                <c:pt idx="166">
                  <c:v>0.10913875927655547</c:v>
                </c:pt>
                <c:pt idx="167">
                  <c:v>0.11064018994340044</c:v>
                </c:pt>
                <c:pt idx="168">
                  <c:v>0.1121563669091377</c:v>
                </c:pt>
                <c:pt idx="169">
                  <c:v>0.11368733724822289</c:v>
                </c:pt>
                <c:pt idx="170">
                  <c:v>0.11523314659613515</c:v>
                </c:pt>
                <c:pt idx="171">
                  <c:v>0.11679383912659967</c:v>
                </c:pt>
                <c:pt idx="172">
                  <c:v>0.11836945752896509</c:v>
                </c:pt>
                <c:pt idx="173">
                  <c:v>0.1199600429857437</c:v>
                </c:pt>
                <c:pt idx="174">
                  <c:v>0.12156563515032362</c:v>
                </c:pt>
                <c:pt idx="175">
                  <c:v>0.12318627212486186</c:v>
                </c:pt>
                <c:pt idx="176">
                  <c:v>0.12482199043836606</c:v>
                </c:pt>
                <c:pt idx="177">
                  <c:v>0.12647282502497592</c:v>
                </c:pt>
                <c:pt idx="178">
                  <c:v>0.12813880920245008</c:v>
                </c:pt>
                <c:pt idx="179">
                  <c:v>0.12981997465087008</c:v>
                </c:pt>
                <c:pt idx="180">
                  <c:v>0.13151635139156867</c:v>
                </c:pt>
                <c:pt idx="181">
                  <c:v>0.13322796776629153</c:v>
                </c:pt>
                <c:pt idx="182">
                  <c:v>0.13495485041660177</c:v>
                </c:pt>
                <c:pt idx="183">
                  <c:v>0.13669702426353478</c:v>
                </c:pt>
                <c:pt idx="184">
                  <c:v>0.13845451248751389</c:v>
                </c:pt>
                <c:pt idx="185">
                  <c:v>0.14022733650853414</c:v>
                </c:pt>
                <c:pt idx="186">
                  <c:v>0.14201551596662371</c:v>
                </c:pt>
                <c:pt idx="187">
                  <c:v>0.1438190687025907</c:v>
                </c:pt>
                <c:pt idx="188">
                  <c:v>0.14563801073906613</c:v>
                </c:pt>
                <c:pt idx="189">
                  <c:v>0.14747235626184865</c:v>
                </c:pt>
                <c:pt idx="190">
                  <c:v>0.1493221176015623</c:v>
                </c:pt>
                <c:pt idx="191">
                  <c:v>0.1511873052156342</c:v>
                </c:pt>
                <c:pt idx="192">
                  <c:v>0.15306792767060121</c:v>
                </c:pt>
                <c:pt idx="193">
                  <c:v>0.1549639916247548</c:v>
                </c:pt>
                <c:pt idx="194">
                  <c:v>0.1568755018111298</c:v>
                </c:pt>
                <c:pt idx="195">
                  <c:v>0.15880246102084966</c:v>
                </c:pt>
                <c:pt idx="196">
                  <c:v>0.16074487008683153</c:v>
                </c:pt>
                <c:pt idx="197">
                  <c:v>0.16270272786786352</c:v>
                </c:pt>
                <c:pt idx="198">
                  <c:v>0.16467603123306018</c:v>
                </c:pt>
                <c:pt idx="199">
                  <c:v>0.16666477504670327</c:v>
                </c:pt>
                <c:pt idx="200">
                  <c:v>0.16866895215347885</c:v>
                </c:pt>
                <c:pt idx="201">
                  <c:v>0.1706885533641154</c:v>
                </c:pt>
                <c:pt idx="202">
                  <c:v>0.17272356744143211</c:v>
                </c:pt>
                <c:pt idx="203">
                  <c:v>0.17477398108680525</c:v>
                </c:pt>
                <c:pt idx="204">
                  <c:v>0.17683977892705943</c:v>
                </c:pt>
                <c:pt idx="205">
                  <c:v>0.1789209435017915</c:v>
                </c:pt>
                <c:pt idx="206">
                  <c:v>0.18101745525113433</c:v>
                </c:pt>
                <c:pt idx="207">
                  <c:v>0.18312929250396823</c:v>
                </c:pt>
                <c:pt idx="208">
                  <c:v>0.1852564314665858</c:v>
                </c:pt>
                <c:pt idx="209">
                  <c:v>0.18739884621181871</c:v>
                </c:pt>
                <c:pt idx="210">
                  <c:v>0.18955650866863208</c:v>
                </c:pt>
                <c:pt idx="211">
                  <c:v>0.19172938861219405</c:v>
                </c:pt>
                <c:pt idx="212">
                  <c:v>0.19391745365442603</c:v>
                </c:pt>
                <c:pt idx="213">
                  <c:v>0.19612066923504171</c:v>
                </c:pt>
                <c:pt idx="214">
                  <c:v>0.19833899861307877</c:v>
                </c:pt>
                <c:pt idx="215">
                  <c:v>0.20057240285893235</c:v>
                </c:pt>
                <c:pt idx="216">
                  <c:v>0.20282084084689342</c:v>
                </c:pt>
                <c:pt idx="217">
                  <c:v>0.2050842692482002</c:v>
                </c:pt>
                <c:pt idx="218">
                  <c:v>0.20736264252460654</c:v>
                </c:pt>
                <c:pt idx="219">
                  <c:v>0.20965591292247429</c:v>
                </c:pt>
                <c:pt idx="220">
                  <c:v>0.21196403046739376</c:v>
                </c:pt>
                <c:pt idx="221">
                  <c:v>0.21428694295933828</c:v>
                </c:pt>
                <c:pt idx="222">
                  <c:v>0.21662459596835745</c:v>
                </c:pt>
                <c:pt idx="223">
                  <c:v>0.21897693283081446</c:v>
                </c:pt>
                <c:pt idx="224">
                  <c:v>0.22134389464617182</c:v>
                </c:pt>
                <c:pt idx="225">
                  <c:v>0.22372542027432901</c:v>
                </c:pt>
                <c:pt idx="226">
                  <c:v>0.22612144633351849</c:v>
                </c:pt>
                <c:pt idx="227">
                  <c:v>0.22853190719876285</c:v>
                </c:pt>
                <c:pt idx="228">
                  <c:v>0.23095673500089647</c:v>
                </c:pt>
                <c:pt idx="229">
                  <c:v>0.23339585962615655</c:v>
                </c:pt>
                <c:pt idx="230">
                  <c:v>0.23584920871634726</c:v>
                </c:pt>
                <c:pt idx="231">
                  <c:v>0.23831670766957885</c:v>
                </c:pt>
                <c:pt idx="232">
                  <c:v>0.24079827964158595</c:v>
                </c:pt>
                <c:pt idx="233">
                  <c:v>0.24329384554762812</c:v>
                </c:pt>
                <c:pt idx="234">
                  <c:v>0.24580332406497524</c:v>
                </c:pt>
                <c:pt idx="235">
                  <c:v>0.24832663163597923</c:v>
                </c:pt>
                <c:pt idx="236">
                  <c:v>0.25086368247173607</c:v>
                </c:pt>
                <c:pt idx="237">
                  <c:v>0.25341438855633924</c:v>
                </c:pt>
                <c:pt idx="238">
                  <c:v>0.25597865965172595</c:v>
                </c:pt>
                <c:pt idx="239">
                  <c:v>0.25855640330311969</c:v>
                </c:pt>
                <c:pt idx="240">
                  <c:v>0.26114752484506853</c:v>
                </c:pt>
                <c:pt idx="241">
                  <c:v>0.26375192740808118</c:v>
                </c:pt>
                <c:pt idx="242">
                  <c:v>0.26636951192586222</c:v>
                </c:pt>
                <c:pt idx="243">
                  <c:v>0.26900017714314667</c:v>
                </c:pt>
                <c:pt idx="244">
                  <c:v>0.27164381962413497</c:v>
                </c:pt>
                <c:pt idx="245">
                  <c:v>0.27430033376152763</c:v>
                </c:pt>
                <c:pt idx="246">
                  <c:v>0.27696961178616125</c:v>
                </c:pt>
                <c:pt idx="247">
                  <c:v>0.27965154377724477</c:v>
                </c:pt>
                <c:pt idx="248">
                  <c:v>0.282346017673195</c:v>
                </c:pt>
                <c:pt idx="249">
                  <c:v>0.28505291928307236</c:v>
                </c:pt>
                <c:pt idx="250">
                  <c:v>0.28777213229861498</c:v>
                </c:pt>
                <c:pt idx="251">
                  <c:v>0.29050353830686998</c:v>
                </c:pt>
                <c:pt idx="252">
                  <c:v>0.2932470168034213</c:v>
                </c:pt>
                <c:pt idx="253">
                  <c:v>0.29600244520621211</c:v>
                </c:pt>
                <c:pt idx="254">
                  <c:v>0.29876969886995963</c:v>
                </c:pt>
                <c:pt idx="255">
                  <c:v>0.30154865110116169</c:v>
                </c:pt>
                <c:pt idx="256">
                  <c:v>0.30433917317369136</c:v>
                </c:pt>
                <c:pt idx="257">
                  <c:v>0.3071411343449772</c:v>
                </c:pt>
                <c:pt idx="258">
                  <c:v>0.30995440187276824</c:v>
                </c:pt>
                <c:pt idx="259">
                  <c:v>0.31277884103247822</c:v>
                </c:pt>
                <c:pt idx="260">
                  <c:v>0.31561431513510763</c:v>
                </c:pt>
                <c:pt idx="261">
                  <c:v>0.31846068554573959</c:v>
                </c:pt>
                <c:pt idx="262">
                  <c:v>0.32131781170260609</c:v>
                </c:pt>
                <c:pt idx="263">
                  <c:v>0.32418555113671971</c:v>
                </c:pt>
                <c:pt idx="264">
                  <c:v>0.32706375949206884</c:v>
                </c:pt>
                <c:pt idx="265">
                  <c:v>0.32995229054636965</c:v>
                </c:pt>
                <c:pt idx="266">
                  <c:v>0.33285099623237169</c:v>
                </c:pt>
                <c:pt idx="267">
                  <c:v>0.33575972665971199</c:v>
                </c:pt>
                <c:pt idx="268">
                  <c:v>0.3386783301373128</c:v>
                </c:pt>
                <c:pt idx="269">
                  <c:v>0.34160665319631667</c:v>
                </c:pt>
                <c:pt idx="270">
                  <c:v>0.34454454061355488</c:v>
                </c:pt>
                <c:pt idx="271">
                  <c:v>0.34749183543554285</c:v>
                </c:pt>
                <c:pt idx="272">
                  <c:v>0.35044837900299597</c:v>
                </c:pt>
                <c:pt idx="273">
                  <c:v>0.35341401097586078</c:v>
                </c:pt>
                <c:pt idx="274">
                  <c:v>0.35638856935885443</c:v>
                </c:pt>
                <c:pt idx="275">
                  <c:v>0.35937189052750579</c:v>
                </c:pt>
                <c:pt idx="276">
                  <c:v>0.36236380925469225</c:v>
                </c:pt>
                <c:pt idx="277">
                  <c:v>0.36536415873766415</c:v>
                </c:pt>
                <c:pt idx="278">
                  <c:v>0.36837277062554979</c:v>
                </c:pt>
                <c:pt idx="279">
                  <c:v>0.37138947504733483</c:v>
                </c:pt>
                <c:pt idx="280">
                  <c:v>0.37441410064030645</c:v>
                </c:pt>
                <c:pt idx="281">
                  <c:v>0.37744647457895614</c:v>
                </c:pt>
                <c:pt idx="282">
                  <c:v>0.38048642260433224</c:v>
                </c:pt>
                <c:pt idx="283">
                  <c:v>0.38353376905383429</c:v>
                </c:pt>
                <c:pt idx="284">
                  <c:v>0.38658833689144056</c:v>
                </c:pt>
                <c:pt idx="285">
                  <c:v>0.38964994773836059</c:v>
                </c:pt>
                <c:pt idx="286">
                  <c:v>0.3927184219041035</c:v>
                </c:pt>
                <c:pt idx="287">
                  <c:v>0.39579357841795348</c:v>
                </c:pt>
                <c:pt idx="288">
                  <c:v>0.39887523506084283</c:v>
                </c:pt>
                <c:pt idx="289">
                  <c:v>0.40196320839761412</c:v>
                </c:pt>
                <c:pt idx="290">
                  <c:v>0.40505731380966081</c:v>
                </c:pt>
                <c:pt idx="291">
                  <c:v>0.40815736552793791</c:v>
                </c:pt>
                <c:pt idx="292">
                  <c:v>0.411263176666332</c:v>
                </c:pt>
                <c:pt idx="293">
                  <c:v>0.41437455925538064</c:v>
                </c:pt>
                <c:pt idx="294">
                  <c:v>0.41749132427633218</c:v>
                </c:pt>
                <c:pt idx="295">
                  <c:v>0.42061328169553408</c:v>
                </c:pt>
                <c:pt idx="296">
                  <c:v>0.42374024049914055</c:v>
                </c:pt>
                <c:pt idx="297">
                  <c:v>0.42687200872812836</c:v>
                </c:pt>
                <c:pt idx="298">
                  <c:v>0.43000839351361053</c:v>
                </c:pt>
                <c:pt idx="299">
                  <c:v>0.43314920111243682</c:v>
                </c:pt>
                <c:pt idx="300">
                  <c:v>0.43629423694306979</c:v>
                </c:pt>
                <c:pt idx="301">
                  <c:v>0.43944330562172651</c:v>
                </c:pt>
                <c:pt idx="302">
                  <c:v>0.44259621099877289</c:v>
                </c:pt>
                <c:pt idx="303">
                  <c:v>0.44575275619536131</c:v>
                </c:pt>
                <c:pt idx="304">
                  <c:v>0.44891274364029893</c:v>
                </c:pt>
                <c:pt idx="305">
                  <c:v>0.45207597510713504</c:v>
                </c:pt>
                <c:pt idx="306">
                  <c:v>0.45524225175145727</c:v>
                </c:pt>
                <c:pt idx="307">
                  <c:v>0.45841137414838273</c:v>
                </c:pt>
                <c:pt idx="308">
                  <c:v>0.46158314233023484</c:v>
                </c:pt>
                <c:pt idx="309">
                  <c:v>0.46475735582439165</c:v>
                </c:pt>
                <c:pt idx="310">
                  <c:v>0.46793381369129539</c:v>
                </c:pt>
                <c:pt idx="311">
                  <c:v>0.4711123145626106</c:v>
                </c:pt>
                <c:pt idx="312">
                  <c:v>0.47429265667951825</c:v>
                </c:pt>
                <c:pt idx="313">
                  <c:v>0.47747463793113504</c:v>
                </c:pt>
                <c:pt idx="314">
                  <c:v>0.48065805589304417</c:v>
                </c:pt>
                <c:pt idx="315">
                  <c:v>0.48384270786592659</c:v>
                </c:pt>
                <c:pt idx="316">
                  <c:v>0.48702839091427946</c:v>
                </c:pt>
                <c:pt idx="317">
                  <c:v>0.4902149019052105</c:v>
                </c:pt>
                <c:pt idx="318">
                  <c:v>0.49340203754729467</c:v>
                </c:pt>
                <c:pt idx="319">
                  <c:v>0.49658959442948208</c:v>
                </c:pt>
                <c:pt idx="320">
                  <c:v>0.4997773690600435</c:v>
                </c:pt>
                <c:pt idx="321">
                  <c:v>0.50296515790554208</c:v>
                </c:pt>
                <c:pt idx="322">
                  <c:v>0.50615275742981836</c:v>
                </c:pt>
                <c:pt idx="323">
                  <c:v>0.50933996413297544</c:v>
                </c:pt>
                <c:pt idx="324">
                  <c:v>0.51252657459035389</c:v>
                </c:pt>
                <c:pt idx="325">
                  <c:v>0.51571238549148113</c:v>
                </c:pt>
                <c:pt idx="326">
                  <c:v>0.51889719367898568</c:v>
                </c:pt>
                <c:pt idx="327">
                  <c:v>0.52208079618746162</c:v>
                </c:pt>
                <c:pt idx="328">
                  <c:v>0.52526299028227252</c:v>
                </c:pt>
                <c:pt idx="329">
                  <c:v>0.52844357349828108</c:v>
                </c:pt>
                <c:pt idx="330">
                  <c:v>0.53162234367849326</c:v>
                </c:pt>
                <c:pt idx="331">
                  <c:v>0.53479909901260414</c:v>
                </c:pt>
                <c:pt idx="332">
                  <c:v>0.53797363807543319</c:v>
                </c:pt>
                <c:pt idx="333">
                  <c:v>0.5411457598652365</c:v>
                </c:pt>
                <c:pt idx="334">
                  <c:v>0.54431526384188555</c:v>
                </c:pt>
                <c:pt idx="335">
                  <c:v>0.54748194996489652</c:v>
                </c:pt>
                <c:pt idx="336">
                  <c:v>0.55064561873130369</c:v>
                </c:pt>
                <c:pt idx="337">
                  <c:v>0.55380607121335979</c:v>
                </c:pt>
                <c:pt idx="338">
                  <c:v>0.55696310909605418</c:v>
                </c:pt>
                <c:pt idx="339">
                  <c:v>0.56011653471443679</c:v>
                </c:pt>
                <c:pt idx="340">
                  <c:v>0.56326615109073563</c:v>
                </c:pt>
                <c:pt idx="341">
                  <c:v>0.56641176197125631</c:v>
                </c:pt>
                <c:pt idx="342">
                  <c:v>0.56955317186305221</c:v>
                </c:pt>
                <c:pt idx="343">
                  <c:v>0.57269018607035393</c:v>
                </c:pt>
                <c:pt idx="344">
                  <c:v>0.57582261073074692</c:v>
                </c:pt>
                <c:pt idx="345">
                  <c:v>0.57895025285108481</c:v>
                </c:pt>
                <c:pt idx="346">
                  <c:v>0.58207292034313007</c:v>
                </c:pt>
                <c:pt idx="347">
                  <c:v>0.58519042205890703</c:v>
                </c:pt>
                <c:pt idx="348">
                  <c:v>0.58830256782576129</c:v>
                </c:pt>
                <c:pt idx="349">
                  <c:v>0.59140916848111003</c:v>
                </c:pt>
                <c:pt idx="350">
                  <c:v>0.59451003590687601</c:v>
                </c:pt>
                <c:pt idx="351">
                  <c:v>0.59760498306359411</c:v>
                </c:pt>
                <c:pt idx="352">
                  <c:v>0.60069382402417837</c:v>
                </c:pt>
                <c:pt idx="353">
                  <c:v>0.60377637400734174</c:v>
                </c:pt>
                <c:pt idx="354">
                  <c:v>0.60685244941065752</c:v>
                </c:pt>
                <c:pt idx="355">
                  <c:v>0.60992186784325186</c:v>
                </c:pt>
                <c:pt idx="356">
                  <c:v>0.61298444815812037</c:v>
                </c:pt>
                <c:pt idx="357">
                  <c:v>0.61604001048405455</c:v>
                </c:pt>
                <c:pt idx="358">
                  <c:v>0.61908837625717483</c:v>
                </c:pt>
                <c:pt idx="359">
                  <c:v>0.62212936825205534</c:v>
                </c:pt>
                <c:pt idx="360">
                  <c:v>0.62516281061243539</c:v>
                </c:pt>
                <c:pt idx="361">
                  <c:v>0.62818852888150711</c:v>
                </c:pt>
                <c:pt idx="362">
                  <c:v>0.63120635003177017</c:v>
                </c:pt>
                <c:pt idx="363">
                  <c:v>0.63421610249444738</c:v>
                </c:pt>
                <c:pt idx="364">
                  <c:v>0.63721761618844974</c:v>
                </c:pt>
                <c:pt idx="365">
                  <c:v>0.64021072254888656</c:v>
                </c:pt>
                <c:pt idx="366">
                  <c:v>0.64319525455510873</c:v>
                </c:pt>
                <c:pt idx="367">
                  <c:v>0.64617104675828119</c:v>
                </c:pt>
                <c:pt idx="368">
                  <c:v>0.64913793530847519</c:v>
                </c:pt>
                <c:pt idx="369">
                  <c:v>0.65209575798127306</c:v>
                </c:pt>
                <c:pt idx="370">
                  <c:v>0.65504435420387919</c:v>
                </c:pt>
                <c:pt idx="371">
                  <c:v>0.65798356508073008</c:v>
                </c:pt>
                <c:pt idx="372">
                  <c:v>0.66091323341859665</c:v>
                </c:pt>
                <c:pt idx="373">
                  <c:v>0.66383320375117272</c:v>
                </c:pt>
                <c:pt idx="374">
                  <c:v>0.66674332236314326</c:v>
                </c:pt>
                <c:pt idx="375">
                  <c:v>0.66964343731372689</c:v>
                </c:pt>
                <c:pt idx="376">
                  <c:v>0.67253339845968541</c:v>
                </c:pt>
                <c:pt idx="377">
                  <c:v>0.67541305747779778</c:v>
                </c:pt>
                <c:pt idx="378">
                  <c:v>0.67828226788678947</c:v>
                </c:pt>
                <c:pt idx="379">
                  <c:v>0.68114088506871562</c:v>
                </c:pt>
                <c:pt idx="380">
                  <c:v>0.68398876628979055</c:v>
                </c:pt>
                <c:pt idx="381">
                  <c:v>0.68682577072066053</c:v>
                </c:pt>
                <c:pt idx="382">
                  <c:v>0.68965175945611501</c:v>
                </c:pt>
                <c:pt idx="383">
                  <c:v>0.69246659553423207</c:v>
                </c:pt>
                <c:pt idx="384">
                  <c:v>0.69527014395495368</c:v>
                </c:pt>
                <c:pt idx="385">
                  <c:v>0.69806227169808843</c:v>
                </c:pt>
                <c:pt idx="386">
                  <c:v>0.70084284774073702</c:v>
                </c:pt>
                <c:pt idx="387">
                  <c:v>0.70361174307413776</c:v>
                </c:pt>
                <c:pt idx="388">
                  <c:v>0.70636883071992851</c:v>
                </c:pt>
                <c:pt idx="389">
                  <c:v>0.70911398574582452</c:v>
                </c:pt>
                <c:pt idx="390">
                  <c:v>0.71184708528070573</c:v>
                </c:pt>
                <c:pt idx="391">
                  <c:v>0.71456800852911484</c:v>
                </c:pt>
                <c:pt idx="392">
                  <c:v>0.7172766367851634</c:v>
                </c:pt>
                <c:pt idx="393">
                  <c:v>0.71997285344584183</c:v>
                </c:pt>
                <c:pt idx="394">
                  <c:v>0.72265654402373414</c:v>
                </c:pt>
                <c:pt idx="395">
                  <c:v>0.72532759615913656</c:v>
                </c:pt>
                <c:pt idx="396">
                  <c:v>0.72798589963157512</c:v>
                </c:pt>
                <c:pt idx="397">
                  <c:v>0.73063134637072691</c:v>
                </c:pt>
                <c:pt idx="398">
                  <c:v>0.73326383046673904</c:v>
                </c:pt>
                <c:pt idx="399">
                  <c:v>0.73588324817994843</c:v>
                </c:pt>
                <c:pt idx="400">
                  <c:v>0.73848949795000096</c:v>
                </c:pt>
                <c:pt idx="401">
                  <c:v>0.74108248040436997</c:v>
                </c:pt>
                <c:pt idx="402">
                  <c:v>0.74366209836627462</c:v>
                </c:pt>
                <c:pt idx="403">
                  <c:v>0.7462282568619989</c:v>
                </c:pt>
                <c:pt idx="404">
                  <c:v>0.74878086312761116</c:v>
                </c:pt>
                <c:pt idx="405">
                  <c:v>0.7513198266150859</c:v>
                </c:pt>
                <c:pt idx="406">
                  <c:v>0.75384505899782983</c:v>
                </c:pt>
                <c:pt idx="407">
                  <c:v>0.75635647417561058</c:v>
                </c:pt>
                <c:pt idx="408">
                  <c:v>0.75885398827889317</c:v>
                </c:pt>
                <c:pt idx="409">
                  <c:v>0.76133751967258478</c:v>
                </c:pt>
                <c:pt idx="410">
                  <c:v>0.76380698895918864</c:v>
                </c:pt>
                <c:pt idx="411">
                  <c:v>0.76626231898137087</c:v>
                </c:pt>
                <c:pt idx="412">
                  <c:v>0.76870343482394299</c:v>
                </c:pt>
                <c:pt idx="413">
                  <c:v>0.77113026381526062</c:v>
                </c:pt>
                <c:pt idx="414">
                  <c:v>0.77354273552804453</c:v>
                </c:pt>
                <c:pt idx="415">
                  <c:v>0.775940781779624</c:v>
                </c:pt>
                <c:pt idx="416">
                  <c:v>0.77832433663160749</c:v>
                </c:pt>
                <c:pt idx="417">
                  <c:v>0.78069333638898475</c:v>
                </c:pt>
                <c:pt idx="418">
                  <c:v>0.78304771959866137</c:v>
                </c:pt>
                <c:pt idx="419">
                  <c:v>0.78538742704743369</c:v>
                </c:pt>
                <c:pt idx="420">
                  <c:v>0.78771240175940349</c:v>
                </c:pt>
                <c:pt idx="421">
                  <c:v>0.7900225889928415</c:v>
                </c:pt>
                <c:pt idx="422">
                  <c:v>0.79231793623650026</c:v>
                </c:pt>
                <c:pt idx="423">
                  <c:v>0.79459839320538317</c:v>
                </c:pt>
                <c:pt idx="424">
                  <c:v>0.7968639118359746</c:v>
                </c:pt>
                <c:pt idx="425">
                  <c:v>0.79911444628093364</c:v>
                </c:pt>
                <c:pt idx="426">
                  <c:v>0.80134995290326083</c:v>
                </c:pt>
                <c:pt idx="427">
                  <c:v>0.80357039026993904</c:v>
                </c:pt>
                <c:pt idx="428">
                  <c:v>0.80577571914505663</c:v>
                </c:pt>
                <c:pt idx="429">
                  <c:v>0.80796590248241751</c:v>
                </c:pt>
                <c:pt idx="430">
                  <c:v>0.81014090541764394</c:v>
                </c:pt>
                <c:pt idx="431">
                  <c:v>0.81230069525977933</c:v>
                </c:pt>
                <c:pt idx="432">
                  <c:v>0.81444524148239439</c:v>
                </c:pt>
                <c:pt idx="433">
                  <c:v>0.8165745157142057</c:v>
                </c:pt>
                <c:pt idx="434">
                  <c:v>0.81868849172921254</c:v>
                </c:pt>
                <c:pt idx="435">
                  <c:v>0.82078714543635667</c:v>
                </c:pt>
                <c:pt idx="436">
                  <c:v>0.8228704548687138</c:v>
                </c:pt>
                <c:pt idx="437">
                  <c:v>0.82493840017222353</c:v>
                </c:pt>
                <c:pt idx="438">
                  <c:v>0.82699096359396251</c:v>
                </c:pt>
                <c:pt idx="439">
                  <c:v>0.82902812946997095</c:v>
                </c:pt>
                <c:pt idx="440">
                  <c:v>0.83104988421263781</c:v>
                </c:pt>
                <c:pt idx="441">
                  <c:v>0.83305621629765114</c:v>
                </c:pt>
                <c:pt idx="442">
                  <c:v>0.83504711625052441</c:v>
                </c:pt>
                <c:pt idx="443">
                  <c:v>0.83702257663270152</c:v>
                </c:pt>
                <c:pt idx="444">
                  <c:v>0.83898259202725334</c:v>
                </c:pt>
                <c:pt idx="445">
                  <c:v>0.84092715902416837</c:v>
                </c:pt>
                <c:pt idx="446">
                  <c:v>0.84285627620525039</c:v>
                </c:pt>
                <c:pt idx="447">
                  <c:v>0.84476994412862594</c:v>
                </c:pt>
                <c:pt idx="448">
                  <c:v>0.84666816531287425</c:v>
                </c:pt>
                <c:pt idx="449">
                  <c:v>0.84855094422078414</c:v>
                </c:pt>
                <c:pt idx="450">
                  <c:v>0.85041828724274837</c:v>
                </c:pt>
                <c:pt idx="451">
                  <c:v>0.85227020267980269</c:v>
                </c:pt>
                <c:pt idx="452">
                  <c:v>0.85410670072631745</c:v>
                </c:pt>
                <c:pt idx="453">
                  <c:v>0.85592779345235093</c:v>
                </c:pt>
                <c:pt idx="454">
                  <c:v>0.85773349478567307</c:v>
                </c:pt>
                <c:pt idx="455">
                  <c:v>0.85952382049346698</c:v>
                </c:pt>
                <c:pt idx="456">
                  <c:v>0.86129878816371719</c:v>
                </c:pt>
                <c:pt idx="457">
                  <c:v>0.86305841718629361</c:v>
                </c:pt>
                <c:pt idx="458">
                  <c:v>0.86480272873374009</c:v>
                </c:pt>
                <c:pt idx="459">
                  <c:v>0.86653174574177416</c:v>
                </c:pt>
                <c:pt idx="460">
                  <c:v>0.86824549288951036</c:v>
                </c:pt>
                <c:pt idx="461">
                  <c:v>0.86994399657941135</c:v>
                </c:pt>
                <c:pt idx="462">
                  <c:v>0.87162728491697972</c:v>
                </c:pt>
                <c:pt idx="463">
                  <c:v>0.87329538769019655</c:v>
                </c:pt>
                <c:pt idx="464">
                  <c:v>0.8749483363487166</c:v>
                </c:pt>
                <c:pt idx="465">
                  <c:v>0.87658616398282863</c:v>
                </c:pt>
                <c:pt idx="466">
                  <c:v>0.87820890530218987</c:v>
                </c:pt>
                <c:pt idx="467">
                  <c:v>0.87981659661434364</c:v>
                </c:pt>
                <c:pt idx="468">
                  <c:v>0.88140927580302786</c:v>
                </c:pt>
                <c:pt idx="469">
                  <c:v>0.88298698230628447</c:v>
                </c:pt>
                <c:pt idx="470">
                  <c:v>0.884549757094379</c:v>
                </c:pt>
                <c:pt idx="471">
                  <c:v>0.88609764264753632</c:v>
                </c:pt>
                <c:pt idx="472">
                  <c:v>0.88763068293350544</c:v>
                </c:pt>
                <c:pt idx="473">
                  <c:v>0.88914892338495832</c:v>
                </c:pt>
                <c:pt idx="474">
                  <c:v>0.89065241087673397</c:v>
                </c:pt>
                <c:pt idx="475">
                  <c:v>0.89214119370293543</c:v>
                </c:pt>
                <c:pt idx="476">
                  <c:v>0.89361532155388868</c:v>
                </c:pt>
                <c:pt idx="477">
                  <c:v>0.89507484549297178</c:v>
                </c:pt>
                <c:pt idx="478">
                  <c:v>0.89651981793332391</c:v>
                </c:pt>
                <c:pt idx="479">
                  <c:v>0.89795029261444104</c:v>
                </c:pt>
                <c:pt idx="480">
                  <c:v>0.89936632457866894</c:v>
                </c:pt>
                <c:pt idx="481">
                  <c:v>0.90076797014760013</c:v>
                </c:pt>
                <c:pt idx="482">
                  <c:v>0.90215528689838442</c:v>
                </c:pt>
                <c:pt idx="483">
                  <c:v>0.90352833363996177</c:v>
                </c:pt>
                <c:pt idx="484">
                  <c:v>0.90488717038922373</c:v>
                </c:pt>
                <c:pt idx="485">
                  <c:v>0.90623185834711428</c:v>
                </c:pt>
                <c:pt idx="486">
                  <c:v>0.90756245987467687</c:v>
                </c:pt>
                <c:pt idx="487">
                  <c:v>0.90887903846905616</c:v>
                </c:pt>
                <c:pt idx="488">
                  <c:v>0.91018165873946177</c:v>
                </c:pt>
                <c:pt idx="489">
                  <c:v>0.91147038638310485</c:v>
                </c:pt>
                <c:pt idx="490">
                  <c:v>0.91274528816111067</c:v>
                </c:pt>
                <c:pt idx="491">
                  <c:v>0.91400643187441988</c:v>
                </c:pt>
                <c:pt idx="492">
                  <c:v>0.91525388633968352</c:v>
                </c:pt>
                <c:pt idx="493">
                  <c:v>0.91648772136516021</c:v>
                </c:pt>
                <c:pt idx="494">
                  <c:v>0.91770800772662253</c:v>
                </c:pt>
                <c:pt idx="495">
                  <c:v>0.9189148171432816</c:v>
                </c:pt>
                <c:pt idx="496">
                  <c:v>0.92010822225373579</c:v>
                </c:pt>
                <c:pt idx="497">
                  <c:v>0.9212882965919521</c:v>
                </c:pt>
                <c:pt idx="498">
                  <c:v>0.92245511456328599</c:v>
                </c:pt>
                <c:pt idx="499">
                  <c:v>0.92360875142054899</c:v>
                </c:pt>
                <c:pt idx="500">
                  <c:v>0.92474928324012884</c:v>
                </c:pt>
                <c:pt idx="501">
                  <c:v>0.92587678689817066</c:v>
                </c:pt>
                <c:pt idx="502">
                  <c:v>0.92699134004682615</c:v>
                </c:pt>
                <c:pt idx="503">
                  <c:v>0.92809302109057612</c:v>
                </c:pt>
                <c:pt idx="504">
                  <c:v>0.92918190916263432</c:v>
                </c:pt>
                <c:pt idx="505">
                  <c:v>0.93025808410143884</c:v>
                </c:pt>
                <c:pt idx="506">
                  <c:v>0.9313216264272377</c:v>
                </c:pt>
                <c:pt idx="507">
                  <c:v>0.93237261731877397</c:v>
                </c:pt>
                <c:pt idx="508">
                  <c:v>0.93341113859007785</c:v>
                </c:pt>
                <c:pt idx="509">
                  <c:v>0.93443727266737142</c:v>
                </c:pt>
                <c:pt idx="510">
                  <c:v>0.93545110256609165</c:v>
                </c:pt>
                <c:pt idx="511">
                  <c:v>0.93645271186803813</c:v>
                </c:pt>
                <c:pt idx="512">
                  <c:v>0.93744218469865137</c:v>
                </c:pt>
                <c:pt idx="513">
                  <c:v>0.93841960570442562</c:v>
                </c:pt>
                <c:pt idx="514">
                  <c:v>0.9393850600304654</c:v>
                </c:pt>
                <c:pt idx="515">
                  <c:v>0.94033863329818623</c:v>
                </c:pt>
                <c:pt idx="516">
                  <c:v>0.94128041158316977</c:v>
                </c:pt>
                <c:pt idx="517">
                  <c:v>0.9422104813931742</c:v>
                </c:pt>
                <c:pt idx="518">
                  <c:v>0.94312892964630879</c:v>
                </c:pt>
                <c:pt idx="519">
                  <c:v>0.9440358436493741</c:v>
                </c:pt>
                <c:pt idx="520">
                  <c:v>0.94493131107637529</c:v>
                </c:pt>
                <c:pt idx="521">
                  <c:v>0.94581541994721097</c:v>
                </c:pt>
                <c:pt idx="522">
                  <c:v>0.94668825860654449</c:v>
                </c:pt>
                <c:pt idx="523">
                  <c:v>0.94754991570285974</c:v>
                </c:pt>
                <c:pt idx="524">
                  <c:v>0.94840048016770784</c:v>
                </c:pt>
                <c:pt idx="525">
                  <c:v>0.9492400411951466</c:v>
                </c:pt>
                <c:pt idx="526">
                  <c:v>0.95006868822137913</c:v>
                </c:pt>
                <c:pt idx="527">
                  <c:v>0.9508865109045942</c:v>
                </c:pt>
                <c:pt idx="528">
                  <c:v>0.95169359910501206</c:v>
                </c:pt>
                <c:pt idx="529">
                  <c:v>0.95249004286513927</c:v>
                </c:pt>
                <c:pt idx="530">
                  <c:v>0.95327593239023789</c:v>
                </c:pt>
                <c:pt idx="531">
                  <c:v>0.95405135802900931</c:v>
                </c:pt>
                <c:pt idx="532">
                  <c:v>0.95481641025449848</c:v>
                </c:pt>
                <c:pt idx="533">
                  <c:v>0.95557117964522087</c:v>
                </c:pt>
                <c:pt idx="534">
                  <c:v>0.95631575686651527</c:v>
                </c:pt>
                <c:pt idx="535">
                  <c:v>0.95705023265212397</c:v>
                </c:pt>
                <c:pt idx="536">
                  <c:v>0.95777469778600632</c:v>
                </c:pt>
                <c:pt idx="537">
                  <c:v>0.95848924308438499</c:v>
                </c:pt>
                <c:pt idx="538">
                  <c:v>0.95919395937802832</c:v>
                </c:pt>
                <c:pt idx="539">
                  <c:v>0.95988893749477311</c:v>
                </c:pt>
                <c:pt idx="540">
                  <c:v>0.96057426824228731</c:v>
                </c:pt>
                <c:pt idx="541">
                  <c:v>0.96125004239107614</c:v>
                </c:pt>
                <c:pt idx="542">
                  <c:v>0.9619163506577344</c:v>
                </c:pt>
                <c:pt idx="543">
                  <c:v>0.96257328368844464</c:v>
                </c:pt>
                <c:pt idx="544">
                  <c:v>0.96322093204272596</c:v>
                </c:pt>
                <c:pt idx="545">
                  <c:v>0.9638593861774315</c:v>
                </c:pt>
                <c:pt idx="546">
                  <c:v>0.96448873643100008</c:v>
                </c:pt>
                <c:pt idx="547">
                  <c:v>0.96510907300796012</c:v>
                </c:pt>
                <c:pt idx="548">
                  <c:v>0.96572048596368876</c:v>
                </c:pt>
                <c:pt idx="549">
                  <c:v>0.96632306518942745</c:v>
                </c:pt>
                <c:pt idx="550">
                  <c:v>0.96691690039755429</c:v>
                </c:pt>
                <c:pt idx="551">
                  <c:v>0.96750208110711489</c:v>
                </c:pt>
                <c:pt idx="552">
                  <c:v>0.96807869662961166</c:v>
                </c:pt>
                <c:pt idx="553">
                  <c:v>0.9686468360550532</c:v>
                </c:pt>
                <c:pt idx="554">
                  <c:v>0.96920658823826433</c:v>
                </c:pt>
                <c:pt idx="555">
                  <c:v>0.96975804178545599</c:v>
                </c:pt>
                <c:pt idx="556">
                  <c:v>0.97030128504105762</c:v>
                </c:pt>
                <c:pt idx="557">
                  <c:v>0.97083640607481014</c:v>
                </c:pt>
                <c:pt idx="558">
                  <c:v>0.97136349266912125</c:v>
                </c:pt>
                <c:pt idx="559">
                  <c:v>0.9718826323066827</c:v>
                </c:pt>
                <c:pt idx="560">
                  <c:v>0.97239391215834869</c:v>
                </c:pt>
                <c:pt idx="561">
                  <c:v>0.97289741907127703</c:v>
                </c:pt>
                <c:pt idx="562">
                  <c:v>0.97339323955733148</c:v>
                </c:pt>
                <c:pt idx="563">
                  <c:v>0.97388145978174501</c:v>
                </c:pt>
                <c:pt idx="564">
                  <c:v>0.97436216555204447</c:v>
                </c:pt>
                <c:pt idx="565">
                  <c:v>0.97483544230723551</c:v>
                </c:pt>
                <c:pt idx="566">
                  <c:v>0.97530137510724768</c:v>
                </c:pt>
                <c:pt idx="567">
                  <c:v>0.97576004862263754</c:v>
                </c:pt>
                <c:pt idx="568">
                  <c:v>0.97621154712455216</c:v>
                </c:pt>
                <c:pt idx="569">
                  <c:v>0.97665595447494791</c:v>
                </c:pt>
                <c:pt idx="570">
                  <c:v>0.9770933541170681</c:v>
                </c:pt>
                <c:pt idx="571">
                  <c:v>0.97752382906617497</c:v>
                </c:pt>
                <c:pt idx="572">
                  <c:v>0.97794746190053616</c:v>
                </c:pt>
                <c:pt idx="573">
                  <c:v>0.97836433475266549</c:v>
                </c:pt>
                <c:pt idx="574">
                  <c:v>0.97877452930081543</c:v>
                </c:pt>
                <c:pt idx="575">
                  <c:v>0.97917812676071991</c:v>
                </c:pt>
                <c:pt idx="576">
                  <c:v>0.97957520787758756</c:v>
                </c:pt>
                <c:pt idx="577">
                  <c:v>0.97996585291834226</c:v>
                </c:pt>
                <c:pt idx="578">
                  <c:v>0.98035014166411005</c:v>
                </c:pt>
                <c:pt idx="579">
                  <c:v>0.98072815340295139</c:v>
                </c:pt>
                <c:pt idx="580">
                  <c:v>0.98109996692283619</c:v>
                </c:pt>
                <c:pt idx="581">
                  <c:v>0.98146566050486039</c:v>
                </c:pt>
                <c:pt idx="582">
                  <c:v>0.98182531191670197</c:v>
                </c:pt>
                <c:pt idx="583">
                  <c:v>0.98217899840631506</c:v>
                </c:pt>
                <c:pt idx="584">
                  <c:v>0.98252679669585941</c:v>
                </c:pt>
                <c:pt idx="585">
                  <c:v>0.98286878297586433</c:v>
                </c:pt>
                <c:pt idx="586">
                  <c:v>0.98320503289962347</c:v>
                </c:pt>
                <c:pt idx="587">
                  <c:v>0.98353562157782071</c:v>
                </c:pt>
                <c:pt idx="588">
                  <c:v>0.98386062357338189</c:v>
                </c:pt>
                <c:pt idx="589">
                  <c:v>0.98418011289655349</c:v>
                </c:pt>
                <c:pt idx="590">
                  <c:v>0.98449416300020376</c:v>
                </c:pt>
                <c:pt idx="591">
                  <c:v>0.98480284677534413</c:v>
                </c:pt>
                <c:pt idx="592">
                  <c:v>0.98510623654687035</c:v>
                </c:pt>
                <c:pt idx="593">
                  <c:v>0.98540440406951868</c:v>
                </c:pt>
                <c:pt idx="594">
                  <c:v>0.98569742052403631</c:v>
                </c:pt>
                <c:pt idx="595">
                  <c:v>0.98598535651356323</c:v>
                </c:pt>
                <c:pt idx="596">
                  <c:v>0.98626828206022199</c:v>
                </c:pt>
                <c:pt idx="597">
                  <c:v>0.98654626660191458</c:v>
                </c:pt>
                <c:pt idx="598">
                  <c:v>0.98681937898932248</c:v>
                </c:pt>
                <c:pt idx="599">
                  <c:v>0.98708768748310793</c:v>
                </c:pt>
                <c:pt idx="600">
                  <c:v>0.98735125975131355</c:v>
                </c:pt>
                <c:pt idx="601">
                  <c:v>0.98761016286695757</c:v>
                </c:pt>
                <c:pt idx="602">
                  <c:v>0.98786446330582245</c:v>
                </c:pt>
                <c:pt idx="603">
                  <c:v>0.98811422694443374</c:v>
                </c:pt>
                <c:pt idx="604">
                  <c:v>0.98835951905822594</c:v>
                </c:pt>
                <c:pt idx="605">
                  <c:v>0.9886004043198946</c:v>
                </c:pt>
                <c:pt idx="606">
                  <c:v>0.98883694679792888</c:v>
                </c:pt>
                <c:pt idx="607">
                  <c:v>0.98906920995532455</c:v>
                </c:pt>
                <c:pt idx="608">
                  <c:v>0.98929725664847279</c:v>
                </c:pt>
                <c:pt idx="609">
                  <c:v>0.98952114912622324</c:v>
                </c:pt>
                <c:pt idx="610">
                  <c:v>0.98974094902911691</c:v>
                </c:pt>
                <c:pt idx="611">
                  <c:v>0.98995671738878765</c:v>
                </c:pt>
                <c:pt idx="612">
                  <c:v>0.99016851462752853</c:v>
                </c:pt>
                <c:pt idx="613">
                  <c:v>0.99037640055802068</c:v>
                </c:pt>
                <c:pt idx="614">
                  <c:v>0.9905804343832203</c:v>
                </c:pt>
                <c:pt idx="615">
                  <c:v>0.99078067469640307</c:v>
                </c:pt>
                <c:pt idx="616">
                  <c:v>0.99097717948136199</c:v>
                </c:pt>
                <c:pt idx="617">
                  <c:v>0.99117000611275508</c:v>
                </c:pt>
                <c:pt idx="618">
                  <c:v>0.99135921135660077</c:v>
                </c:pt>
                <c:pt idx="619">
                  <c:v>0.99154485137091908</c:v>
                </c:pt>
                <c:pt idx="620">
                  <c:v>0.99172698170651286</c:v>
                </c:pt>
                <c:pt idx="621">
                  <c:v>0.99190565730788971</c:v>
                </c:pt>
                <c:pt idx="622">
                  <c:v>0.99208093251431817</c:v>
                </c:pt>
                <c:pt idx="623">
                  <c:v>0.99225286106101829</c:v>
                </c:pt>
                <c:pt idx="624">
                  <c:v>0.99242149608048158</c:v>
                </c:pt>
                <c:pt idx="625">
                  <c:v>0.99258689010391865</c:v>
                </c:pt>
                <c:pt idx="626">
                  <c:v>0.99274909506283082</c:v>
                </c:pt>
                <c:pt idx="627">
                  <c:v>0.99290816229070333</c:v>
                </c:pt>
                <c:pt idx="628">
                  <c:v>0.99306414252481767</c:v>
                </c:pt>
                <c:pt idx="629">
                  <c:v>0.99321708590817848</c:v>
                </c:pt>
                <c:pt idx="630">
                  <c:v>0.99336704199155479</c:v>
                </c:pt>
                <c:pt idx="631">
                  <c:v>0.99351405973563012</c:v>
                </c:pt>
                <c:pt idx="632">
                  <c:v>0.99365818751326018</c:v>
                </c:pt>
                <c:pt idx="633">
                  <c:v>0.99379947311183547</c:v>
                </c:pt>
                <c:pt idx="634">
                  <c:v>0.99393796373574472</c:v>
                </c:pt>
                <c:pt idx="635">
                  <c:v>0.99407370600893763</c:v>
                </c:pt>
                <c:pt idx="636">
                  <c:v>0.99420674597758352</c:v>
                </c:pt>
                <c:pt idx="637">
                  <c:v>0.99433712911282357</c:v>
                </c:pt>
                <c:pt idx="638">
                  <c:v>0.99446490031361312</c:v>
                </c:pt>
                <c:pt idx="639">
                  <c:v>0.99459010390965263</c:v>
                </c:pt>
                <c:pt idx="640">
                  <c:v>0.99471278366440286</c:v>
                </c:pt>
                <c:pt idx="641">
                  <c:v>0.99483298277818377</c:v>
                </c:pt>
                <c:pt idx="642">
                  <c:v>0.9949507438913523</c:v>
                </c:pt>
                <c:pt idx="643">
                  <c:v>0.9950661090875581</c:v>
                </c:pt>
                <c:pt idx="644">
                  <c:v>0.99517911989707375</c:v>
                </c:pt>
                <c:pt idx="645">
                  <c:v>0.99528981730019694</c:v>
                </c:pt>
                <c:pt idx="646">
                  <c:v>0.99539824173072255</c:v>
                </c:pt>
                <c:pt idx="647">
                  <c:v>0.99550443307948167</c:v>
                </c:pt>
                <c:pt idx="648">
                  <c:v>0.9956084306979448</c:v>
                </c:pt>
                <c:pt idx="649">
                  <c:v>0.99571027340188811</c:v>
                </c:pt>
                <c:pt idx="650">
                  <c:v>0.99580999947511828</c:v>
                </c:pt>
                <c:pt idx="651">
                  <c:v>0.99590764667325538</c:v>
                </c:pt>
                <c:pt idx="652">
                  <c:v>0.99600325222757025</c:v>
                </c:pt>
                <c:pt idx="653">
                  <c:v>0.99609685284887461</c:v>
                </c:pt>
                <c:pt idx="654">
                  <c:v>0.99618848473146082</c:v>
                </c:pt>
                <c:pt idx="655">
                  <c:v>0.99627818355709064</c:v>
                </c:pt>
                <c:pt idx="656">
                  <c:v>0.99636598449902825</c:v>
                </c:pt>
                <c:pt idx="657">
                  <c:v>0.996451922226118</c:v>
                </c:pt>
                <c:pt idx="658">
                  <c:v>0.99653603090690224</c:v>
                </c:pt>
                <c:pt idx="659">
                  <c:v>0.99661834421377871</c:v>
                </c:pt>
                <c:pt idx="660">
                  <c:v>0.99669889532719513</c:v>
                </c:pt>
                <c:pt idx="661">
                  <c:v>0.99677771693987749</c:v>
                </c:pt>
                <c:pt idx="662">
                  <c:v>0.99685484126109258</c:v>
                </c:pt>
                <c:pt idx="663">
                  <c:v>0.9969303000209393</c:v>
                </c:pt>
                <c:pt idx="664">
                  <c:v>0.99700412447467046</c:v>
                </c:pt>
                <c:pt idx="665">
                  <c:v>0.99707634540703982</c:v>
                </c:pt>
                <c:pt idx="666">
                  <c:v>0.99714699313667443</c:v>
                </c:pt>
                <c:pt idx="667">
                  <c:v>0.9972160975204698</c:v>
                </c:pt>
                <c:pt idx="668">
                  <c:v>0.99728368795800604</c:v>
                </c:pt>
                <c:pt idx="669">
                  <c:v>0.99734979339598206</c:v>
                </c:pt>
                <c:pt idx="670">
                  <c:v>0.99741444233266874</c:v>
                </c:pt>
                <c:pt idx="671">
                  <c:v>0.99747766282237593</c:v>
                </c:pt>
                <c:pt idx="672">
                  <c:v>0.9975394824799344</c:v>
                </c:pt>
                <c:pt idx="673">
                  <c:v>0.99759992848518819</c:v>
                </c:pt>
                <c:pt idx="674">
                  <c:v>0.99765902758749958</c:v>
                </c:pt>
                <c:pt idx="675">
                  <c:v>0.99771680611025992</c:v>
                </c:pt>
                <c:pt idx="676">
                  <c:v>0.99777328995541037</c:v>
                </c:pt>
                <c:pt idx="677">
                  <c:v>0.99782850460796535</c:v>
                </c:pt>
                <c:pt idx="678">
                  <c:v>0.99788247514054207</c:v>
                </c:pt>
                <c:pt idx="679">
                  <c:v>0.99793522621789121</c:v>
                </c:pt>
                <c:pt idx="680">
                  <c:v>0.99798678210142877</c:v>
                </c:pt>
                <c:pt idx="681">
                  <c:v>0.99803716665376763</c:v>
                </c:pt>
                <c:pt idx="682">
                  <c:v>0.99808640334324672</c:v>
                </c:pt>
                <c:pt idx="683">
                  <c:v>0.99813451524845731</c:v>
                </c:pt>
                <c:pt idx="684">
                  <c:v>0.99818152506276403</c:v>
                </c:pt>
                <c:pt idx="685">
                  <c:v>0.99822745509882027</c:v>
                </c:pt>
                <c:pt idx="686">
                  <c:v>0.99827232729307624</c:v>
                </c:pt>
                <c:pt idx="687">
                  <c:v>0.99831616321027838</c:v>
                </c:pt>
                <c:pt idx="688">
                  <c:v>0.99835898404795864</c:v>
                </c:pt>
                <c:pt idx="689">
                  <c:v>0.99840081064091357</c:v>
                </c:pt>
                <c:pt idx="690">
                  <c:v>0.99844166346567031</c:v>
                </c:pt>
                <c:pt idx="691">
                  <c:v>0.99848156264494026</c:v>
                </c:pt>
                <c:pt idx="692">
                  <c:v>0.99852052795205759</c:v>
                </c:pt>
                <c:pt idx="693">
                  <c:v>0.99855857881540278</c:v>
                </c:pt>
                <c:pt idx="694">
                  <c:v>0.99859573432280935</c:v>
                </c:pt>
                <c:pt idx="695">
                  <c:v>0.99863201322595374</c:v>
                </c:pt>
                <c:pt idx="696">
                  <c:v>0.99866743394472568</c:v>
                </c:pt>
                <c:pt idx="697">
                  <c:v>0.9987020145715807</c:v>
                </c:pt>
                <c:pt idx="698">
                  <c:v>0.99873577287587045</c:v>
                </c:pt>
                <c:pt idx="699">
                  <c:v>0.9987687263081535</c:v>
                </c:pt>
                <c:pt idx="700">
                  <c:v>0.9988008920044833</c:v>
                </c:pt>
                <c:pt idx="701">
                  <c:v>0.99883228679067315</c:v>
                </c:pt>
                <c:pt idx="702">
                  <c:v>0.99886292718653802</c:v>
                </c:pt>
                <c:pt idx="703">
                  <c:v>0.99889282941011126</c:v>
                </c:pt>
                <c:pt idx="704">
                  <c:v>0.99892200938183695</c:v>
                </c:pt>
                <c:pt idx="705">
                  <c:v>0.99895048272873554</c:v>
                </c:pt>
                <c:pt idx="706">
                  <c:v>0.99897826478854335</c:v>
                </c:pt>
                <c:pt idx="707">
                  <c:v>0.99900537061382488</c:v>
                </c:pt>
                <c:pt idx="708">
                  <c:v>0.99903181497605664</c:v>
                </c:pt>
                <c:pt idx="709">
                  <c:v>0.99905761236968338</c:v>
                </c:pt>
                <c:pt idx="710">
                  <c:v>0.99908277701614434</c:v>
                </c:pt>
                <c:pt idx="711">
                  <c:v>0.99910732286787063</c:v>
                </c:pt>
                <c:pt idx="712">
                  <c:v>0.99913126361225169</c:v>
                </c:pt>
                <c:pt idx="713">
                  <c:v>0.99915461267557171</c:v>
                </c:pt>
                <c:pt idx="714">
                  <c:v>0.99917738322691463</c:v>
                </c:pt>
                <c:pt idx="715">
                  <c:v>0.99919958818203714</c:v>
                </c:pt>
                <c:pt idx="716">
                  <c:v>0.99922124020721037</c:v>
                </c:pt>
                <c:pt idx="717">
                  <c:v>0.99924235172302822</c:v>
                </c:pt>
                <c:pt idx="718">
                  <c:v>0.99926293490818385</c:v>
                </c:pt>
                <c:pt idx="719">
                  <c:v>0.99928300170321172</c:v>
                </c:pt>
                <c:pt idx="720">
                  <c:v>0.9993025638141968</c:v>
                </c:pt>
              </c:numCache>
            </c:numRef>
          </c:xVal>
          <c:yVal>
            <c:numRef>
              <c:f>'5) Cumulative_NormDist'!$EZ$3:$EZ$723</c:f>
              <c:numCache>
                <c:formatCode>General</c:formatCode>
                <c:ptCount val="7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numCache>
            </c:numRef>
          </c:yVal>
          <c:smooth val="0"/>
          <c:extLst>
            <c:ext xmlns:c16="http://schemas.microsoft.com/office/drawing/2014/chart" uri="{C3380CC4-5D6E-409C-BE32-E72D297353CC}">
              <c16:uniqueId val="{00000001-A074-4011-A45A-196A123E8C0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Quartzite Mean</c:v>
          </c:tx>
          <c:marker>
            <c:symbol val="diamond"/>
            <c:size val="9"/>
            <c:spPr>
              <a:solidFill>
                <a:schemeClr val="tx1"/>
              </a:solidFill>
              <a:ln>
                <a:solidFill>
                  <a:schemeClr val="bg2">
                    <a:lumMod val="90000"/>
                  </a:schemeClr>
                </a:solidFill>
              </a:ln>
            </c:spPr>
          </c:marker>
          <c:errBars>
            <c:errDir val="y"/>
            <c:errBarType val="both"/>
            <c:errValType val="cust"/>
            <c:noEndCap val="0"/>
            <c:plus>
              <c:numRef>
                <c:f>'4) UCS_YM_BoxPlot_by_Rock'!$JB$50</c:f>
                <c:numCache>
                  <c:formatCode>General</c:formatCode>
                  <c:ptCount val="1"/>
                  <c:pt idx="0">
                    <c:v>71.407285379128993</c:v>
                  </c:pt>
                </c:numCache>
              </c:numRef>
            </c:plus>
            <c:minus>
              <c:numRef>
                <c:f>'4) UCS_YM_BoxPlot_by_Rock'!$JB$50</c:f>
                <c:numCache>
                  <c:formatCode>General</c:formatCode>
                  <c:ptCount val="1"/>
                  <c:pt idx="0">
                    <c:v>71.407285379128993</c:v>
                  </c:pt>
                </c:numCache>
              </c:numRef>
            </c:minus>
            <c:spPr>
              <a:ln w="25400" cap="sq">
                <a:solidFill>
                  <a:schemeClr val="bg2">
                    <a:lumMod val="50000"/>
                  </a:schemeClr>
                </a:solidFill>
                <a:prstDash val="sysDash"/>
              </a:ln>
            </c:spPr>
          </c:errBars>
          <c:xVal>
            <c:numRef>
              <c:f>'4) UCS_YM_BoxPlot_by_Rock'!$JA$49</c:f>
              <c:numCache>
                <c:formatCode>General</c:formatCode>
                <c:ptCount val="1"/>
                <c:pt idx="0">
                  <c:v>0.5</c:v>
                </c:pt>
              </c:numCache>
            </c:numRef>
          </c:xVal>
          <c:yVal>
            <c:numRef>
              <c:f>'4) UCS_YM_BoxPlot_by_Rock'!$JB$49</c:f>
              <c:numCache>
                <c:formatCode>0.00</c:formatCode>
                <c:ptCount val="1"/>
                <c:pt idx="0">
                  <c:v>341.60829961583653</c:v>
                </c:pt>
              </c:numCache>
            </c:numRef>
          </c:yVal>
          <c:smooth val="0"/>
          <c:extLst>
            <c:ext xmlns:c16="http://schemas.microsoft.com/office/drawing/2014/chart" uri="{C3380CC4-5D6E-409C-BE32-E72D297353CC}">
              <c16:uniqueId val="{00000001-AC4F-4C80-886E-D8F770896F6B}"/>
            </c:ext>
          </c:extLst>
        </c:ser>
        <c:dLbls>
          <c:showLegendKey val="0"/>
          <c:showVal val="0"/>
          <c:showCatName val="0"/>
          <c:showSerName val="0"/>
          <c:showPercent val="0"/>
          <c:showBubbleSize val="0"/>
        </c:dLbls>
        <c:axId val="973230688"/>
        <c:axId val="973235280"/>
      </c:scatterChart>
      <c:valAx>
        <c:axId val="112404352"/>
        <c:scaling>
          <c:orientation val="minMax"/>
          <c:max val="1"/>
        </c:scaling>
        <c:delete val="0"/>
        <c:axPos val="b"/>
        <c:majorGridlines/>
        <c:title>
          <c:tx>
            <c:rich>
              <a:bodyPr/>
              <a:lstStyle/>
              <a:p>
                <a:pPr>
                  <a:defRPr sz="1200" b="1">
                    <a:latin typeface="Arial" panose="020B0604020202020204" pitchFamily="34" charset="0"/>
                    <a:cs typeface="Arial" panose="020B0604020202020204" pitchFamily="34" charset="0"/>
                  </a:defRPr>
                </a:pPr>
                <a:r>
                  <a:rPr lang="en-US" sz="1200" b="1">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2041552038"/>
            </c:manualLayout>
          </c:layout>
          <c:overlay val="0"/>
        </c:title>
        <c:numFmt formatCode="#,##0" sourceLinked="0"/>
        <c:majorTickMark val="out"/>
        <c:minorTickMark val="none"/>
        <c:tickLblPos val="nextTo"/>
        <c:txPr>
          <a:bodyPr/>
          <a:lstStyle/>
          <a:p>
            <a:pPr>
              <a:defRPr sz="1400" b="1">
                <a:solidFill>
                  <a:schemeClr val="tx1"/>
                </a:solidFill>
              </a:defRPr>
            </a:pPr>
            <a:endParaRPr lang="en-US"/>
          </a:p>
        </c:txPr>
        <c:crossAx val="112404352"/>
        <c:crosses val="autoZero"/>
        <c:crossBetween val="midCat"/>
        <c:majorUnit val="100"/>
        <c:minorUnit val="5"/>
      </c:valAx>
      <c:valAx>
        <c:axId val="973235280"/>
        <c:scaling>
          <c:orientation val="minMax"/>
          <c:max val="1000"/>
        </c:scaling>
        <c:delete val="0"/>
        <c:axPos val="r"/>
        <c:numFmt formatCode="0.00" sourceLinked="1"/>
        <c:majorTickMark val="none"/>
        <c:minorTickMark val="none"/>
        <c:tickLblPos val="none"/>
        <c:crossAx val="973230688"/>
        <c:crosses val="max"/>
        <c:crossBetween val="midCat"/>
      </c:valAx>
      <c:valAx>
        <c:axId val="973230688"/>
        <c:scaling>
          <c:orientation val="minMax"/>
        </c:scaling>
        <c:delete val="1"/>
        <c:axPos val="b"/>
        <c:numFmt formatCode="General" sourceLinked="1"/>
        <c:majorTickMark val="out"/>
        <c:minorTickMark val="none"/>
        <c:tickLblPos val="nextTo"/>
        <c:crossAx val="973235280"/>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UCS_YM_BoxPlot_by_Rock'!$JP$1</c:f>
          <c:strCache>
            <c:ptCount val="1"/>
            <c:pt idx="0">
              <c:v>Quartzite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Basalt Young's Modulus</c:v>
          </c:tx>
          <c:spPr>
            <a:ln w="28575">
              <a:solidFill>
                <a:schemeClr val="tx1"/>
              </a:solidFill>
            </a:ln>
          </c:spPr>
          <c:marker>
            <c:symbol val="none"/>
          </c:marker>
          <c:xVal>
            <c:numRef>
              <c:f>'4) UCS_YM_BoxPlot_by_Rock'!$JQ$24:$JQ$44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UCS_YM_BoxPlot_by_Rock'!$JR$24:$JR$44</c:f>
              <c:numCache>
                <c:formatCode>General</c:formatCode>
                <c:ptCount val="21"/>
                <c:pt idx="0">
                  <c:v>85.7</c:v>
                </c:pt>
                <c:pt idx="1">
                  <c:v>83.544184094455659</c:v>
                </c:pt>
                <c:pt idx="2">
                  <c:v>60.310344827586206</c:v>
                </c:pt>
                <c:pt idx="3">
                  <c:v>60.310344827586206</c:v>
                </c:pt>
                <c:pt idx="4">
                  <c:v>83.544184094455659</c:v>
                </c:pt>
                <c:pt idx="5">
                  <c:v>85.7</c:v>
                </c:pt>
                <c:pt idx="6">
                  <c:v>85.7</c:v>
                </c:pt>
                <c:pt idx="8">
                  <c:v>60.310344827586206</c:v>
                </c:pt>
                <c:pt idx="9">
                  <c:v>60.310344827586206</c:v>
                </c:pt>
                <c:pt idx="10">
                  <c:v>38.902642755691616</c:v>
                </c:pt>
                <c:pt idx="11">
                  <c:v>38.902642755691616</c:v>
                </c:pt>
                <c:pt idx="12">
                  <c:v>38.902642755691616</c:v>
                </c:pt>
                <c:pt idx="13">
                  <c:v>38.902642755691616</c:v>
                </c:pt>
                <c:pt idx="14">
                  <c:v>60.310344827586206</c:v>
                </c:pt>
                <c:pt idx="16">
                  <c:v>85.7</c:v>
                </c:pt>
                <c:pt idx="17">
                  <c:v>96.526427556916119</c:v>
                </c:pt>
                <c:pt idx="19">
                  <c:v>38.902642755691616</c:v>
                </c:pt>
                <c:pt idx="20" formatCode="0.000">
                  <c:v>22.5</c:v>
                </c:pt>
              </c:numCache>
            </c:numRef>
          </c:yVal>
          <c:smooth val="0"/>
          <c:extLst>
            <c:ext xmlns:c16="http://schemas.microsoft.com/office/drawing/2014/chart" uri="{C3380CC4-5D6E-409C-BE32-E72D297353CC}">
              <c16:uniqueId val="{00000000-8160-4D4E-B872-011EC5851201}"/>
            </c:ext>
          </c:extLst>
        </c:ser>
        <c:ser>
          <c:idx val="0"/>
          <c:order val="2"/>
          <c:marker>
            <c:symbol val="none"/>
          </c:marker>
          <c:xVal>
            <c:numRef>
              <c:f>'4) UCS_YM_BoxPlot_by_Rock'!$JQ$46</c:f>
              <c:numCache>
                <c:formatCode>General</c:formatCode>
                <c:ptCount val="1"/>
              </c:numCache>
            </c:numRef>
          </c:xVal>
          <c:yVal>
            <c:numRef>
              <c:f>'4) UCS_YM_BoxPlot_by_Rock'!$JR$46</c:f>
              <c:numCache>
                <c:formatCode>0.0</c:formatCode>
                <c:ptCount val="1"/>
              </c:numCache>
            </c:numRef>
          </c:yVal>
          <c:smooth val="0"/>
          <c:extLst>
            <c:ext xmlns:c16="http://schemas.microsoft.com/office/drawing/2014/chart" uri="{C3380CC4-5D6E-409C-BE32-E72D297353CC}">
              <c16:uniqueId val="{00000002-8160-4D4E-B872-011EC5851201}"/>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UCS_YM_BoxPlot_by_Rock'!$JO$2:$JO$11</c:f>
              <c:numCache>
                <c:formatCode>General</c:formatCode>
                <c:ptCount val="10"/>
                <c:pt idx="0">
                  <c:v>9.0909090909090912E-2</c:v>
                </c:pt>
                <c:pt idx="1">
                  <c:v>0.18181818181818182</c:v>
                </c:pt>
                <c:pt idx="2">
                  <c:v>0.27272727272727271</c:v>
                </c:pt>
                <c:pt idx="3">
                  <c:v>0.36363636363636365</c:v>
                </c:pt>
                <c:pt idx="4">
                  <c:v>0.45454545454545453</c:v>
                </c:pt>
                <c:pt idx="5">
                  <c:v>0.54545454545454541</c:v>
                </c:pt>
                <c:pt idx="6">
                  <c:v>0.63636363636363635</c:v>
                </c:pt>
                <c:pt idx="7">
                  <c:v>0.72727272727272729</c:v>
                </c:pt>
                <c:pt idx="8">
                  <c:v>0.81818181818181823</c:v>
                </c:pt>
                <c:pt idx="9">
                  <c:v>0.90909090909090906</c:v>
                </c:pt>
              </c:numCache>
            </c:numRef>
          </c:xVal>
          <c:yVal>
            <c:numRef>
              <c:f>'4) UCS_YM_BoxPlot_by_Rock'!$JP$2:$JP$11</c:f>
              <c:numCache>
                <c:formatCode>0.0</c:formatCode>
                <c:ptCount val="10"/>
                <c:pt idx="0">
                  <c:v>22.5</c:v>
                </c:pt>
                <c:pt idx="1">
                  <c:v>38.61057102276645</c:v>
                </c:pt>
                <c:pt idx="2">
                  <c:v>39</c:v>
                </c:pt>
                <c:pt idx="3">
                  <c:v>47.862068965517238</c:v>
                </c:pt>
                <c:pt idx="4" formatCode="General">
                  <c:v>58</c:v>
                </c:pt>
                <c:pt idx="5">
                  <c:v>62.620689655172413</c:v>
                </c:pt>
                <c:pt idx="6" formatCode="General">
                  <c:v>70</c:v>
                </c:pt>
                <c:pt idx="7" formatCode="General">
                  <c:v>84.8</c:v>
                </c:pt>
                <c:pt idx="8" formatCode="General">
                  <c:v>88.4</c:v>
                </c:pt>
                <c:pt idx="9" formatCode="0.00">
                  <c:v>96.526427556916119</c:v>
                </c:pt>
              </c:numCache>
            </c:numRef>
          </c:yVal>
          <c:smooth val="0"/>
          <c:extLst>
            <c:ext xmlns:c16="http://schemas.microsoft.com/office/drawing/2014/chart" uri="{C3380CC4-5D6E-409C-BE32-E72D297353CC}">
              <c16:uniqueId val="{00000000-9B40-46F6-822D-C67FCF739042}"/>
            </c:ext>
          </c:extLst>
        </c:ser>
        <c:ser>
          <c:idx val="3"/>
          <c:order val="4"/>
          <c:spPr>
            <a:ln>
              <a:solidFill>
                <a:schemeClr val="tx1"/>
              </a:solidFill>
              <a:prstDash val="sysDash"/>
            </a:ln>
          </c:spPr>
          <c:marker>
            <c:symbol val="none"/>
          </c:marker>
          <c:xVal>
            <c:numRef>
              <c:f>'5) Cumulative_NormDist'!$FG$3:$FG$119</c:f>
              <c:numCache>
                <c:formatCode>General</c:formatCode>
                <c:ptCount val="117"/>
                <c:pt idx="0">
                  <c:v>6.1401560598253521E-3</c:v>
                </c:pt>
                <c:pt idx="1">
                  <c:v>6.8923969664227702E-3</c:v>
                </c:pt>
                <c:pt idx="2">
                  <c:v>7.7248841526543202E-3</c:v>
                </c:pt>
                <c:pt idx="3">
                  <c:v>8.6446185546341543E-3</c:v>
                </c:pt>
                <c:pt idx="4">
                  <c:v>9.6590239904213657E-3</c:v>
                </c:pt>
                <c:pt idx="5">
                  <c:v>1.0775951447026247E-2</c:v>
                </c:pt>
                <c:pt idx="6">
                  <c:v>1.2003680771165141E-2</c:v>
                </c:pt>
                <c:pt idx="7">
                  <c:v>1.3350919484128563E-2</c:v>
                </c:pt>
                <c:pt idx="8">
                  <c:v>1.4826798443518122E-2</c:v>
                </c:pt>
                <c:pt idx="9">
                  <c:v>1.64408640806817E-2</c:v>
                </c:pt>
                <c:pt idx="10">
                  <c:v>1.8203066952709061E-2</c:v>
                </c:pt>
                <c:pt idx="11">
                  <c:v>2.0123746362086446E-2</c:v>
                </c:pt>
                <c:pt idx="12">
                  <c:v>2.2213610815748179E-2</c:v>
                </c:pt>
                <c:pt idx="13">
                  <c:v>2.4483714118451266E-2</c:v>
                </c:pt>
                <c:pt idx="14">
                  <c:v>2.6945426923230018E-2</c:v>
                </c:pt>
                <c:pt idx="15">
                  <c:v>2.9610403594178759E-2</c:v>
                </c:pt>
                <c:pt idx="16">
                  <c:v>3.2490544273921472E-2</c:v>
                </c:pt>
                <c:pt idx="17">
                  <c:v>3.5597952089725389E-2</c:v>
                </c:pt>
                <c:pt idx="18">
                  <c:v>3.8944885478097858E-2</c:v>
                </c:pt>
                <c:pt idx="19">
                  <c:v>4.254370565758013E-2</c:v>
                </c:pt>
                <c:pt idx="20">
                  <c:v>4.6406819332934737E-2</c:v>
                </c:pt>
                <c:pt idx="21">
                  <c:v>5.0546616770554186E-2</c:v>
                </c:pt>
                <c:pt idx="22">
                  <c:v>5.4975405444139452E-2</c:v>
                </c:pt>
                <c:pt idx="23">
                  <c:v>5.9705339510875102E-2</c:v>
                </c:pt>
                <c:pt idx="24">
                  <c:v>6.4748345440750657E-2</c:v>
                </c:pt>
                <c:pt idx="25">
                  <c:v>7.0116044184554582E-2</c:v>
                </c:pt>
                <c:pt idx="26">
                  <c:v>7.581967032856135E-2</c:v>
                </c:pt>
                <c:pt idx="27">
                  <c:v>8.1869988745129352E-2</c:v>
                </c:pt>
                <c:pt idx="28">
                  <c:v>8.8277209307402876E-2</c:v>
                </c:pt>
                <c:pt idx="29">
                  <c:v>9.5050900292087556E-2</c:v>
                </c:pt>
                <c:pt idx="30">
                  <c:v>0.10219990114587367</c:v>
                </c:pt>
                <c:pt idx="31">
                  <c:v>0.10973223533754545</c:v>
                </c:pt>
                <c:pt idx="32">
                  <c:v>0.11765502405818017</c:v>
                </c:pt>
                <c:pt idx="33">
                  <c:v>0.12597440156520787</c:v>
                </c:pt>
                <c:pt idx="34">
                  <c:v>0.13469543299161174</c:v>
                </c:pt>
                <c:pt idx="35">
                  <c:v>0.14382203545843397</c:v>
                </c:pt>
                <c:pt idx="36">
                  <c:v>0.15335690333632268</c:v>
                </c:pt>
                <c:pt idx="37">
                  <c:v>0.16330143849954917</c:v>
                </c:pt>
                <c:pt idx="38">
                  <c:v>0.1736556864032929</c:v>
                </c:pt>
                <c:pt idx="39">
                  <c:v>0.18441827879173189</c:v>
                </c:pt>
                <c:pt idx="40">
                  <c:v>0.19558638381043025</c:v>
                </c:pt>
                <c:pt idx="41">
                  <c:v>0.20715566425169651</c:v>
                </c:pt>
                <c:pt idx="42">
                  <c:v>0.21912024460616716</c:v>
                </c:pt>
                <c:pt idx="43">
                  <c:v>0.23147268752819461</c:v>
                </c:pt>
                <c:pt idx="44">
                  <c:v>0.24420398024720885</c:v>
                </c:pt>
                <c:pt idx="45">
                  <c:v>0.25730353137276907</c:v>
                </c:pt>
                <c:pt idx="46">
                  <c:v>0.27075917844836228</c:v>
                </c:pt>
                <c:pt idx="47">
                  <c:v>0.28455720650917826</c:v>
                </c:pt>
                <c:pt idx="48">
                  <c:v>0.29868237779320433</c:v>
                </c:pt>
                <c:pt idx="49">
                  <c:v>0.31311797264435648</c:v>
                </c:pt>
                <c:pt idx="50">
                  <c:v>0.32784584153235075</c:v>
                </c:pt>
                <c:pt idx="51">
                  <c:v>0.34284646799812041</c:v>
                </c:pt>
                <c:pt idx="52">
                  <c:v>0.35809904221731564</c:v>
                </c:pt>
                <c:pt idx="53">
                  <c:v>0.37358154475939498</c:v>
                </c:pt>
                <c:pt idx="54">
                  <c:v>0.38927084000759343</c:v>
                </c:pt>
                <c:pt idx="55">
                  <c:v>0.40514277859724657</c:v>
                </c:pt>
                <c:pt idx="56">
                  <c:v>0.42117230812808037</c:v>
                </c:pt>
                <c:pt idx="57">
                  <c:v>0.43733359131163957</c:v>
                </c:pt>
                <c:pt idx="58">
                  <c:v>0.45360013062939403</c:v>
                </c:pt>
                <c:pt idx="59">
                  <c:v>0.46994489850150878</c:v>
                </c:pt>
                <c:pt idx="60">
                  <c:v>0.48634047190190965</c:v>
                </c:pt>
                <c:pt idx="61">
                  <c:v>0.50275917030309225</c:v>
                </c:pt>
                <c:pt idx="62">
                  <c:v>0.51917319579489218</c:v>
                </c:pt>
                <c:pt idx="63">
                  <c:v>0.53555477419575392</c:v>
                </c:pt>
                <c:pt idx="64">
                  <c:v>0.55187629596329324</c:v>
                </c:pt>
                <c:pt idx="65">
                  <c:v>0.5681104557133243</c:v>
                </c:pt>
                <c:pt idx="66">
                  <c:v>0.58423038917297776</c:v>
                </c:pt>
                <c:pt idx="67">
                  <c:v>0.60020980642382671</c:v>
                </c:pt>
                <c:pt idx="68">
                  <c:v>0.61602312033459228</c:v>
                </c:pt>
                <c:pt idx="69">
                  <c:v>0.63164556913937497</c:v>
                </c:pt>
                <c:pt idx="70">
                  <c:v>0.64705333218559025</c:v>
                </c:pt>
                <c:pt idx="71">
                  <c:v>0.66222363795486117</c:v>
                </c:pt>
                <c:pt idx="72">
                  <c:v>0.67713486354885921</c:v>
                </c:pt>
                <c:pt idx="73">
                  <c:v>0.69176662492918028</c:v>
                </c:pt>
                <c:pt idx="74">
                  <c:v>0.70609985730437541</c:v>
                </c:pt>
                <c:pt idx="75">
                  <c:v>0.72011688516672012</c:v>
                </c:pt>
                <c:pt idx="76">
                  <c:v>0.73380148159465142</c:v>
                </c:pt>
                <c:pt idx="77">
                  <c:v>0.74713891655242348</c:v>
                </c:pt>
                <c:pt idx="78">
                  <c:v>0.7601159940348533</c:v>
                </c:pt>
                <c:pt idx="79">
                  <c:v>0.77272107802045897</c:v>
                </c:pt>
                <c:pt idx="80">
                  <c:v>0.78494410730933128</c:v>
                </c:pt>
                <c:pt idx="81">
                  <c:v>0.796776599431263</c:v>
                </c:pt>
                <c:pt idx="82">
                  <c:v>0.80821164391364153</c:v>
                </c:pt>
                <c:pt idx="83">
                  <c:v>0.81924388529616043</c:v>
                </c:pt>
                <c:pt idx="84">
                  <c:v>0.82986949636940155</c:v>
                </c:pt>
                <c:pt idx="85">
                  <c:v>0.8400861421958481</c:v>
                </c:pt>
                <c:pt idx="86">
                  <c:v>0.84989293554409207</c:v>
                </c:pt>
                <c:pt idx="87">
                  <c:v>0.85929038442927974</c:v>
                </c:pt>
                <c:pt idx="88">
                  <c:v>0.86828033250472303</c:v>
                </c:pt>
                <c:pt idx="89">
                  <c:v>0.87686589309081764</c:v>
                </c:pt>
                <c:pt idx="90">
                  <c:v>0.8850513776578196</c:v>
                </c:pt>
                <c:pt idx="91">
                  <c:v>0.89284221959869492</c:v>
                </c:pt>
                <c:pt idx="92">
                  <c:v>0.90024489413738129</c:v>
                </c:pt>
                <c:pt idx="93">
                  <c:v>0.90726683521672913</c:v>
                </c:pt>
                <c:pt idx="94">
                  <c:v>0.91391635019961759</c:v>
                </c:pt>
                <c:pt idx="95">
                  <c:v>0.92020253319688217</c:v>
                </c:pt>
                <c:pt idx="96">
                  <c:v>0.9261351778074447</c:v>
                </c:pt>
                <c:pt idx="97">
                  <c:v>0.93172469002022285</c:v>
                </c:pt>
                <c:pt idx="98">
                  <c:v>0.93698200198487647</c:v>
                </c:pt>
                <c:pt idx="99">
                  <c:v>0.94191848731014916</c:v>
                </c:pt>
                <c:pt idx="100">
                  <c:v>0.94654587849544747</c:v>
                </c:pt>
                <c:pt idx="101">
                  <c:v>0.95087618704434029</c:v>
                </c:pt>
                <c:pt idx="102">
                  <c:v>0.95492162674883374</c:v>
                </c:pt>
                <c:pt idx="103">
                  <c:v>0.95869454057153669</c:v>
                </c:pt>
                <c:pt idx="104">
                  <c:v>0.9622073314901155</c:v>
                </c:pt>
                <c:pt idx="105">
                  <c:v>0.96547239760561832</c:v>
                </c:pt>
                <c:pt idx="106">
                  <c:v>0.96850207175416192</c:v>
                </c:pt>
                <c:pt idx="107">
                  <c:v>0.97130856580087588</c:v>
                </c:pt>
                <c:pt idx="108">
                  <c:v>0.97390391973658352</c:v>
                </c:pt>
                <c:pt idx="109">
                  <c:v>0.97629995564206717</c:v>
                </c:pt>
                <c:pt idx="110">
                  <c:v>0.97850823653244767</c:v>
                </c:pt>
                <c:pt idx="111">
                  <c:v>0.98054003004563772</c:v>
                </c:pt>
                <c:pt idx="112">
                  <c:v>0.98240627689435656</c:v>
                </c:pt>
                <c:pt idx="113">
                  <c:v>0.98411756396108496</c:v>
                </c:pt>
                <c:pt idx="114">
                  <c:v>0.98568410187977185</c:v>
                </c:pt>
                <c:pt idx="115">
                  <c:v>0.98711570691717621</c:v>
                </c:pt>
                <c:pt idx="116">
                  <c:v>0.98842178694046268</c:v>
                </c:pt>
              </c:numCache>
            </c:numRef>
          </c:xVal>
          <c:yVal>
            <c:numRef>
              <c:f>'5) Cumulative_NormDist'!$FH$3:$FH$119</c:f>
              <c:numCache>
                <c:formatCode>General</c:formatCode>
                <c:ptCount val="1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numCache>
            </c:numRef>
          </c:yVal>
          <c:smooth val="0"/>
          <c:extLst>
            <c:ext xmlns:c16="http://schemas.microsoft.com/office/drawing/2014/chart" uri="{C3380CC4-5D6E-409C-BE32-E72D297353CC}">
              <c16:uniqueId val="{00000001-9B40-46F6-822D-C67FCF739042}"/>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UCS_YM_BoxPlot_by_Rock'!$JR$50</c:f>
                <c:numCache>
                  <c:formatCode>General</c:formatCode>
                  <c:ptCount val="1"/>
                  <c:pt idx="0">
                    <c:v>15.057339075305933</c:v>
                  </c:pt>
                </c:numCache>
              </c:numRef>
            </c:plus>
            <c:minus>
              <c:numRef>
                <c:f>'4) UCS_YM_BoxPlot_by_Rock'!$JR$50</c:f>
                <c:numCache>
                  <c:formatCode>General</c:formatCode>
                  <c:ptCount val="1"/>
                  <c:pt idx="0">
                    <c:v>15.057339075305933</c:v>
                  </c:pt>
                </c:numCache>
              </c:numRef>
            </c:minus>
            <c:spPr>
              <a:ln w="25400">
                <a:prstDash val="sysDash"/>
              </a:ln>
            </c:spPr>
          </c:errBars>
          <c:xVal>
            <c:numRef>
              <c:f>'4) UCS_YM_BoxPlot_by_Rock'!$JQ$49</c:f>
              <c:numCache>
                <c:formatCode>General</c:formatCode>
                <c:ptCount val="1"/>
                <c:pt idx="0">
                  <c:v>0.5</c:v>
                </c:pt>
              </c:numCache>
            </c:numRef>
          </c:xVal>
          <c:yVal>
            <c:numRef>
              <c:f>'4) UCS_YM_BoxPlot_by_Rock'!$JR$49</c:f>
              <c:numCache>
                <c:formatCode>0.00</c:formatCode>
                <c:ptCount val="1"/>
                <c:pt idx="0">
                  <c:v>60.831975720037221</c:v>
                </c:pt>
              </c:numCache>
            </c:numRef>
          </c:yVal>
          <c:smooth val="0"/>
          <c:extLst>
            <c:ext xmlns:c16="http://schemas.microsoft.com/office/drawing/2014/chart" uri="{C3380CC4-5D6E-409C-BE32-E72D297353CC}">
              <c16:uniqueId val="{00000001-8160-4D4E-B872-011EC5851201}"/>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6024"/>
        <c:scaling>
          <c:orientation val="minMax"/>
          <c:max val="20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UCS_YM_BoxPlot_by_Rock'!$EB$1</c:f>
          <c:strCache>
            <c:ptCount val="1"/>
            <c:pt idx="0">
              <c:v>Sandstone UCS</c:v>
            </c:pt>
          </c:strCache>
        </c:strRef>
      </c:tx>
      <c:layout>
        <c:manualLayout>
          <c:xMode val="edge"/>
          <c:yMode val="edge"/>
          <c:x val="0.32722046428656193"/>
          <c:y val="1.3154982133257501E-4"/>
        </c:manualLayout>
      </c:layout>
      <c:overlay val="0"/>
      <c:txPr>
        <a:bodyPr/>
        <a:lstStyle/>
        <a:p>
          <a:pPr>
            <a:defRPr sz="1800"/>
          </a:pPr>
          <a:endParaRPr lang="en-US"/>
        </a:p>
      </c:txPr>
    </c:title>
    <c:autoTitleDeleted val="0"/>
    <c:plotArea>
      <c:layout>
        <c:manualLayout>
          <c:layoutTarget val="inner"/>
          <c:xMode val="edge"/>
          <c:yMode val="edge"/>
          <c:x val="0.23729476812530215"/>
          <c:y val="8.4630307390434506E-2"/>
          <c:w val="0.67803502074336319"/>
          <c:h val="0.8183743349648861"/>
        </c:manualLayout>
      </c:layout>
      <c:scatterChart>
        <c:scatterStyle val="lineMarker"/>
        <c:varyColors val="0"/>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UCS_YM_BoxPlot_by_Rock'!$EA$2:$EA$538</c:f>
              <c:numCache>
                <c:formatCode>General</c:formatCode>
                <c:ptCount val="537"/>
                <c:pt idx="0">
                  <c:v>3.7037037037037038E-3</c:v>
                </c:pt>
                <c:pt idx="1">
                  <c:v>7.4074074074074077E-3</c:v>
                </c:pt>
                <c:pt idx="2">
                  <c:v>1.1111111111111112E-2</c:v>
                </c:pt>
                <c:pt idx="3">
                  <c:v>1.4814814814814815E-2</c:v>
                </c:pt>
                <c:pt idx="4">
                  <c:v>1.8518518518518517E-2</c:v>
                </c:pt>
                <c:pt idx="5">
                  <c:v>2.2222222222222223E-2</c:v>
                </c:pt>
                <c:pt idx="6">
                  <c:v>2.5925925925925925E-2</c:v>
                </c:pt>
                <c:pt idx="7">
                  <c:v>2.9629629629629631E-2</c:v>
                </c:pt>
                <c:pt idx="8">
                  <c:v>3.3333333333333333E-2</c:v>
                </c:pt>
                <c:pt idx="9">
                  <c:v>3.7037037037037035E-2</c:v>
                </c:pt>
                <c:pt idx="10">
                  <c:v>4.0740740740740744E-2</c:v>
                </c:pt>
                <c:pt idx="11">
                  <c:v>4.4444444444444446E-2</c:v>
                </c:pt>
                <c:pt idx="12">
                  <c:v>4.8148148148148148E-2</c:v>
                </c:pt>
                <c:pt idx="13">
                  <c:v>5.185185185185185E-2</c:v>
                </c:pt>
                <c:pt idx="14">
                  <c:v>5.5555555555555552E-2</c:v>
                </c:pt>
                <c:pt idx="15">
                  <c:v>5.9259259259259262E-2</c:v>
                </c:pt>
                <c:pt idx="16">
                  <c:v>6.2962962962962957E-2</c:v>
                </c:pt>
                <c:pt idx="17">
                  <c:v>6.6666666666666666E-2</c:v>
                </c:pt>
                <c:pt idx="18">
                  <c:v>7.0370370370370375E-2</c:v>
                </c:pt>
                <c:pt idx="19">
                  <c:v>7.407407407407407E-2</c:v>
                </c:pt>
                <c:pt idx="20">
                  <c:v>7.7777777777777779E-2</c:v>
                </c:pt>
                <c:pt idx="21">
                  <c:v>8.1481481481481488E-2</c:v>
                </c:pt>
                <c:pt idx="22">
                  <c:v>8.5185185185185183E-2</c:v>
                </c:pt>
                <c:pt idx="23">
                  <c:v>8.8888888888888892E-2</c:v>
                </c:pt>
                <c:pt idx="24">
                  <c:v>9.2592592592592587E-2</c:v>
                </c:pt>
                <c:pt idx="25">
                  <c:v>9.6296296296296297E-2</c:v>
                </c:pt>
                <c:pt idx="26">
                  <c:v>0.1</c:v>
                </c:pt>
                <c:pt idx="27">
                  <c:v>0.1037037037037037</c:v>
                </c:pt>
                <c:pt idx="28">
                  <c:v>0.10740740740740741</c:v>
                </c:pt>
                <c:pt idx="29">
                  <c:v>0.1111111111111111</c:v>
                </c:pt>
                <c:pt idx="30">
                  <c:v>0.11481481481481481</c:v>
                </c:pt>
                <c:pt idx="31">
                  <c:v>0.11851851851851852</c:v>
                </c:pt>
                <c:pt idx="32">
                  <c:v>0.12222222222222222</c:v>
                </c:pt>
                <c:pt idx="33">
                  <c:v>0.12592592592592591</c:v>
                </c:pt>
                <c:pt idx="34">
                  <c:v>0.12962962962962962</c:v>
                </c:pt>
                <c:pt idx="35">
                  <c:v>0.13333333333333333</c:v>
                </c:pt>
                <c:pt idx="36">
                  <c:v>0.13703703703703704</c:v>
                </c:pt>
                <c:pt idx="37">
                  <c:v>0.14074074074074075</c:v>
                </c:pt>
                <c:pt idx="38">
                  <c:v>0.14444444444444443</c:v>
                </c:pt>
                <c:pt idx="39">
                  <c:v>0.14814814814814814</c:v>
                </c:pt>
                <c:pt idx="40">
                  <c:v>0.15185185185185185</c:v>
                </c:pt>
                <c:pt idx="41">
                  <c:v>0.15555555555555556</c:v>
                </c:pt>
                <c:pt idx="42">
                  <c:v>0.15925925925925927</c:v>
                </c:pt>
                <c:pt idx="43">
                  <c:v>0.16296296296296298</c:v>
                </c:pt>
                <c:pt idx="44">
                  <c:v>0.16666666666666666</c:v>
                </c:pt>
                <c:pt idx="45">
                  <c:v>0.17037037037037037</c:v>
                </c:pt>
                <c:pt idx="46">
                  <c:v>0.17407407407407408</c:v>
                </c:pt>
                <c:pt idx="47">
                  <c:v>0.17777777777777778</c:v>
                </c:pt>
                <c:pt idx="48">
                  <c:v>0.18148148148148149</c:v>
                </c:pt>
                <c:pt idx="49">
                  <c:v>0.18518518518518517</c:v>
                </c:pt>
                <c:pt idx="50">
                  <c:v>0.18888888888888888</c:v>
                </c:pt>
                <c:pt idx="51">
                  <c:v>0.19259259259259259</c:v>
                </c:pt>
                <c:pt idx="52">
                  <c:v>0.1962962962962963</c:v>
                </c:pt>
                <c:pt idx="53">
                  <c:v>0.2</c:v>
                </c:pt>
                <c:pt idx="54">
                  <c:v>0.20370370370370369</c:v>
                </c:pt>
                <c:pt idx="55">
                  <c:v>0.2074074074074074</c:v>
                </c:pt>
                <c:pt idx="56">
                  <c:v>0.21111111111111111</c:v>
                </c:pt>
                <c:pt idx="57">
                  <c:v>0.21481481481481482</c:v>
                </c:pt>
                <c:pt idx="58">
                  <c:v>0.21851851851851853</c:v>
                </c:pt>
                <c:pt idx="59">
                  <c:v>0.22222222222222221</c:v>
                </c:pt>
                <c:pt idx="60">
                  <c:v>0.22592592592592592</c:v>
                </c:pt>
                <c:pt idx="61">
                  <c:v>0.22962962962962963</c:v>
                </c:pt>
                <c:pt idx="62">
                  <c:v>0.23333333333333334</c:v>
                </c:pt>
                <c:pt idx="63">
                  <c:v>0.23703703703703705</c:v>
                </c:pt>
                <c:pt idx="64">
                  <c:v>0.24074074074074073</c:v>
                </c:pt>
                <c:pt idx="65">
                  <c:v>0.24444444444444444</c:v>
                </c:pt>
                <c:pt idx="66">
                  <c:v>0.24814814814814815</c:v>
                </c:pt>
                <c:pt idx="67">
                  <c:v>0.25185185185185183</c:v>
                </c:pt>
                <c:pt idx="68">
                  <c:v>0.25555555555555554</c:v>
                </c:pt>
                <c:pt idx="69">
                  <c:v>0.25925925925925924</c:v>
                </c:pt>
                <c:pt idx="70">
                  <c:v>0.26296296296296295</c:v>
                </c:pt>
                <c:pt idx="71">
                  <c:v>0.26666666666666666</c:v>
                </c:pt>
                <c:pt idx="72">
                  <c:v>0.27037037037037037</c:v>
                </c:pt>
                <c:pt idx="73">
                  <c:v>0.27407407407407408</c:v>
                </c:pt>
                <c:pt idx="74">
                  <c:v>0.27777777777777779</c:v>
                </c:pt>
                <c:pt idx="75">
                  <c:v>0.2814814814814815</c:v>
                </c:pt>
                <c:pt idx="76">
                  <c:v>0.28518518518518521</c:v>
                </c:pt>
                <c:pt idx="77">
                  <c:v>0.28888888888888886</c:v>
                </c:pt>
                <c:pt idx="78">
                  <c:v>0.29259259259259257</c:v>
                </c:pt>
                <c:pt idx="79">
                  <c:v>0.29629629629629628</c:v>
                </c:pt>
                <c:pt idx="80">
                  <c:v>0.3</c:v>
                </c:pt>
                <c:pt idx="81">
                  <c:v>0.3037037037037037</c:v>
                </c:pt>
                <c:pt idx="82">
                  <c:v>0.30740740740740741</c:v>
                </c:pt>
                <c:pt idx="83">
                  <c:v>0.31111111111111112</c:v>
                </c:pt>
                <c:pt idx="84">
                  <c:v>0.31481481481481483</c:v>
                </c:pt>
                <c:pt idx="85">
                  <c:v>0.31851851851851853</c:v>
                </c:pt>
                <c:pt idx="86">
                  <c:v>0.32222222222222224</c:v>
                </c:pt>
                <c:pt idx="87">
                  <c:v>0.32592592592592595</c:v>
                </c:pt>
                <c:pt idx="88">
                  <c:v>0.32962962962962961</c:v>
                </c:pt>
                <c:pt idx="89">
                  <c:v>0.33333333333333331</c:v>
                </c:pt>
                <c:pt idx="90">
                  <c:v>0.33703703703703702</c:v>
                </c:pt>
                <c:pt idx="91">
                  <c:v>0.34074074074074073</c:v>
                </c:pt>
                <c:pt idx="92">
                  <c:v>0.34444444444444444</c:v>
                </c:pt>
                <c:pt idx="93">
                  <c:v>0.34814814814814815</c:v>
                </c:pt>
                <c:pt idx="94">
                  <c:v>0.35185185185185186</c:v>
                </c:pt>
                <c:pt idx="95">
                  <c:v>0.35555555555555557</c:v>
                </c:pt>
                <c:pt idx="96">
                  <c:v>0.35925925925925928</c:v>
                </c:pt>
                <c:pt idx="97">
                  <c:v>0.36296296296296299</c:v>
                </c:pt>
                <c:pt idx="98">
                  <c:v>0.36666666666666664</c:v>
                </c:pt>
                <c:pt idx="99">
                  <c:v>0.37037037037037035</c:v>
                </c:pt>
                <c:pt idx="100">
                  <c:v>0.37407407407407406</c:v>
                </c:pt>
                <c:pt idx="101">
                  <c:v>0.37777777777777777</c:v>
                </c:pt>
                <c:pt idx="102">
                  <c:v>0.38148148148148148</c:v>
                </c:pt>
                <c:pt idx="103">
                  <c:v>0.38518518518518519</c:v>
                </c:pt>
                <c:pt idx="104">
                  <c:v>0.3888888888888889</c:v>
                </c:pt>
                <c:pt idx="105">
                  <c:v>0.3925925925925926</c:v>
                </c:pt>
                <c:pt idx="106">
                  <c:v>0.39629629629629631</c:v>
                </c:pt>
                <c:pt idx="107">
                  <c:v>0.4</c:v>
                </c:pt>
                <c:pt idx="108">
                  <c:v>0.40370370370370373</c:v>
                </c:pt>
                <c:pt idx="109">
                  <c:v>0.40740740740740738</c:v>
                </c:pt>
                <c:pt idx="110">
                  <c:v>0.41111111111111109</c:v>
                </c:pt>
                <c:pt idx="111">
                  <c:v>0.4148148148148148</c:v>
                </c:pt>
                <c:pt idx="112">
                  <c:v>0.41851851851851851</c:v>
                </c:pt>
                <c:pt idx="113">
                  <c:v>0.42222222222222222</c:v>
                </c:pt>
                <c:pt idx="114">
                  <c:v>0.42592592592592593</c:v>
                </c:pt>
                <c:pt idx="115">
                  <c:v>0.42962962962962964</c:v>
                </c:pt>
                <c:pt idx="116">
                  <c:v>0.43333333333333335</c:v>
                </c:pt>
                <c:pt idx="117">
                  <c:v>0.43703703703703706</c:v>
                </c:pt>
                <c:pt idx="118">
                  <c:v>0.44074074074074077</c:v>
                </c:pt>
                <c:pt idx="119">
                  <c:v>0.44444444444444442</c:v>
                </c:pt>
                <c:pt idx="120">
                  <c:v>0.44814814814814813</c:v>
                </c:pt>
                <c:pt idx="121">
                  <c:v>0.45185185185185184</c:v>
                </c:pt>
                <c:pt idx="122">
                  <c:v>0.45555555555555555</c:v>
                </c:pt>
                <c:pt idx="123">
                  <c:v>0.45925925925925926</c:v>
                </c:pt>
                <c:pt idx="124">
                  <c:v>0.46296296296296297</c:v>
                </c:pt>
                <c:pt idx="125">
                  <c:v>0.46666666666666667</c:v>
                </c:pt>
                <c:pt idx="126">
                  <c:v>0.47037037037037038</c:v>
                </c:pt>
                <c:pt idx="127">
                  <c:v>0.47407407407407409</c:v>
                </c:pt>
                <c:pt idx="128">
                  <c:v>0.4777777777777778</c:v>
                </c:pt>
                <c:pt idx="129">
                  <c:v>0.48148148148148145</c:v>
                </c:pt>
                <c:pt idx="130">
                  <c:v>0.48518518518518516</c:v>
                </c:pt>
                <c:pt idx="131">
                  <c:v>0.48888888888888887</c:v>
                </c:pt>
                <c:pt idx="132">
                  <c:v>0.49259259259259258</c:v>
                </c:pt>
                <c:pt idx="133">
                  <c:v>0.49629629629629629</c:v>
                </c:pt>
                <c:pt idx="134">
                  <c:v>0.5</c:v>
                </c:pt>
                <c:pt idx="135">
                  <c:v>0.50370370370370365</c:v>
                </c:pt>
                <c:pt idx="136">
                  <c:v>0.50740740740740742</c:v>
                </c:pt>
                <c:pt idx="137">
                  <c:v>0.51111111111111107</c:v>
                </c:pt>
                <c:pt idx="138">
                  <c:v>0.51481481481481484</c:v>
                </c:pt>
                <c:pt idx="139">
                  <c:v>0.51851851851851849</c:v>
                </c:pt>
                <c:pt idx="140">
                  <c:v>0.52222222222222225</c:v>
                </c:pt>
                <c:pt idx="141">
                  <c:v>0.52592592592592591</c:v>
                </c:pt>
                <c:pt idx="142">
                  <c:v>0.52962962962962967</c:v>
                </c:pt>
                <c:pt idx="143">
                  <c:v>0.53333333333333333</c:v>
                </c:pt>
                <c:pt idx="144">
                  <c:v>0.53703703703703709</c:v>
                </c:pt>
                <c:pt idx="145">
                  <c:v>0.54074074074074074</c:v>
                </c:pt>
                <c:pt idx="146">
                  <c:v>0.5444444444444444</c:v>
                </c:pt>
                <c:pt idx="147">
                  <c:v>0.54814814814814816</c:v>
                </c:pt>
                <c:pt idx="148">
                  <c:v>0.55185185185185182</c:v>
                </c:pt>
                <c:pt idx="149">
                  <c:v>0.55555555555555558</c:v>
                </c:pt>
                <c:pt idx="150">
                  <c:v>0.55925925925925923</c:v>
                </c:pt>
                <c:pt idx="151">
                  <c:v>0.562962962962963</c:v>
                </c:pt>
                <c:pt idx="152">
                  <c:v>0.56666666666666665</c:v>
                </c:pt>
                <c:pt idx="153">
                  <c:v>0.57037037037037042</c:v>
                </c:pt>
                <c:pt idx="154">
                  <c:v>0.57407407407407407</c:v>
                </c:pt>
                <c:pt idx="155">
                  <c:v>0.57777777777777772</c:v>
                </c:pt>
                <c:pt idx="156">
                  <c:v>0.58148148148148149</c:v>
                </c:pt>
                <c:pt idx="157">
                  <c:v>0.58518518518518514</c:v>
                </c:pt>
                <c:pt idx="158">
                  <c:v>0.58888888888888891</c:v>
                </c:pt>
                <c:pt idx="159">
                  <c:v>0.59259259259259256</c:v>
                </c:pt>
                <c:pt idx="160">
                  <c:v>0.59629629629629632</c:v>
                </c:pt>
                <c:pt idx="161">
                  <c:v>0.6</c:v>
                </c:pt>
                <c:pt idx="162">
                  <c:v>0.60370370370370374</c:v>
                </c:pt>
                <c:pt idx="163">
                  <c:v>0.6074074074074074</c:v>
                </c:pt>
                <c:pt idx="164">
                  <c:v>0.61111111111111116</c:v>
                </c:pt>
                <c:pt idx="165">
                  <c:v>0.61481481481481481</c:v>
                </c:pt>
                <c:pt idx="166">
                  <c:v>0.61851851851851847</c:v>
                </c:pt>
                <c:pt idx="167">
                  <c:v>0.62222222222222223</c:v>
                </c:pt>
                <c:pt idx="168">
                  <c:v>0.62592592592592589</c:v>
                </c:pt>
                <c:pt idx="169">
                  <c:v>0.62962962962962965</c:v>
                </c:pt>
                <c:pt idx="170">
                  <c:v>0.6333333333333333</c:v>
                </c:pt>
                <c:pt idx="171">
                  <c:v>0.63703703703703707</c:v>
                </c:pt>
                <c:pt idx="172">
                  <c:v>0.64074074074074072</c:v>
                </c:pt>
                <c:pt idx="173">
                  <c:v>0.64444444444444449</c:v>
                </c:pt>
                <c:pt idx="174">
                  <c:v>0.64814814814814814</c:v>
                </c:pt>
                <c:pt idx="175">
                  <c:v>0.6518518518518519</c:v>
                </c:pt>
                <c:pt idx="176">
                  <c:v>0.65555555555555556</c:v>
                </c:pt>
                <c:pt idx="177">
                  <c:v>0.65925925925925921</c:v>
                </c:pt>
                <c:pt idx="178">
                  <c:v>0.66296296296296298</c:v>
                </c:pt>
                <c:pt idx="179">
                  <c:v>0.66666666666666663</c:v>
                </c:pt>
                <c:pt idx="180">
                  <c:v>0.67037037037037039</c:v>
                </c:pt>
                <c:pt idx="181">
                  <c:v>0.67407407407407405</c:v>
                </c:pt>
                <c:pt idx="182">
                  <c:v>0.67777777777777781</c:v>
                </c:pt>
                <c:pt idx="183">
                  <c:v>0.68148148148148147</c:v>
                </c:pt>
                <c:pt idx="184">
                  <c:v>0.68518518518518523</c:v>
                </c:pt>
                <c:pt idx="185">
                  <c:v>0.68888888888888888</c:v>
                </c:pt>
                <c:pt idx="186">
                  <c:v>0.69259259259259254</c:v>
                </c:pt>
                <c:pt idx="187">
                  <c:v>0.6962962962962963</c:v>
                </c:pt>
                <c:pt idx="188">
                  <c:v>0.7</c:v>
                </c:pt>
                <c:pt idx="189">
                  <c:v>0.70370370370370372</c:v>
                </c:pt>
                <c:pt idx="190">
                  <c:v>0.70740740740740737</c:v>
                </c:pt>
                <c:pt idx="191">
                  <c:v>0.71111111111111114</c:v>
                </c:pt>
                <c:pt idx="192">
                  <c:v>0.71481481481481479</c:v>
                </c:pt>
                <c:pt idx="193">
                  <c:v>0.71851851851851856</c:v>
                </c:pt>
                <c:pt idx="194">
                  <c:v>0.72222222222222221</c:v>
                </c:pt>
                <c:pt idx="195">
                  <c:v>0.72592592592592597</c:v>
                </c:pt>
                <c:pt idx="196">
                  <c:v>0.72962962962962963</c:v>
                </c:pt>
                <c:pt idx="197">
                  <c:v>0.73333333333333328</c:v>
                </c:pt>
                <c:pt idx="198">
                  <c:v>0.73703703703703705</c:v>
                </c:pt>
                <c:pt idx="199">
                  <c:v>0.7407407407407407</c:v>
                </c:pt>
                <c:pt idx="200">
                  <c:v>0.74444444444444446</c:v>
                </c:pt>
                <c:pt idx="201">
                  <c:v>0.74814814814814812</c:v>
                </c:pt>
                <c:pt idx="202">
                  <c:v>0.75185185185185188</c:v>
                </c:pt>
                <c:pt idx="203">
                  <c:v>0.75555555555555554</c:v>
                </c:pt>
                <c:pt idx="204">
                  <c:v>0.7592592592592593</c:v>
                </c:pt>
                <c:pt idx="205">
                  <c:v>0.76296296296296295</c:v>
                </c:pt>
                <c:pt idx="206">
                  <c:v>0.76666666666666672</c:v>
                </c:pt>
                <c:pt idx="207">
                  <c:v>0.77037037037037037</c:v>
                </c:pt>
                <c:pt idx="208">
                  <c:v>0.77407407407407403</c:v>
                </c:pt>
                <c:pt idx="209">
                  <c:v>0.77777777777777779</c:v>
                </c:pt>
                <c:pt idx="210">
                  <c:v>0.78148148148148144</c:v>
                </c:pt>
                <c:pt idx="211">
                  <c:v>0.78518518518518521</c:v>
                </c:pt>
                <c:pt idx="212">
                  <c:v>0.78888888888888886</c:v>
                </c:pt>
                <c:pt idx="213">
                  <c:v>0.79259259259259263</c:v>
                </c:pt>
                <c:pt idx="214">
                  <c:v>0.79629629629629628</c:v>
                </c:pt>
                <c:pt idx="215">
                  <c:v>0.8</c:v>
                </c:pt>
                <c:pt idx="216">
                  <c:v>0.8037037037037037</c:v>
                </c:pt>
                <c:pt idx="217">
                  <c:v>0.80740740740740746</c:v>
                </c:pt>
                <c:pt idx="218">
                  <c:v>0.81111111111111112</c:v>
                </c:pt>
                <c:pt idx="219">
                  <c:v>0.81481481481481477</c:v>
                </c:pt>
                <c:pt idx="220">
                  <c:v>0.81851851851851853</c:v>
                </c:pt>
                <c:pt idx="221">
                  <c:v>0.82222222222222219</c:v>
                </c:pt>
                <c:pt idx="222">
                  <c:v>0.82592592592592595</c:v>
                </c:pt>
                <c:pt idx="223">
                  <c:v>0.82962962962962961</c:v>
                </c:pt>
                <c:pt idx="224">
                  <c:v>0.83333333333333337</c:v>
                </c:pt>
                <c:pt idx="225">
                  <c:v>0.83703703703703702</c:v>
                </c:pt>
                <c:pt idx="226">
                  <c:v>0.84074074074074079</c:v>
                </c:pt>
                <c:pt idx="227">
                  <c:v>0.84444444444444444</c:v>
                </c:pt>
                <c:pt idx="228">
                  <c:v>0.8481481481481481</c:v>
                </c:pt>
                <c:pt idx="229">
                  <c:v>0.85185185185185186</c:v>
                </c:pt>
                <c:pt idx="230">
                  <c:v>0.85555555555555551</c:v>
                </c:pt>
                <c:pt idx="231">
                  <c:v>0.85925925925925928</c:v>
                </c:pt>
                <c:pt idx="232">
                  <c:v>0.86296296296296293</c:v>
                </c:pt>
                <c:pt idx="233">
                  <c:v>0.8666666666666667</c:v>
                </c:pt>
                <c:pt idx="234">
                  <c:v>0.87037037037037035</c:v>
                </c:pt>
                <c:pt idx="235">
                  <c:v>0.87407407407407411</c:v>
                </c:pt>
                <c:pt idx="236">
                  <c:v>0.87777777777777777</c:v>
                </c:pt>
                <c:pt idx="237">
                  <c:v>0.88148148148148153</c:v>
                </c:pt>
                <c:pt idx="238">
                  <c:v>0.88518518518518519</c:v>
                </c:pt>
                <c:pt idx="239">
                  <c:v>0.88888888888888884</c:v>
                </c:pt>
                <c:pt idx="240">
                  <c:v>0.8925925925925926</c:v>
                </c:pt>
                <c:pt idx="241">
                  <c:v>0.89629629629629626</c:v>
                </c:pt>
                <c:pt idx="242">
                  <c:v>0.9</c:v>
                </c:pt>
                <c:pt idx="243">
                  <c:v>0.90370370370370368</c:v>
                </c:pt>
                <c:pt idx="244">
                  <c:v>0.90740740740740744</c:v>
                </c:pt>
                <c:pt idx="245">
                  <c:v>0.91111111111111109</c:v>
                </c:pt>
                <c:pt idx="246">
                  <c:v>0.91481481481481486</c:v>
                </c:pt>
                <c:pt idx="247">
                  <c:v>0.91851851851851851</c:v>
                </c:pt>
                <c:pt idx="248">
                  <c:v>0.92222222222222228</c:v>
                </c:pt>
                <c:pt idx="249">
                  <c:v>0.92592592592592593</c:v>
                </c:pt>
                <c:pt idx="250">
                  <c:v>0.92962962962962958</c:v>
                </c:pt>
                <c:pt idx="251">
                  <c:v>0.93333333333333335</c:v>
                </c:pt>
                <c:pt idx="252">
                  <c:v>0.937037037037037</c:v>
                </c:pt>
                <c:pt idx="253">
                  <c:v>0.94074074074074077</c:v>
                </c:pt>
                <c:pt idx="254">
                  <c:v>0.94444444444444442</c:v>
                </c:pt>
                <c:pt idx="255">
                  <c:v>0.94814814814814818</c:v>
                </c:pt>
                <c:pt idx="256">
                  <c:v>0.95185185185185184</c:v>
                </c:pt>
                <c:pt idx="257">
                  <c:v>0.9555555555555556</c:v>
                </c:pt>
                <c:pt idx="258">
                  <c:v>0.95925925925925926</c:v>
                </c:pt>
                <c:pt idx="259">
                  <c:v>0.96296296296296291</c:v>
                </c:pt>
                <c:pt idx="260">
                  <c:v>0.96666666666666667</c:v>
                </c:pt>
                <c:pt idx="261">
                  <c:v>0.97037037037037033</c:v>
                </c:pt>
                <c:pt idx="262">
                  <c:v>0.97407407407407409</c:v>
                </c:pt>
                <c:pt idx="263">
                  <c:v>0.97777777777777775</c:v>
                </c:pt>
                <c:pt idx="264">
                  <c:v>0.98148148148148151</c:v>
                </c:pt>
                <c:pt idx="265">
                  <c:v>0.98518518518518516</c:v>
                </c:pt>
                <c:pt idx="266">
                  <c:v>0.98888888888888893</c:v>
                </c:pt>
                <c:pt idx="267">
                  <c:v>0.99259259259259258</c:v>
                </c:pt>
                <c:pt idx="268">
                  <c:v>0.99629629629629635</c:v>
                </c:pt>
              </c:numCache>
            </c:numRef>
          </c:xVal>
          <c:yVal>
            <c:numRef>
              <c:f>'4) UCS_YM_BoxPlot_by_Rock'!$EB$2:$EB$538</c:f>
              <c:numCache>
                <c:formatCode>General</c:formatCode>
                <c:ptCount val="537"/>
                <c:pt idx="0">
                  <c:v>8.4209999999999994</c:v>
                </c:pt>
                <c:pt idx="1">
                  <c:v>9.1370000000000005</c:v>
                </c:pt>
                <c:pt idx="2">
                  <c:v>9.4879999999999995</c:v>
                </c:pt>
                <c:pt idx="3">
                  <c:v>10.003</c:v>
                </c:pt>
                <c:pt idx="4">
                  <c:v>11.632999999999999</c:v>
                </c:pt>
                <c:pt idx="5">
                  <c:v>12.45</c:v>
                </c:pt>
                <c:pt idx="6">
                  <c:v>16.346</c:v>
                </c:pt>
                <c:pt idx="7">
                  <c:v>16.565999999999999</c:v>
                </c:pt>
                <c:pt idx="8">
                  <c:v>17.170000000000002</c:v>
                </c:pt>
                <c:pt idx="9">
                  <c:v>17.600000000000001</c:v>
                </c:pt>
                <c:pt idx="10" formatCode="0.00">
                  <c:v>17.899999999999999</c:v>
                </c:pt>
                <c:pt idx="11">
                  <c:v>18.7</c:v>
                </c:pt>
                <c:pt idx="12">
                  <c:v>18.834</c:v>
                </c:pt>
                <c:pt idx="13">
                  <c:v>19.95</c:v>
                </c:pt>
                <c:pt idx="14">
                  <c:v>20</c:v>
                </c:pt>
                <c:pt idx="15">
                  <c:v>20</c:v>
                </c:pt>
                <c:pt idx="16" formatCode="0.00">
                  <c:v>20.513999999999999</c:v>
                </c:pt>
                <c:pt idx="17">
                  <c:v>24.033999999999999</c:v>
                </c:pt>
                <c:pt idx="18" formatCode="0.0">
                  <c:v>24.5</c:v>
                </c:pt>
                <c:pt idx="19">
                  <c:v>25.172999999999998</c:v>
                </c:pt>
                <c:pt idx="20">
                  <c:v>25.193000000000001</c:v>
                </c:pt>
                <c:pt idx="21">
                  <c:v>25.437000000000001</c:v>
                </c:pt>
                <c:pt idx="22">
                  <c:v>26.036000000000001</c:v>
                </c:pt>
                <c:pt idx="23">
                  <c:v>26.064</c:v>
                </c:pt>
                <c:pt idx="24">
                  <c:v>30.202000000000002</c:v>
                </c:pt>
                <c:pt idx="25" formatCode="0.0">
                  <c:v>30.423999999999999</c:v>
                </c:pt>
                <c:pt idx="26">
                  <c:v>30.911000000000001</c:v>
                </c:pt>
                <c:pt idx="27">
                  <c:v>31.991</c:v>
                </c:pt>
                <c:pt idx="28" formatCode="0.00">
                  <c:v>32.241</c:v>
                </c:pt>
                <c:pt idx="29">
                  <c:v>32.82</c:v>
                </c:pt>
                <c:pt idx="30" formatCode="0.0">
                  <c:v>33.430999999999997</c:v>
                </c:pt>
                <c:pt idx="31">
                  <c:v>33.554000000000002</c:v>
                </c:pt>
                <c:pt idx="32">
                  <c:v>33.883000000000003</c:v>
                </c:pt>
                <c:pt idx="33">
                  <c:v>34.088999999999999</c:v>
                </c:pt>
                <c:pt idx="34">
                  <c:v>34.698</c:v>
                </c:pt>
                <c:pt idx="35">
                  <c:v>34.698999999999998</c:v>
                </c:pt>
                <c:pt idx="36">
                  <c:v>34.701000000000001</c:v>
                </c:pt>
                <c:pt idx="37">
                  <c:v>34.966000000000001</c:v>
                </c:pt>
                <c:pt idx="38">
                  <c:v>36.512999999999998</c:v>
                </c:pt>
                <c:pt idx="39">
                  <c:v>37.024999999999999</c:v>
                </c:pt>
                <c:pt idx="40" formatCode="0.00">
                  <c:v>37.082000000000001</c:v>
                </c:pt>
                <c:pt idx="41" formatCode="0.0">
                  <c:v>37.299999999999997</c:v>
                </c:pt>
                <c:pt idx="42">
                  <c:v>37.396000000000001</c:v>
                </c:pt>
                <c:pt idx="43">
                  <c:v>37.454000000000001</c:v>
                </c:pt>
                <c:pt idx="44">
                  <c:v>37.786000000000001</c:v>
                </c:pt>
                <c:pt idx="45">
                  <c:v>38.203000000000003</c:v>
                </c:pt>
                <c:pt idx="46">
                  <c:v>38.9</c:v>
                </c:pt>
                <c:pt idx="47">
                  <c:v>39.512</c:v>
                </c:pt>
                <c:pt idx="48">
                  <c:v>39.905000000000001</c:v>
                </c:pt>
                <c:pt idx="49">
                  <c:v>40.1</c:v>
                </c:pt>
                <c:pt idx="50">
                  <c:v>40.862068965517238</c:v>
                </c:pt>
                <c:pt idx="51">
                  <c:v>41.195999999999998</c:v>
                </c:pt>
                <c:pt idx="52">
                  <c:v>41.408999999999999</c:v>
                </c:pt>
                <c:pt idx="53">
                  <c:v>42.423000000000002</c:v>
                </c:pt>
                <c:pt idx="54">
                  <c:v>42.654000000000003</c:v>
                </c:pt>
                <c:pt idx="55">
                  <c:v>43.134</c:v>
                </c:pt>
                <c:pt idx="56">
                  <c:v>44.783000000000001</c:v>
                </c:pt>
                <c:pt idx="57">
                  <c:v>44.982999999999997</c:v>
                </c:pt>
                <c:pt idx="58">
                  <c:v>45.134</c:v>
                </c:pt>
                <c:pt idx="59" formatCode="0.0">
                  <c:v>45.692</c:v>
                </c:pt>
                <c:pt idx="60">
                  <c:v>45.999000000000002</c:v>
                </c:pt>
                <c:pt idx="61">
                  <c:v>46.012999999999998</c:v>
                </c:pt>
                <c:pt idx="62">
                  <c:v>46.052999999999997</c:v>
                </c:pt>
                <c:pt idx="63" formatCode="0.0">
                  <c:v>46.194790330809852</c:v>
                </c:pt>
                <c:pt idx="64" formatCode="0.00">
                  <c:v>46.194790330809852</c:v>
                </c:pt>
                <c:pt idx="65" formatCode="0.0">
                  <c:v>46.502000000000002</c:v>
                </c:pt>
                <c:pt idx="66">
                  <c:v>47.15</c:v>
                </c:pt>
                <c:pt idx="67">
                  <c:v>47.308999999999997</c:v>
                </c:pt>
                <c:pt idx="68">
                  <c:v>47.466999999999999</c:v>
                </c:pt>
                <c:pt idx="69">
                  <c:v>47.622</c:v>
                </c:pt>
                <c:pt idx="70">
                  <c:v>47.682000000000002</c:v>
                </c:pt>
                <c:pt idx="71">
                  <c:v>48.116999999999997</c:v>
                </c:pt>
                <c:pt idx="72">
                  <c:v>48.987000000000002</c:v>
                </c:pt>
                <c:pt idx="73">
                  <c:v>49.15</c:v>
                </c:pt>
                <c:pt idx="74">
                  <c:v>50.277999999999999</c:v>
                </c:pt>
                <c:pt idx="75">
                  <c:v>50.505000000000003</c:v>
                </c:pt>
                <c:pt idx="76">
                  <c:v>50.719000000000001</c:v>
                </c:pt>
                <c:pt idx="77">
                  <c:v>50.834000000000003</c:v>
                </c:pt>
                <c:pt idx="78">
                  <c:v>50.884999999999998</c:v>
                </c:pt>
                <c:pt idx="79" formatCode="0.0">
                  <c:v>51.203000000000003</c:v>
                </c:pt>
                <c:pt idx="80">
                  <c:v>51.533999999999999</c:v>
                </c:pt>
                <c:pt idx="81">
                  <c:v>52.18</c:v>
                </c:pt>
                <c:pt idx="82">
                  <c:v>52.237000000000002</c:v>
                </c:pt>
                <c:pt idx="83" formatCode="0.0">
                  <c:v>52.554000000000002</c:v>
                </c:pt>
                <c:pt idx="84" formatCode="0.00">
                  <c:v>53.09</c:v>
                </c:pt>
                <c:pt idx="85">
                  <c:v>54.052999999999997</c:v>
                </c:pt>
                <c:pt idx="86">
                  <c:v>54.503999999999998</c:v>
                </c:pt>
                <c:pt idx="87" formatCode="0.0">
                  <c:v>54.667999999999999</c:v>
                </c:pt>
                <c:pt idx="88">
                  <c:v>54.774999999999999</c:v>
                </c:pt>
                <c:pt idx="89">
                  <c:v>55.04</c:v>
                </c:pt>
                <c:pt idx="90" formatCode="0.00">
                  <c:v>55.05</c:v>
                </c:pt>
                <c:pt idx="91">
                  <c:v>55.069000000000003</c:v>
                </c:pt>
                <c:pt idx="92">
                  <c:v>55.15</c:v>
                </c:pt>
                <c:pt idx="93">
                  <c:v>55.157958603952061</c:v>
                </c:pt>
                <c:pt idx="94">
                  <c:v>55.350999999999999</c:v>
                </c:pt>
                <c:pt idx="95" formatCode="0.0">
                  <c:v>55.881999999999998</c:v>
                </c:pt>
                <c:pt idx="96">
                  <c:v>55.9</c:v>
                </c:pt>
                <c:pt idx="97" formatCode="0.0">
                  <c:v>56.192999999999998</c:v>
                </c:pt>
                <c:pt idx="98" formatCode="0.00">
                  <c:v>56.341999999999999</c:v>
                </c:pt>
                <c:pt idx="99">
                  <c:v>56.344000000000001</c:v>
                </c:pt>
                <c:pt idx="100">
                  <c:v>57.064</c:v>
                </c:pt>
                <c:pt idx="101">
                  <c:v>57.435000000000002</c:v>
                </c:pt>
                <c:pt idx="102" formatCode="0.0">
                  <c:v>57.807000000000002</c:v>
                </c:pt>
                <c:pt idx="103">
                  <c:v>58.463999999999999</c:v>
                </c:pt>
                <c:pt idx="104">
                  <c:v>58.731000000000002</c:v>
                </c:pt>
                <c:pt idx="105">
                  <c:v>59.331000000000003</c:v>
                </c:pt>
                <c:pt idx="106">
                  <c:v>59.453000000000003</c:v>
                </c:pt>
                <c:pt idx="107">
                  <c:v>59.865000000000002</c:v>
                </c:pt>
                <c:pt idx="108">
                  <c:v>60.173000000000002</c:v>
                </c:pt>
                <c:pt idx="109">
                  <c:v>60.408000000000001</c:v>
                </c:pt>
                <c:pt idx="110">
                  <c:v>61.156999999999996</c:v>
                </c:pt>
                <c:pt idx="111" formatCode="0.00">
                  <c:v>61.215000000000003</c:v>
                </c:pt>
                <c:pt idx="112">
                  <c:v>61.601999999999997</c:v>
                </c:pt>
                <c:pt idx="113">
                  <c:v>61.652000000000001</c:v>
                </c:pt>
                <c:pt idx="114">
                  <c:v>64.400999999999996</c:v>
                </c:pt>
                <c:pt idx="115">
                  <c:v>64.424999999999997</c:v>
                </c:pt>
                <c:pt idx="116">
                  <c:v>65.271000000000001</c:v>
                </c:pt>
                <c:pt idx="117" formatCode="0.00">
                  <c:v>66.382999999999996</c:v>
                </c:pt>
                <c:pt idx="118">
                  <c:v>66.412000000000006</c:v>
                </c:pt>
                <c:pt idx="119">
                  <c:v>66.474000000000004</c:v>
                </c:pt>
                <c:pt idx="120">
                  <c:v>66.900000000000006</c:v>
                </c:pt>
                <c:pt idx="121" formatCode="0.0">
                  <c:v>66.906999999999996</c:v>
                </c:pt>
                <c:pt idx="122" formatCode="0.0">
                  <c:v>66.923000000000002</c:v>
                </c:pt>
                <c:pt idx="123">
                  <c:v>66.972999999999999</c:v>
                </c:pt>
                <c:pt idx="124">
                  <c:v>67.543000000000006</c:v>
                </c:pt>
                <c:pt idx="125">
                  <c:v>68.147000000000006</c:v>
                </c:pt>
                <c:pt idx="126">
                  <c:v>69.817999999999998</c:v>
                </c:pt>
                <c:pt idx="127" formatCode="0.00">
                  <c:v>70.593999999999994</c:v>
                </c:pt>
                <c:pt idx="128">
                  <c:v>71.128</c:v>
                </c:pt>
                <c:pt idx="129">
                  <c:v>71.709999999999994</c:v>
                </c:pt>
                <c:pt idx="130">
                  <c:v>72.179000000000002</c:v>
                </c:pt>
                <c:pt idx="131">
                  <c:v>72.471000000000004</c:v>
                </c:pt>
                <c:pt idx="132">
                  <c:v>72.984999999999999</c:v>
                </c:pt>
                <c:pt idx="133">
                  <c:v>73.117999999999995</c:v>
                </c:pt>
                <c:pt idx="134">
                  <c:v>73.680000000000007</c:v>
                </c:pt>
                <c:pt idx="135">
                  <c:v>73.773769632785886</c:v>
                </c:pt>
                <c:pt idx="136">
                  <c:v>73.781000000000006</c:v>
                </c:pt>
                <c:pt idx="137">
                  <c:v>74.263000000000005</c:v>
                </c:pt>
                <c:pt idx="138">
                  <c:v>74.725999999999999</c:v>
                </c:pt>
                <c:pt idx="139">
                  <c:v>74.882000000000005</c:v>
                </c:pt>
                <c:pt idx="140">
                  <c:v>75.372</c:v>
                </c:pt>
                <c:pt idx="141">
                  <c:v>75.842193080434086</c:v>
                </c:pt>
                <c:pt idx="142">
                  <c:v>76.081999999999994</c:v>
                </c:pt>
                <c:pt idx="143">
                  <c:v>76.335999999999999</c:v>
                </c:pt>
                <c:pt idx="144">
                  <c:v>76.81</c:v>
                </c:pt>
                <c:pt idx="145">
                  <c:v>77.174999999999997</c:v>
                </c:pt>
                <c:pt idx="146">
                  <c:v>77.694000000000003</c:v>
                </c:pt>
                <c:pt idx="147">
                  <c:v>77.745000000000005</c:v>
                </c:pt>
                <c:pt idx="148">
                  <c:v>78.599999999999994</c:v>
                </c:pt>
                <c:pt idx="149">
                  <c:v>78.600091010631687</c:v>
                </c:pt>
                <c:pt idx="150">
                  <c:v>78.600999999999999</c:v>
                </c:pt>
                <c:pt idx="151">
                  <c:v>79.534000000000006</c:v>
                </c:pt>
                <c:pt idx="152">
                  <c:v>79.965999999999994</c:v>
                </c:pt>
                <c:pt idx="153">
                  <c:v>81.135999999999996</c:v>
                </c:pt>
                <c:pt idx="154">
                  <c:v>81.436999999999998</c:v>
                </c:pt>
                <c:pt idx="155">
                  <c:v>81.63</c:v>
                </c:pt>
                <c:pt idx="156">
                  <c:v>82.007999999999996</c:v>
                </c:pt>
                <c:pt idx="157">
                  <c:v>82.379000000000005</c:v>
                </c:pt>
                <c:pt idx="158">
                  <c:v>82.992999999999995</c:v>
                </c:pt>
                <c:pt idx="159">
                  <c:v>83.519000000000005</c:v>
                </c:pt>
                <c:pt idx="160">
                  <c:v>83.787999999999997</c:v>
                </c:pt>
                <c:pt idx="161">
                  <c:v>84.113</c:v>
                </c:pt>
                <c:pt idx="162">
                  <c:v>84.802999999999997</c:v>
                </c:pt>
                <c:pt idx="163">
                  <c:v>85</c:v>
                </c:pt>
                <c:pt idx="164">
                  <c:v>85.738</c:v>
                </c:pt>
                <c:pt idx="165">
                  <c:v>85.968000000000004</c:v>
                </c:pt>
                <c:pt idx="166">
                  <c:v>86.081000000000003</c:v>
                </c:pt>
                <c:pt idx="167">
                  <c:v>86.369</c:v>
                </c:pt>
                <c:pt idx="168">
                  <c:v>86.558000000000007</c:v>
                </c:pt>
                <c:pt idx="169">
                  <c:v>86.57</c:v>
                </c:pt>
                <c:pt idx="170">
                  <c:v>86.825000000000003</c:v>
                </c:pt>
                <c:pt idx="171">
                  <c:v>86.9</c:v>
                </c:pt>
                <c:pt idx="172">
                  <c:v>87.909000000000006</c:v>
                </c:pt>
                <c:pt idx="173">
                  <c:v>88.177000000000007</c:v>
                </c:pt>
                <c:pt idx="174">
                  <c:v>88.409000000000006</c:v>
                </c:pt>
                <c:pt idx="175">
                  <c:v>89.45</c:v>
                </c:pt>
                <c:pt idx="176">
                  <c:v>90.32</c:v>
                </c:pt>
                <c:pt idx="177">
                  <c:v>90.321157213971503</c:v>
                </c:pt>
                <c:pt idx="178">
                  <c:v>90.885000000000005</c:v>
                </c:pt>
                <c:pt idx="179">
                  <c:v>90.98</c:v>
                </c:pt>
                <c:pt idx="180">
                  <c:v>92.506</c:v>
                </c:pt>
                <c:pt idx="181">
                  <c:v>93.605999999999995</c:v>
                </c:pt>
                <c:pt idx="182">
                  <c:v>95</c:v>
                </c:pt>
                <c:pt idx="183">
                  <c:v>95.498999999999995</c:v>
                </c:pt>
                <c:pt idx="184">
                  <c:v>95.897999999999996</c:v>
                </c:pt>
                <c:pt idx="185">
                  <c:v>96.376000000000005</c:v>
                </c:pt>
                <c:pt idx="186">
                  <c:v>96.739000000000004</c:v>
                </c:pt>
                <c:pt idx="187">
                  <c:v>96.787999999999997</c:v>
                </c:pt>
                <c:pt idx="188">
                  <c:v>97.04</c:v>
                </c:pt>
                <c:pt idx="189">
                  <c:v>97.213999999999999</c:v>
                </c:pt>
                <c:pt idx="190">
                  <c:v>98.427999999999997</c:v>
                </c:pt>
                <c:pt idx="191">
                  <c:v>98.864999999999995</c:v>
                </c:pt>
                <c:pt idx="192">
                  <c:v>99</c:v>
                </c:pt>
                <c:pt idx="193">
                  <c:v>99.204999999999998</c:v>
                </c:pt>
                <c:pt idx="194">
                  <c:v>101.142</c:v>
                </c:pt>
                <c:pt idx="195">
                  <c:v>101.223</c:v>
                </c:pt>
                <c:pt idx="196">
                  <c:v>101.8</c:v>
                </c:pt>
                <c:pt idx="197">
                  <c:v>102.3</c:v>
                </c:pt>
                <c:pt idx="198">
                  <c:v>104</c:v>
                </c:pt>
                <c:pt idx="199">
                  <c:v>104.145</c:v>
                </c:pt>
                <c:pt idx="200">
                  <c:v>105.02</c:v>
                </c:pt>
                <c:pt idx="201">
                  <c:v>105.2</c:v>
                </c:pt>
                <c:pt idx="202">
                  <c:v>105.3</c:v>
                </c:pt>
                <c:pt idx="203">
                  <c:v>105.339</c:v>
                </c:pt>
                <c:pt idx="204">
                  <c:v>105.44199999999999</c:v>
                </c:pt>
                <c:pt idx="205">
                  <c:v>106.095</c:v>
                </c:pt>
                <c:pt idx="206">
                  <c:v>106.212</c:v>
                </c:pt>
                <c:pt idx="207">
                  <c:v>106.27800000000001</c:v>
                </c:pt>
                <c:pt idx="208">
                  <c:v>106.84699999999999</c:v>
                </c:pt>
                <c:pt idx="209">
                  <c:v>107</c:v>
                </c:pt>
                <c:pt idx="210">
                  <c:v>108.64400000000001</c:v>
                </c:pt>
                <c:pt idx="211">
                  <c:v>109</c:v>
                </c:pt>
                <c:pt idx="212">
                  <c:v>109.453</c:v>
                </c:pt>
                <c:pt idx="213">
                  <c:v>111.47799999999999</c:v>
                </c:pt>
                <c:pt idx="214">
                  <c:v>111.5</c:v>
                </c:pt>
                <c:pt idx="215">
                  <c:v>111.518</c:v>
                </c:pt>
                <c:pt idx="216">
                  <c:v>112.61</c:v>
                </c:pt>
                <c:pt idx="217">
                  <c:v>113.07381513810174</c:v>
                </c:pt>
                <c:pt idx="218">
                  <c:v>113.491</c:v>
                </c:pt>
                <c:pt idx="219">
                  <c:v>114.517</c:v>
                </c:pt>
                <c:pt idx="220">
                  <c:v>118.92400000000001</c:v>
                </c:pt>
                <c:pt idx="221">
                  <c:v>119.684</c:v>
                </c:pt>
                <c:pt idx="222">
                  <c:v>120.3</c:v>
                </c:pt>
                <c:pt idx="223">
                  <c:v>120.3</c:v>
                </c:pt>
                <c:pt idx="224">
                  <c:v>120.607</c:v>
                </c:pt>
                <c:pt idx="225">
                  <c:v>121.511</c:v>
                </c:pt>
                <c:pt idx="226">
                  <c:v>121.977</c:v>
                </c:pt>
                <c:pt idx="227">
                  <c:v>124</c:v>
                </c:pt>
                <c:pt idx="228">
                  <c:v>124.76600000000001</c:v>
                </c:pt>
                <c:pt idx="229">
                  <c:v>125</c:v>
                </c:pt>
                <c:pt idx="230">
                  <c:v>125.017</c:v>
                </c:pt>
                <c:pt idx="231">
                  <c:v>127.858</c:v>
                </c:pt>
                <c:pt idx="232">
                  <c:v>128.72</c:v>
                </c:pt>
                <c:pt idx="233">
                  <c:v>129.161</c:v>
                </c:pt>
                <c:pt idx="234">
                  <c:v>131.059</c:v>
                </c:pt>
                <c:pt idx="235">
                  <c:v>132.49199999999999</c:v>
                </c:pt>
                <c:pt idx="236">
                  <c:v>133.56800000000001</c:v>
                </c:pt>
                <c:pt idx="237">
                  <c:v>134.99299999999999</c:v>
                </c:pt>
                <c:pt idx="238">
                  <c:v>135.08699999999999</c:v>
                </c:pt>
                <c:pt idx="239">
                  <c:v>135.69999999999999</c:v>
                </c:pt>
                <c:pt idx="240">
                  <c:v>136.19999999999999</c:v>
                </c:pt>
                <c:pt idx="241">
                  <c:v>138.761</c:v>
                </c:pt>
                <c:pt idx="242">
                  <c:v>139.04</c:v>
                </c:pt>
                <c:pt idx="243">
                  <c:v>139.32300000000001</c:v>
                </c:pt>
                <c:pt idx="244">
                  <c:v>140.518</c:v>
                </c:pt>
                <c:pt idx="245">
                  <c:v>140.56200000000001</c:v>
                </c:pt>
                <c:pt idx="246">
                  <c:v>141.375</c:v>
                </c:pt>
                <c:pt idx="247">
                  <c:v>144.672</c:v>
                </c:pt>
                <c:pt idx="248">
                  <c:v>147</c:v>
                </c:pt>
                <c:pt idx="249">
                  <c:v>148.23701374812117</c:v>
                </c:pt>
                <c:pt idx="250">
                  <c:v>148.94999999999999</c:v>
                </c:pt>
                <c:pt idx="251">
                  <c:v>150</c:v>
                </c:pt>
                <c:pt idx="252">
                  <c:v>150.24600000000001</c:v>
                </c:pt>
                <c:pt idx="253">
                  <c:v>151.928</c:v>
                </c:pt>
                <c:pt idx="254">
                  <c:v>152.16200000000001</c:v>
                </c:pt>
                <c:pt idx="255">
                  <c:v>153.876</c:v>
                </c:pt>
                <c:pt idx="256">
                  <c:v>154.32900000000001</c:v>
                </c:pt>
                <c:pt idx="257">
                  <c:v>157.88</c:v>
                </c:pt>
                <c:pt idx="258">
                  <c:v>157.90600000000001</c:v>
                </c:pt>
                <c:pt idx="259">
                  <c:v>159.09399999999999</c:v>
                </c:pt>
                <c:pt idx="260">
                  <c:v>159.137</c:v>
                </c:pt>
                <c:pt idx="261">
                  <c:v>163.78800000000001</c:v>
                </c:pt>
                <c:pt idx="262">
                  <c:v>164</c:v>
                </c:pt>
                <c:pt idx="263">
                  <c:v>166.21899999999999</c:v>
                </c:pt>
                <c:pt idx="264">
                  <c:v>168.6</c:v>
                </c:pt>
                <c:pt idx="265">
                  <c:v>168.82499999999999</c:v>
                </c:pt>
                <c:pt idx="266">
                  <c:v>176</c:v>
                </c:pt>
                <c:pt idx="267">
                  <c:v>176.28700000000001</c:v>
                </c:pt>
                <c:pt idx="268">
                  <c:v>177</c:v>
                </c:pt>
              </c:numCache>
            </c:numRef>
          </c:yVal>
          <c:smooth val="0"/>
          <c:extLst>
            <c:ext xmlns:c16="http://schemas.microsoft.com/office/drawing/2014/chart" uri="{C3380CC4-5D6E-409C-BE32-E72D297353CC}">
              <c16:uniqueId val="{00000000-6862-4BE4-9B8D-D743F7EDC70C}"/>
            </c:ext>
          </c:extLst>
        </c:ser>
        <c:ser>
          <c:idx val="2"/>
          <c:order val="3"/>
          <c:spPr>
            <a:ln>
              <a:solidFill>
                <a:schemeClr val="tx1"/>
              </a:solidFill>
              <a:prstDash val="sysDash"/>
            </a:ln>
          </c:spPr>
          <c:marker>
            <c:symbol val="none"/>
          </c:marker>
          <c:xVal>
            <c:numRef>
              <c:f>'5) Cumulative_NormDist'!$CL$3:$CL$203</c:f>
              <c:numCache>
                <c:formatCode>General</c:formatCode>
                <c:ptCount val="201"/>
                <c:pt idx="0">
                  <c:v>2.5948079758958183E-2</c:v>
                </c:pt>
                <c:pt idx="1">
                  <c:v>2.7488461994733256E-2</c:v>
                </c:pt>
                <c:pt idx="2">
                  <c:v>2.9104343988997132E-2</c:v>
                </c:pt>
                <c:pt idx="3">
                  <c:v>3.0798372669875038E-2</c:v>
                </c:pt>
                <c:pt idx="4">
                  <c:v>3.2573223480912371E-2</c:v>
                </c:pt>
                <c:pt idx="5">
                  <c:v>3.4431596643191585E-2</c:v>
                </c:pt>
                <c:pt idx="6">
                  <c:v>3.6376213176102117E-2</c:v>
                </c:pt>
                <c:pt idx="7">
                  <c:v>3.8409810677983991E-2</c:v>
                </c:pt>
                <c:pt idx="8">
                  <c:v>4.053513886883927E-2</c:v>
                </c:pt>
                <c:pt idx="9">
                  <c:v>4.2754954898315531E-2</c:v>
                </c:pt>
                <c:pt idx="10">
                  <c:v>4.5072018423206156E-2</c:v>
                </c:pt>
                <c:pt idx="11">
                  <c:v>4.7489086459782587E-2</c:v>
                </c:pt>
                <c:pt idx="12">
                  <c:v>5.0008908017367952E-2</c:v>
                </c:pt>
                <c:pt idx="13">
                  <c:v>5.2634218520674729E-2</c:v>
                </c:pt>
                <c:pt idx="14">
                  <c:v>5.536773402955926E-2</c:v>
                </c:pt>
                <c:pt idx="15">
                  <c:v>5.8212145265983374E-2</c:v>
                </c:pt>
                <c:pt idx="16">
                  <c:v>6.1170111459118354E-2</c:v>
                </c:pt>
                <c:pt idx="17">
                  <c:v>6.4244254020666872E-2</c:v>
                </c:pt>
                <c:pt idx="18">
                  <c:v>6.7437150063616752E-2</c:v>
                </c:pt>
                <c:pt idx="19">
                  <c:v>7.0751325778759297E-2</c:v>
                </c:pt>
                <c:pt idx="20">
                  <c:v>7.4189249684412775E-2</c:v>
                </c:pt>
                <c:pt idx="21">
                  <c:v>7.7753325765864981E-2</c:v>
                </c:pt>
                <c:pt idx="22">
                  <c:v>8.1445886522098873E-2</c:v>
                </c:pt>
                <c:pt idx="23">
                  <c:v>8.5269185938369893E-2</c:v>
                </c:pt>
                <c:pt idx="24">
                  <c:v>8.922539240416856E-2</c:v>
                </c:pt>
                <c:pt idx="25">
                  <c:v>9.3316581597010423E-2</c:v>
                </c:pt>
                <c:pt idx="26">
                  <c:v>9.7544729353352108E-2</c:v>
                </c:pt>
                <c:pt idx="27">
                  <c:v>0.10191170454871802</c:v>
                </c:pt>
                <c:pt idx="28">
                  <c:v>0.10641926200984222</c:v>
                </c:pt>
                <c:pt idx="29">
                  <c:v>0.11106903548227152</c:v>
                </c:pt>
                <c:pt idx="30">
                  <c:v>0.11586253067743557</c:v>
                </c:pt>
                <c:pt idx="31">
                  <c:v>0.12080111842366027</c:v>
                </c:pt>
                <c:pt idx="32">
                  <c:v>0.12588602794598092</c:v>
                </c:pt>
                <c:pt idx="33">
                  <c:v>0.13111834029988995</c:v>
                </c:pt>
                <c:pt idx="34">
                  <c:v>0.13649898198433455</c:v>
                </c:pt>
                <c:pt idx="35">
                  <c:v>0.14202871875934867</c:v>
                </c:pt>
                <c:pt idx="36">
                  <c:v>0.14770814969366747</c:v>
                </c:pt>
                <c:pt idx="37">
                  <c:v>0.15353770146752088</c:v>
                </c:pt>
                <c:pt idx="38">
                  <c:v>0.1595176229555362</c:v>
                </c:pt>
                <c:pt idx="39">
                  <c:v>0.16564798011429435</c:v>
                </c:pt>
                <c:pt idx="40">
                  <c:v>0.17192865119858688</c:v>
                </c:pt>
                <c:pt idx="41">
                  <c:v>0.17835932232979446</c:v>
                </c:pt>
                <c:pt idx="42">
                  <c:v>0.18493948343907032</c:v>
                </c:pt>
                <c:pt idx="43">
                  <c:v>0.19166842460715433</c:v>
                </c:pt>
                <c:pt idx="44">
                  <c:v>0.19854523282166608</c:v>
                </c:pt>
                <c:pt idx="45">
                  <c:v>0.20556878917163707</c:v>
                </c:pt>
                <c:pt idx="46">
                  <c:v>0.21273776649784018</c:v>
                </c:pt>
                <c:pt idx="47">
                  <c:v>0.22005062751616339</c:v>
                </c:pt>
                <c:pt idx="48">
                  <c:v>0.22750562342986291</c:v>
                </c:pt>
                <c:pt idx="49">
                  <c:v>0.23510079304501358</c:v>
                </c:pt>
                <c:pt idx="50">
                  <c:v>0.24283396240187027</c:v>
                </c:pt>
                <c:pt idx="51">
                  <c:v>0.25070274493315792</c:v>
                </c:pt>
                <c:pt idx="52">
                  <c:v>0.25870454215853167</c:v>
                </c:pt>
                <c:pt idx="53">
                  <c:v>0.26683654492260001</c:v>
                </c:pt>
                <c:pt idx="54">
                  <c:v>0.27509573518198965</c:v>
                </c:pt>
                <c:pt idx="55">
                  <c:v>0.28347888834495832</c:v>
                </c:pt>
                <c:pt idx="56">
                  <c:v>0.29198257616504347</c:v>
                </c:pt>
                <c:pt idx="57">
                  <c:v>0.30060317018817517</c:v>
                </c:pt>
                <c:pt idx="58">
                  <c:v>0.30933684575059589</c:v>
                </c:pt>
                <c:pt idx="59">
                  <c:v>0.3181795865228208</c:v>
                </c:pt>
                <c:pt idx="60">
                  <c:v>0.3271271895927611</c:v>
                </c:pt>
                <c:pt idx="61">
                  <c:v>0.33617527107901507</c:v>
                </c:pt>
                <c:pt idx="62">
                  <c:v>0.34531927226323433</c:v>
                </c:pt>
                <c:pt idx="63">
                  <c:v>0.35455446622839237</c:v>
                </c:pt>
                <c:pt idx="64">
                  <c:v>0.36387596498773817</c:v>
                </c:pt>
                <c:pt idx="65">
                  <c:v>0.37327872708721999</c:v>
                </c:pt>
                <c:pt idx="66">
                  <c:v>0.38275756566221397</c:v>
                </c:pt>
                <c:pt idx="67">
                  <c:v>0.39230715692751772</c:v>
                </c:pt>
                <c:pt idx="68">
                  <c:v>0.4019220490777578</c:v>
                </c:pt>
                <c:pt idx="69">
                  <c:v>0.41159667157364294</c:v>
                </c:pt>
                <c:pt idx="70">
                  <c:v>0.42132534478786576</c:v>
                </c:pt>
                <c:pt idx="71">
                  <c:v>0.43110228998293199</c:v>
                </c:pt>
                <c:pt idx="72">
                  <c:v>0.44092163959178271</c:v>
                </c:pt>
                <c:pt idx="73">
                  <c:v>0.45077744777077994</c:v>
                </c:pt>
                <c:pt idx="74">
                  <c:v>0.46066370119345784</c:v>
                </c:pt>
                <c:pt idx="75">
                  <c:v>0.47057433005240551</c:v>
                </c:pt>
                <c:pt idx="76">
                  <c:v>0.48050321923574679</c:v>
                </c:pt>
                <c:pt idx="77">
                  <c:v>0.49044421964393026</c:v>
                </c:pt>
                <c:pt idx="78">
                  <c:v>0.50039115961193148</c:v>
                </c:pt>
                <c:pt idx="79">
                  <c:v>0.51033785640151375</c:v>
                </c:pt>
                <c:pt idx="80">
                  <c:v>0.52027812772788806</c:v>
                </c:pt>
                <c:pt idx="81">
                  <c:v>0.53020580328496447</c:v>
                </c:pt>
                <c:pt idx="82">
                  <c:v>0.54011473623339223</c:v>
                </c:pt>
                <c:pt idx="83">
                  <c:v>0.54999881461574773</c:v>
                </c:pt>
                <c:pt idx="84">
                  <c:v>0.55985197266354758</c:v>
                </c:pt>
                <c:pt idx="85">
                  <c:v>0.56966820196123125</c:v>
                </c:pt>
                <c:pt idx="86">
                  <c:v>0.57944156243287992</c:v>
                </c:pt>
                <c:pt idx="87">
                  <c:v>0.58916619311820284</c:v>
                </c:pt>
                <c:pt idx="88">
                  <c:v>0.59883632270523446</c:v>
                </c:pt>
                <c:pt idx="89">
                  <c:v>0.60844627978823052</c:v>
                </c:pt>
                <c:pt idx="90">
                  <c:v>0.61799050282043133</c:v>
                </c:pt>
                <c:pt idx="91">
                  <c:v>0.6274635497326656</c:v>
                </c:pt>
                <c:pt idx="92">
                  <c:v>0.63686010719018848</c:v>
                </c:pt>
                <c:pt idx="93">
                  <c:v>0.646174999461681</c:v>
                </c:pt>
                <c:pt idx="94">
                  <c:v>0.65540319687597604</c:v>
                </c:pt>
                <c:pt idx="95">
                  <c:v>0.66453982384379806</c:v>
                </c:pt>
                <c:pt idx="96">
                  <c:v>0.6735801664236204</c:v>
                </c:pt>
                <c:pt idx="97">
                  <c:v>0.68251967941262992</c:v>
                </c:pt>
                <c:pt idx="98">
                  <c:v>0.69135399294573396</c:v>
                </c:pt>
                <c:pt idx="99">
                  <c:v>0.70007891858755644</c:v>
                </c:pt>
                <c:pt idx="100">
                  <c:v>0.70869045490441029</c:v>
                </c:pt>
                <c:pt idx="101">
                  <c:v>0.71718479250531764</c:v>
                </c:pt>
                <c:pt idx="102">
                  <c:v>0.7255583185432507</c:v>
                </c:pt>
                <c:pt idx="103">
                  <c:v>0.73380762066987926</c:v>
                </c:pt>
                <c:pt idx="104">
                  <c:v>0.74192949043922818</c:v>
                </c:pt>
                <c:pt idx="105">
                  <c:v>0.74992092615774819</c:v>
                </c:pt>
                <c:pt idx="106">
                  <c:v>0.75777913518039508</c:v>
                </c:pt>
                <c:pt idx="107">
                  <c:v>0.76550153565436441</c:v>
                </c:pt>
                <c:pt idx="108">
                  <c:v>0.77308575771414256</c:v>
                </c:pt>
                <c:pt idx="109">
                  <c:v>0.78052964413351056</c:v>
                </c:pt>
                <c:pt idx="110">
                  <c:v>0.78783125044203595</c:v>
                </c:pt>
                <c:pt idx="111">
                  <c:v>0.7949888445154405</c:v>
                </c:pt>
                <c:pt idx="112">
                  <c:v>0.80200090565099624</c:v>
                </c:pt>
                <c:pt idx="113">
                  <c:v>0.80886612314079254</c:v>
                </c:pt>
                <c:pt idx="114">
                  <c:v>0.8155833943573163</c:v>
                </c:pt>
                <c:pt idx="115">
                  <c:v>0.82215182236729434</c:v>
                </c:pt>
                <c:pt idx="116">
                  <c:v>0.8285707130911506</c:v>
                </c:pt>
                <c:pt idx="117">
                  <c:v>0.8348395720267382</c:v>
                </c:pt>
                <c:pt idx="118">
                  <c:v>0.840958100557192</c:v>
                </c:pt>
                <c:pt idx="119">
                  <c:v>0.84692619186383455</c:v>
                </c:pt>
                <c:pt idx="120">
                  <c:v>0.85274392646603081</c:v>
                </c:pt>
                <c:pt idx="121">
                  <c:v>0.85841156741073754</c:v>
                </c:pt>
                <c:pt idx="122">
                  <c:v>0.8639295551352234</c:v>
                </c:pt>
                <c:pt idx="123">
                  <c:v>0.86929850202704761</c:v>
                </c:pt>
                <c:pt idx="124">
                  <c:v>0.87451918670587858</c:v>
                </c:pt>
                <c:pt idx="125">
                  <c:v>0.87959254805210629</c:v>
                </c:pt>
                <c:pt idx="126">
                  <c:v>0.88451967900746231</c:v>
                </c:pt>
                <c:pt idx="127">
                  <c:v>0.8893018201730013</c:v>
                </c:pt>
                <c:pt idx="128">
                  <c:v>0.89394035322982723</c:v>
                </c:pt>
                <c:pt idx="129">
                  <c:v>0.89843679420787037</c:v>
                </c:pt>
                <c:pt idx="130">
                  <c:v>0.9027927866278298</c:v>
                </c:pt>
                <c:pt idx="131">
                  <c:v>0.90701009454111314</c:v>
                </c:pt>
                <c:pt idx="132">
                  <c:v>0.91109059549221505</c:v>
                </c:pt>
                <c:pt idx="133">
                  <c:v>0.91503627342749971</c:v>
                </c:pt>
                <c:pt idx="134">
                  <c:v>0.91884921157378607</c:v>
                </c:pt>
                <c:pt idx="135">
                  <c:v>0.92253158530948576</c:v>
                </c:pt>
                <c:pt idx="136">
                  <c:v>0.92608565505031981</c:v>
                </c:pt>
                <c:pt idx="137">
                  <c:v>0.92951375917084755</c:v>
                </c:pt>
                <c:pt idx="138">
                  <c:v>0.93281830698217882</c:v>
                </c:pt>
                <c:pt idx="139">
                  <c:v>0.9360017717853315</c:v>
                </c:pt>
                <c:pt idx="140">
                  <c:v>0.93906668401872462</c:v>
                </c:pt>
                <c:pt idx="141">
                  <c:v>0.94201562451728749</c:v>
                </c:pt>
                <c:pt idx="142">
                  <c:v>0.9448512178996199</c:v>
                </c:pt>
                <c:pt idx="143">
                  <c:v>0.94757612609855291</c:v>
                </c:pt>
                <c:pt idx="144">
                  <c:v>0.95019304204935939</c:v>
                </c:pt>
                <c:pt idx="145">
                  <c:v>0.95270468354873683</c:v>
                </c:pt>
                <c:pt idx="146">
                  <c:v>0.95511378729654939</c:v>
                </c:pt>
                <c:pt idx="147">
                  <c:v>0.95742310313117396</c:v>
                </c:pt>
                <c:pt idx="148">
                  <c:v>0.95963538846815133</c:v>
                </c:pt>
                <c:pt idx="149">
                  <c:v>0.96175340295070577</c:v>
                </c:pt>
                <c:pt idx="150">
                  <c:v>0.96377990331956631</c:v>
                </c:pt>
                <c:pt idx="151">
                  <c:v>0.9657176385084153</c:v>
                </c:pt>
                <c:pt idx="152">
                  <c:v>0.96756934497019031</c:v>
                </c:pt>
                <c:pt idx="153">
                  <c:v>0.9693377422384053</c:v>
                </c:pt>
                <c:pt idx="154">
                  <c:v>0.97102552872661074</c:v>
                </c:pt>
                <c:pt idx="155">
                  <c:v>0.97263537776811237</c:v>
                </c:pt>
                <c:pt idx="156">
                  <c:v>0.97416993389709217</c:v>
                </c:pt>
                <c:pt idx="157">
                  <c:v>0.97563180937134686</c:v>
                </c:pt>
                <c:pt idx="158">
                  <c:v>0.97702358093596942</c:v>
                </c:pt>
                <c:pt idx="159">
                  <c:v>0.9783477868264514</c:v>
                </c:pt>
                <c:pt idx="160">
                  <c:v>0.9796069240088876</c:v>
                </c:pt>
                <c:pt idx="161">
                  <c:v>0.98080344565421085</c:v>
                </c:pt>
                <c:pt idx="162">
                  <c:v>0.98193975884268336</c:v>
                </c:pt>
                <c:pt idx="163">
                  <c:v>0.98301822249422022</c:v>
                </c:pt>
                <c:pt idx="164">
                  <c:v>0.98404114551951893</c:v>
                </c:pt>
                <c:pt idx="165">
                  <c:v>0.98501078518641916</c:v>
                </c:pt>
                <c:pt idx="166">
                  <c:v>0.98592934569541923</c:v>
                </c:pt>
                <c:pt idx="167">
                  <c:v>0.98679897695783036</c:v>
                </c:pt>
                <c:pt idx="168">
                  <c:v>0.98762177356964986</c:v>
                </c:pt>
                <c:pt idx="169">
                  <c:v>0.98839977397389434</c:v>
                </c:pt>
                <c:pt idx="170">
                  <c:v>0.98913495980383037</c:v>
                </c:pt>
                <c:pt idx="171">
                  <c:v>0.98982925539929645</c:v>
                </c:pt>
                <c:pt idx="172">
                  <c:v>0.99048452748810456</c:v>
                </c:pt>
                <c:pt idx="173">
                  <c:v>0.99110258502435256</c:v>
                </c:pt>
                <c:pt idx="174">
                  <c:v>0.99168517917536469</c:v>
                </c:pt>
                <c:pt idx="175">
                  <c:v>0.99223400344890533</c:v>
                </c:pt>
                <c:pt idx="176">
                  <c:v>0.99275069395227433</c:v>
                </c:pt>
                <c:pt idx="177">
                  <c:v>0.99323682977490113</c:v>
                </c:pt>
                <c:pt idx="178">
                  <c:v>0.99369393348608825</c:v>
                </c:pt>
                <c:pt idx="179">
                  <c:v>0.99412347173963267</c:v>
                </c:pt>
                <c:pt idx="180">
                  <c:v>0.99452685597714952</c:v>
                </c:pt>
                <c:pt idx="181">
                  <c:v>0.99490544322206054</c:v>
                </c:pt>
                <c:pt idx="182">
                  <c:v>0.99526053695636052</c:v>
                </c:pt>
                <c:pt idx="183">
                  <c:v>0.99559338807246145</c:v>
                </c:pt>
                <c:pt idx="184">
                  <c:v>0.99590519589261017</c:v>
                </c:pt>
                <c:pt idx="185">
                  <c:v>0.99619710924860283</c:v>
                </c:pt>
                <c:pt idx="186">
                  <c:v>0.99647022761475301</c:v>
                </c:pt>
                <c:pt idx="187">
                  <c:v>0.99672560228732598</c:v>
                </c:pt>
                <c:pt idx="188">
                  <c:v>0.99696423760391406</c:v>
                </c:pt>
                <c:pt idx="189">
                  <c:v>0.99718709219650881</c:v>
                </c:pt>
                <c:pt idx="190">
                  <c:v>0.99739508027230295</c:v>
                </c:pt>
                <c:pt idx="191">
                  <c:v>0.99758907291655374</c:v>
                </c:pt>
                <c:pt idx="192">
                  <c:v>0.99776989941212713</c:v>
                </c:pt>
                <c:pt idx="193">
                  <c:v>0.99793834857064778</c:v>
                </c:pt>
                <c:pt idx="194">
                  <c:v>0.99809517007047344</c:v>
                </c:pt>
                <c:pt idx="195">
                  <c:v>0.9982410757970176</c:v>
                </c:pt>
                <c:pt idx="196">
                  <c:v>0.99837674118123654</c:v>
                </c:pt>
                <c:pt idx="197">
                  <c:v>0.9985028065323982</c:v>
                </c:pt>
                <c:pt idx="198">
                  <c:v>0.99861987836153521</c:v>
                </c:pt>
                <c:pt idx="199">
                  <c:v>0.99872853069227541</c:v>
                </c:pt>
                <c:pt idx="200">
                  <c:v>0.99882930635601874</c:v>
                </c:pt>
              </c:numCache>
            </c:numRef>
          </c:xVal>
          <c:yVal>
            <c:numRef>
              <c:f>'5) Cumulative_NormDist'!$CM$3:$CM$203</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yVal>
          <c:smooth val="0"/>
          <c:extLst>
            <c:ext xmlns:c16="http://schemas.microsoft.com/office/drawing/2014/chart" uri="{C3380CC4-5D6E-409C-BE32-E72D297353CC}">
              <c16:uniqueId val="{00000001-6862-4BE4-9B8D-D743F7EDC70C}"/>
            </c:ext>
          </c:extLst>
        </c:ser>
        <c:dLbls>
          <c:showLegendKey val="0"/>
          <c:showVal val="0"/>
          <c:showCatName val="0"/>
          <c:showSerName val="0"/>
          <c:showPercent val="0"/>
          <c:showBubbleSize val="0"/>
        </c:dLbls>
        <c:axId val="112404352"/>
        <c:axId val="112406528"/>
      </c:scatterChart>
      <c:scatterChart>
        <c:scatterStyle val="lineMarker"/>
        <c:varyColors val="0"/>
        <c:ser>
          <c:idx val="1"/>
          <c:order val="0"/>
          <c:tx>
            <c:v>Shale UCS</c:v>
          </c:tx>
          <c:spPr>
            <a:ln w="28575">
              <a:solidFill>
                <a:schemeClr val="tx1"/>
              </a:solidFill>
            </a:ln>
          </c:spPr>
          <c:marker>
            <c:symbol val="none"/>
          </c:marker>
          <c:xVal>
            <c:numRef>
              <c:f>'4) UCS_YM_BoxPlot_by_Rock'!$EC$24:$EC$44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UCS_YM_BoxPlot_by_Rock'!$ED$24:$ED$44</c:f>
              <c:numCache>
                <c:formatCode>General</c:formatCode>
                <c:ptCount val="21"/>
                <c:pt idx="0">
                  <c:v>105.25</c:v>
                </c:pt>
                <c:pt idx="1">
                  <c:v>79.233988542381098</c:v>
                </c:pt>
                <c:pt idx="2">
                  <c:v>73.680000000000007</c:v>
                </c:pt>
                <c:pt idx="3">
                  <c:v>73.680000000000007</c:v>
                </c:pt>
                <c:pt idx="4">
                  <c:v>79.233988542381098</c:v>
                </c:pt>
                <c:pt idx="5">
                  <c:v>105.25</c:v>
                </c:pt>
                <c:pt idx="6">
                  <c:v>105.25</c:v>
                </c:pt>
                <c:pt idx="8">
                  <c:v>73.680000000000007</c:v>
                </c:pt>
                <c:pt idx="9">
                  <c:v>73.680000000000007</c:v>
                </c:pt>
                <c:pt idx="10">
                  <c:v>68.126011457618915</c:v>
                </c:pt>
                <c:pt idx="11">
                  <c:v>47.229500000000002</c:v>
                </c:pt>
                <c:pt idx="12">
                  <c:v>47.229500000000002</c:v>
                </c:pt>
                <c:pt idx="13">
                  <c:v>68.126011457618915</c:v>
                </c:pt>
                <c:pt idx="14">
                  <c:v>73.680000000000007</c:v>
                </c:pt>
                <c:pt idx="16">
                  <c:v>105.25</c:v>
                </c:pt>
                <c:pt idx="17">
                  <c:v>177</c:v>
                </c:pt>
                <c:pt idx="19">
                  <c:v>47.229500000000002</c:v>
                </c:pt>
                <c:pt idx="20" formatCode="0.000">
                  <c:v>8.4209999999999994</c:v>
                </c:pt>
              </c:numCache>
            </c:numRef>
          </c:yVal>
          <c:smooth val="0"/>
          <c:extLst>
            <c:ext xmlns:c16="http://schemas.microsoft.com/office/drawing/2014/chart" uri="{C3380CC4-5D6E-409C-BE32-E72D297353CC}">
              <c16:uniqueId val="{00000000-4779-4C44-8996-2FE222C7DB0B}"/>
            </c:ext>
          </c:extLst>
        </c:ser>
        <c:ser>
          <c:idx val="7"/>
          <c:order val="1"/>
          <c:tx>
            <c:v>Shale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UCS_YM_BoxPlot_by_Rock'!$ED$47</c:f>
                <c:numCache>
                  <c:formatCode>General</c:formatCode>
                  <c:ptCount val="1"/>
                  <c:pt idx="0">
                    <c:v>4.7923951030115992</c:v>
                  </c:pt>
                </c:numCache>
              </c:numRef>
            </c:plus>
            <c:minus>
              <c:numRef>
                <c:f>'4) UCS_YM_BoxPlot_by_Rock'!$ED$47</c:f>
                <c:numCache>
                  <c:formatCode>General</c:formatCode>
                  <c:ptCount val="1"/>
                  <c:pt idx="0">
                    <c:v>4.7923951030115992</c:v>
                  </c:pt>
                </c:numCache>
              </c:numRef>
            </c:minus>
            <c:spPr>
              <a:ln w="25400" cap="sq">
                <a:solidFill>
                  <a:schemeClr val="bg2">
                    <a:lumMod val="50000"/>
                  </a:schemeClr>
                </a:solidFill>
                <a:prstDash val="sysDash"/>
              </a:ln>
            </c:spPr>
          </c:errBars>
          <c:xVal>
            <c:numRef>
              <c:f>'4) UCS_YM_BoxPlot_by_Rock'!$EC$46</c:f>
              <c:numCache>
                <c:formatCode>General</c:formatCode>
                <c:ptCount val="1"/>
                <c:pt idx="0">
                  <c:v>0.5</c:v>
                </c:pt>
              </c:numCache>
            </c:numRef>
          </c:xVal>
          <c:yVal>
            <c:numRef>
              <c:f>'4) UCS_YM_BoxPlot_by_Rock'!$ED$46</c:f>
              <c:numCache>
                <c:formatCode>0.00</c:formatCode>
                <c:ptCount val="1"/>
                <c:pt idx="0">
                  <c:v>77.960678989052539</c:v>
                </c:pt>
              </c:numCache>
            </c:numRef>
          </c:yVal>
          <c:smooth val="0"/>
          <c:extLst>
            <c:ext xmlns:c16="http://schemas.microsoft.com/office/drawing/2014/chart" uri="{C3380CC4-5D6E-409C-BE32-E72D297353CC}">
              <c16:uniqueId val="{00000001-4779-4C44-8996-2FE222C7DB0B}"/>
            </c:ext>
          </c:extLst>
        </c:ser>
        <c:dLbls>
          <c:showLegendKey val="0"/>
          <c:showVal val="0"/>
          <c:showCatName val="0"/>
          <c:showSerName val="0"/>
          <c:showPercent val="0"/>
          <c:showBubbleSize val="0"/>
        </c:dLbls>
        <c:axId val="813062000"/>
        <c:axId val="813064296"/>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36219623558868"/>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813064296"/>
        <c:scaling>
          <c:orientation val="minMax"/>
          <c:max val="200"/>
        </c:scaling>
        <c:delete val="0"/>
        <c:axPos val="r"/>
        <c:numFmt formatCode="General" sourceLinked="1"/>
        <c:majorTickMark val="none"/>
        <c:minorTickMark val="none"/>
        <c:tickLblPos val="none"/>
        <c:crossAx val="813062000"/>
        <c:crosses val="max"/>
        <c:crossBetween val="midCat"/>
        <c:majorUnit val="25"/>
      </c:valAx>
      <c:valAx>
        <c:axId val="813062000"/>
        <c:scaling>
          <c:orientation val="minMax"/>
        </c:scaling>
        <c:delete val="1"/>
        <c:axPos val="b"/>
        <c:numFmt formatCode="General" sourceLinked="1"/>
        <c:majorTickMark val="out"/>
        <c:minorTickMark val="none"/>
        <c:tickLblPos val="nextTo"/>
        <c:crossAx val="813064296"/>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UCS_YM_BoxPlot_by_Rock'!$ER$1</c:f>
          <c:strCache>
            <c:ptCount val="1"/>
            <c:pt idx="0">
              <c:v>Sandstone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Shale Young's Modulus</c:v>
          </c:tx>
          <c:spPr>
            <a:ln w="28575">
              <a:solidFill>
                <a:schemeClr val="tx1"/>
              </a:solidFill>
            </a:ln>
          </c:spPr>
          <c:marker>
            <c:symbol val="none"/>
          </c:marker>
          <c:xVal>
            <c:numRef>
              <c:f>'4) UCS_YM_BoxPlot_by_Rock'!$ES$24:$ES$44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UCS_YM_BoxPlot_by_Rock'!$ET$24:$ET$44</c:f>
              <c:numCache>
                <c:formatCode>General</c:formatCode>
                <c:ptCount val="21"/>
                <c:pt idx="0">
                  <c:v>22.303999999999998</c:v>
                </c:pt>
                <c:pt idx="1">
                  <c:v>15.725628721408851</c:v>
                </c:pt>
                <c:pt idx="2">
                  <c:v>14.388199999999999</c:v>
                </c:pt>
                <c:pt idx="3">
                  <c:v>14.388199999999999</c:v>
                </c:pt>
                <c:pt idx="4">
                  <c:v>15.725628721408851</c:v>
                </c:pt>
                <c:pt idx="5">
                  <c:v>22.303999999999998</c:v>
                </c:pt>
                <c:pt idx="6">
                  <c:v>22.303999999999998</c:v>
                </c:pt>
                <c:pt idx="8">
                  <c:v>14.388199999999999</c:v>
                </c:pt>
                <c:pt idx="9">
                  <c:v>14.388199999999999</c:v>
                </c:pt>
                <c:pt idx="10">
                  <c:v>13.050771278591148</c:v>
                </c:pt>
                <c:pt idx="11">
                  <c:v>8.7007999999999992</c:v>
                </c:pt>
                <c:pt idx="12">
                  <c:v>8.7007999999999992</c:v>
                </c:pt>
                <c:pt idx="13">
                  <c:v>13.050771278591148</c:v>
                </c:pt>
                <c:pt idx="14">
                  <c:v>14.388199999999999</c:v>
                </c:pt>
                <c:pt idx="16">
                  <c:v>22.303999999999998</c:v>
                </c:pt>
                <c:pt idx="17">
                  <c:v>42.708799999999997</c:v>
                </c:pt>
                <c:pt idx="19">
                  <c:v>8.7007999999999992</c:v>
                </c:pt>
                <c:pt idx="20" formatCode="0.000">
                  <c:v>1.764</c:v>
                </c:pt>
              </c:numCache>
            </c:numRef>
          </c:yVal>
          <c:smooth val="0"/>
          <c:extLst>
            <c:ext xmlns:c16="http://schemas.microsoft.com/office/drawing/2014/chart" uri="{C3380CC4-5D6E-409C-BE32-E72D297353CC}">
              <c16:uniqueId val="{00000000-8DD9-4A82-9406-FFEC1B17F677}"/>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UCS_YM_BoxPlot_by_Rock'!$EQ$2:$EQ$534</c:f>
              <c:numCache>
                <c:formatCode>General</c:formatCode>
                <c:ptCount val="533"/>
                <c:pt idx="0">
                  <c:v>3.90625E-3</c:v>
                </c:pt>
                <c:pt idx="1">
                  <c:v>7.8125E-3</c:v>
                </c:pt>
                <c:pt idx="2">
                  <c:v>1.171875E-2</c:v>
                </c:pt>
                <c:pt idx="3">
                  <c:v>1.5625E-2</c:v>
                </c:pt>
                <c:pt idx="4">
                  <c:v>1.953125E-2</c:v>
                </c:pt>
                <c:pt idx="5">
                  <c:v>2.34375E-2</c:v>
                </c:pt>
                <c:pt idx="6">
                  <c:v>2.734375E-2</c:v>
                </c:pt>
                <c:pt idx="7">
                  <c:v>3.125E-2</c:v>
                </c:pt>
                <c:pt idx="8">
                  <c:v>3.515625E-2</c:v>
                </c:pt>
                <c:pt idx="9">
                  <c:v>3.90625E-2</c:v>
                </c:pt>
                <c:pt idx="10">
                  <c:v>4.296875E-2</c:v>
                </c:pt>
                <c:pt idx="11">
                  <c:v>4.6875E-2</c:v>
                </c:pt>
                <c:pt idx="12">
                  <c:v>5.078125E-2</c:v>
                </c:pt>
                <c:pt idx="13">
                  <c:v>5.46875E-2</c:v>
                </c:pt>
                <c:pt idx="14">
                  <c:v>5.859375E-2</c:v>
                </c:pt>
                <c:pt idx="15">
                  <c:v>6.25E-2</c:v>
                </c:pt>
                <c:pt idx="16">
                  <c:v>6.640625E-2</c:v>
                </c:pt>
                <c:pt idx="17">
                  <c:v>7.03125E-2</c:v>
                </c:pt>
                <c:pt idx="18">
                  <c:v>7.421875E-2</c:v>
                </c:pt>
                <c:pt idx="19">
                  <c:v>7.8125E-2</c:v>
                </c:pt>
                <c:pt idx="20">
                  <c:v>8.203125E-2</c:v>
                </c:pt>
                <c:pt idx="21">
                  <c:v>8.59375E-2</c:v>
                </c:pt>
                <c:pt idx="22">
                  <c:v>8.984375E-2</c:v>
                </c:pt>
                <c:pt idx="23">
                  <c:v>9.375E-2</c:v>
                </c:pt>
                <c:pt idx="24">
                  <c:v>9.765625E-2</c:v>
                </c:pt>
                <c:pt idx="25">
                  <c:v>0.1015625</c:v>
                </c:pt>
                <c:pt idx="26">
                  <c:v>0.10546875</c:v>
                </c:pt>
                <c:pt idx="27">
                  <c:v>0.109375</c:v>
                </c:pt>
                <c:pt idx="28">
                  <c:v>0.11328125</c:v>
                </c:pt>
                <c:pt idx="29">
                  <c:v>0.1171875</c:v>
                </c:pt>
                <c:pt idx="30">
                  <c:v>0.12109375</c:v>
                </c:pt>
                <c:pt idx="31">
                  <c:v>0.125</c:v>
                </c:pt>
                <c:pt idx="32">
                  <c:v>0.12890625</c:v>
                </c:pt>
                <c:pt idx="33">
                  <c:v>0.1328125</c:v>
                </c:pt>
                <c:pt idx="34">
                  <c:v>0.13671875</c:v>
                </c:pt>
                <c:pt idx="35">
                  <c:v>0.140625</c:v>
                </c:pt>
                <c:pt idx="36">
                  <c:v>0.14453125</c:v>
                </c:pt>
                <c:pt idx="37">
                  <c:v>0.1484375</c:v>
                </c:pt>
                <c:pt idx="38">
                  <c:v>0.15234375</c:v>
                </c:pt>
                <c:pt idx="39">
                  <c:v>0.15625</c:v>
                </c:pt>
                <c:pt idx="40">
                  <c:v>0.16015625</c:v>
                </c:pt>
                <c:pt idx="41">
                  <c:v>0.1640625</c:v>
                </c:pt>
                <c:pt idx="42">
                  <c:v>0.16796875</c:v>
                </c:pt>
                <c:pt idx="43">
                  <c:v>0.171875</c:v>
                </c:pt>
                <c:pt idx="44">
                  <c:v>0.17578125</c:v>
                </c:pt>
                <c:pt idx="45">
                  <c:v>0.1796875</c:v>
                </c:pt>
                <c:pt idx="46">
                  <c:v>0.18359375</c:v>
                </c:pt>
                <c:pt idx="47">
                  <c:v>0.1875</c:v>
                </c:pt>
                <c:pt idx="48">
                  <c:v>0.19140625</c:v>
                </c:pt>
                <c:pt idx="49">
                  <c:v>0.1953125</c:v>
                </c:pt>
                <c:pt idx="50">
                  <c:v>0.19921875</c:v>
                </c:pt>
                <c:pt idx="51">
                  <c:v>0.203125</c:v>
                </c:pt>
                <c:pt idx="52">
                  <c:v>0.20703125</c:v>
                </c:pt>
                <c:pt idx="53">
                  <c:v>0.2109375</c:v>
                </c:pt>
                <c:pt idx="54">
                  <c:v>0.21484375</c:v>
                </c:pt>
                <c:pt idx="55">
                  <c:v>0.21875</c:v>
                </c:pt>
                <c:pt idx="56">
                  <c:v>0.22265625</c:v>
                </c:pt>
                <c:pt idx="57">
                  <c:v>0.2265625</c:v>
                </c:pt>
                <c:pt idx="58">
                  <c:v>0.23046875</c:v>
                </c:pt>
                <c:pt idx="59">
                  <c:v>0.234375</c:v>
                </c:pt>
                <c:pt idx="60">
                  <c:v>0.23828125</c:v>
                </c:pt>
                <c:pt idx="61">
                  <c:v>0.2421875</c:v>
                </c:pt>
                <c:pt idx="62">
                  <c:v>0.24609375</c:v>
                </c:pt>
                <c:pt idx="63">
                  <c:v>0.25</c:v>
                </c:pt>
                <c:pt idx="64">
                  <c:v>0.25390625</c:v>
                </c:pt>
                <c:pt idx="65">
                  <c:v>0.2578125</c:v>
                </c:pt>
                <c:pt idx="66">
                  <c:v>0.26171875</c:v>
                </c:pt>
                <c:pt idx="67">
                  <c:v>0.265625</c:v>
                </c:pt>
                <c:pt idx="68">
                  <c:v>0.26953125</c:v>
                </c:pt>
                <c:pt idx="69">
                  <c:v>0.2734375</c:v>
                </c:pt>
                <c:pt idx="70">
                  <c:v>0.27734375</c:v>
                </c:pt>
                <c:pt idx="71">
                  <c:v>0.28125</c:v>
                </c:pt>
                <c:pt idx="72">
                  <c:v>0.28515625</c:v>
                </c:pt>
                <c:pt idx="73">
                  <c:v>0.2890625</c:v>
                </c:pt>
                <c:pt idx="74">
                  <c:v>0.29296875</c:v>
                </c:pt>
                <c:pt idx="75">
                  <c:v>0.296875</c:v>
                </c:pt>
                <c:pt idx="76">
                  <c:v>0.30078125</c:v>
                </c:pt>
                <c:pt idx="77">
                  <c:v>0.3046875</c:v>
                </c:pt>
                <c:pt idx="78">
                  <c:v>0.30859375</c:v>
                </c:pt>
                <c:pt idx="79">
                  <c:v>0.3125</c:v>
                </c:pt>
                <c:pt idx="80">
                  <c:v>0.31640625</c:v>
                </c:pt>
                <c:pt idx="81">
                  <c:v>0.3203125</c:v>
                </c:pt>
                <c:pt idx="82">
                  <c:v>0.32421875</c:v>
                </c:pt>
                <c:pt idx="83">
                  <c:v>0.328125</c:v>
                </c:pt>
                <c:pt idx="84">
                  <c:v>0.33203125</c:v>
                </c:pt>
                <c:pt idx="85">
                  <c:v>0.3359375</c:v>
                </c:pt>
                <c:pt idx="86">
                  <c:v>0.33984375</c:v>
                </c:pt>
                <c:pt idx="87">
                  <c:v>0.34375</c:v>
                </c:pt>
                <c:pt idx="88">
                  <c:v>0.34765625</c:v>
                </c:pt>
                <c:pt idx="89">
                  <c:v>0.3515625</c:v>
                </c:pt>
                <c:pt idx="90">
                  <c:v>0.35546875</c:v>
                </c:pt>
                <c:pt idx="91">
                  <c:v>0.359375</c:v>
                </c:pt>
                <c:pt idx="92">
                  <c:v>0.36328125</c:v>
                </c:pt>
                <c:pt idx="93">
                  <c:v>0.3671875</c:v>
                </c:pt>
                <c:pt idx="94">
                  <c:v>0.37109375</c:v>
                </c:pt>
                <c:pt idx="95">
                  <c:v>0.375</c:v>
                </c:pt>
                <c:pt idx="96">
                  <c:v>0.37890625</c:v>
                </c:pt>
                <c:pt idx="97">
                  <c:v>0.3828125</c:v>
                </c:pt>
                <c:pt idx="98">
                  <c:v>0.38671875</c:v>
                </c:pt>
                <c:pt idx="99">
                  <c:v>0.390625</c:v>
                </c:pt>
                <c:pt idx="100">
                  <c:v>0.39453125</c:v>
                </c:pt>
                <c:pt idx="101">
                  <c:v>0.3984375</c:v>
                </c:pt>
                <c:pt idx="102">
                  <c:v>0.40234375</c:v>
                </c:pt>
                <c:pt idx="103">
                  <c:v>0.40625</c:v>
                </c:pt>
                <c:pt idx="104">
                  <c:v>0.41015625</c:v>
                </c:pt>
                <c:pt idx="105">
                  <c:v>0.4140625</c:v>
                </c:pt>
                <c:pt idx="106">
                  <c:v>0.41796875</c:v>
                </c:pt>
                <c:pt idx="107">
                  <c:v>0.421875</c:v>
                </c:pt>
                <c:pt idx="108">
                  <c:v>0.42578125</c:v>
                </c:pt>
                <c:pt idx="109">
                  <c:v>0.4296875</c:v>
                </c:pt>
                <c:pt idx="110">
                  <c:v>0.43359375</c:v>
                </c:pt>
                <c:pt idx="111">
                  <c:v>0.4375</c:v>
                </c:pt>
                <c:pt idx="112">
                  <c:v>0.44140625</c:v>
                </c:pt>
                <c:pt idx="113">
                  <c:v>0.4453125</c:v>
                </c:pt>
                <c:pt idx="114">
                  <c:v>0.44921875</c:v>
                </c:pt>
                <c:pt idx="115">
                  <c:v>0.453125</c:v>
                </c:pt>
                <c:pt idx="116">
                  <c:v>0.45703125</c:v>
                </c:pt>
                <c:pt idx="117">
                  <c:v>0.4609375</c:v>
                </c:pt>
                <c:pt idx="118">
                  <c:v>0.46484375</c:v>
                </c:pt>
                <c:pt idx="119">
                  <c:v>0.46875</c:v>
                </c:pt>
                <c:pt idx="120">
                  <c:v>0.47265625</c:v>
                </c:pt>
                <c:pt idx="121">
                  <c:v>0.4765625</c:v>
                </c:pt>
                <c:pt idx="122">
                  <c:v>0.48046875</c:v>
                </c:pt>
                <c:pt idx="123">
                  <c:v>0.484375</c:v>
                </c:pt>
                <c:pt idx="124">
                  <c:v>0.48828125</c:v>
                </c:pt>
                <c:pt idx="125">
                  <c:v>0.4921875</c:v>
                </c:pt>
                <c:pt idx="126">
                  <c:v>0.49609375</c:v>
                </c:pt>
                <c:pt idx="127">
                  <c:v>0.5</c:v>
                </c:pt>
                <c:pt idx="128">
                  <c:v>0.50390625</c:v>
                </c:pt>
                <c:pt idx="129">
                  <c:v>0.5078125</c:v>
                </c:pt>
                <c:pt idx="130">
                  <c:v>0.51171875</c:v>
                </c:pt>
                <c:pt idx="131">
                  <c:v>0.515625</c:v>
                </c:pt>
                <c:pt idx="132">
                  <c:v>0.51953125</c:v>
                </c:pt>
                <c:pt idx="133">
                  <c:v>0.5234375</c:v>
                </c:pt>
                <c:pt idx="134">
                  <c:v>0.52734375</c:v>
                </c:pt>
                <c:pt idx="135">
                  <c:v>0.53125</c:v>
                </c:pt>
                <c:pt idx="136">
                  <c:v>0.53515625</c:v>
                </c:pt>
                <c:pt idx="137">
                  <c:v>0.5390625</c:v>
                </c:pt>
                <c:pt idx="138">
                  <c:v>0.54296875</c:v>
                </c:pt>
                <c:pt idx="139">
                  <c:v>0.546875</c:v>
                </c:pt>
                <c:pt idx="140">
                  <c:v>0.55078125</c:v>
                </c:pt>
                <c:pt idx="141">
                  <c:v>0.5546875</c:v>
                </c:pt>
                <c:pt idx="142">
                  <c:v>0.55859375</c:v>
                </c:pt>
                <c:pt idx="143">
                  <c:v>0.5625</c:v>
                </c:pt>
                <c:pt idx="144">
                  <c:v>0.56640625</c:v>
                </c:pt>
                <c:pt idx="145">
                  <c:v>0.5703125</c:v>
                </c:pt>
                <c:pt idx="146">
                  <c:v>0.57421875</c:v>
                </c:pt>
                <c:pt idx="147">
                  <c:v>0.578125</c:v>
                </c:pt>
                <c:pt idx="148">
                  <c:v>0.58203125</c:v>
                </c:pt>
                <c:pt idx="149">
                  <c:v>0.5859375</c:v>
                </c:pt>
                <c:pt idx="150">
                  <c:v>0.58984375</c:v>
                </c:pt>
                <c:pt idx="151">
                  <c:v>0.59375</c:v>
                </c:pt>
                <c:pt idx="152">
                  <c:v>0.59765625</c:v>
                </c:pt>
                <c:pt idx="153">
                  <c:v>0.6015625</c:v>
                </c:pt>
                <c:pt idx="154">
                  <c:v>0.60546875</c:v>
                </c:pt>
                <c:pt idx="155">
                  <c:v>0.609375</c:v>
                </c:pt>
                <c:pt idx="156">
                  <c:v>0.61328125</c:v>
                </c:pt>
                <c:pt idx="157">
                  <c:v>0.6171875</c:v>
                </c:pt>
                <c:pt idx="158">
                  <c:v>0.62109375</c:v>
                </c:pt>
                <c:pt idx="159">
                  <c:v>0.625</c:v>
                </c:pt>
                <c:pt idx="160">
                  <c:v>0.62890625</c:v>
                </c:pt>
                <c:pt idx="161">
                  <c:v>0.6328125</c:v>
                </c:pt>
                <c:pt idx="162">
                  <c:v>0.63671875</c:v>
                </c:pt>
                <c:pt idx="163">
                  <c:v>0.640625</c:v>
                </c:pt>
                <c:pt idx="164">
                  <c:v>0.64453125</c:v>
                </c:pt>
                <c:pt idx="165">
                  <c:v>0.6484375</c:v>
                </c:pt>
                <c:pt idx="166">
                  <c:v>0.65234375</c:v>
                </c:pt>
                <c:pt idx="167">
                  <c:v>0.65625</c:v>
                </c:pt>
                <c:pt idx="168">
                  <c:v>0.66015625</c:v>
                </c:pt>
                <c:pt idx="169">
                  <c:v>0.6640625</c:v>
                </c:pt>
                <c:pt idx="170">
                  <c:v>0.66796875</c:v>
                </c:pt>
                <c:pt idx="171">
                  <c:v>0.671875</c:v>
                </c:pt>
                <c:pt idx="172">
                  <c:v>0.67578125</c:v>
                </c:pt>
                <c:pt idx="173">
                  <c:v>0.6796875</c:v>
                </c:pt>
                <c:pt idx="174">
                  <c:v>0.68359375</c:v>
                </c:pt>
                <c:pt idx="175">
                  <c:v>0.6875</c:v>
                </c:pt>
                <c:pt idx="176">
                  <c:v>0.69140625</c:v>
                </c:pt>
                <c:pt idx="177">
                  <c:v>0.6953125</c:v>
                </c:pt>
                <c:pt idx="178">
                  <c:v>0.69921875</c:v>
                </c:pt>
                <c:pt idx="179">
                  <c:v>0.703125</c:v>
                </c:pt>
                <c:pt idx="180">
                  <c:v>0.70703125</c:v>
                </c:pt>
                <c:pt idx="181">
                  <c:v>0.7109375</c:v>
                </c:pt>
                <c:pt idx="182">
                  <c:v>0.71484375</c:v>
                </c:pt>
                <c:pt idx="183">
                  <c:v>0.71875</c:v>
                </c:pt>
                <c:pt idx="184">
                  <c:v>0.72265625</c:v>
                </c:pt>
                <c:pt idx="185">
                  <c:v>0.7265625</c:v>
                </c:pt>
                <c:pt idx="186">
                  <c:v>0.73046875</c:v>
                </c:pt>
                <c:pt idx="187">
                  <c:v>0.734375</c:v>
                </c:pt>
                <c:pt idx="188">
                  <c:v>0.73828125</c:v>
                </c:pt>
                <c:pt idx="189">
                  <c:v>0.7421875</c:v>
                </c:pt>
                <c:pt idx="190">
                  <c:v>0.74609375</c:v>
                </c:pt>
                <c:pt idx="191">
                  <c:v>0.75</c:v>
                </c:pt>
                <c:pt idx="192">
                  <c:v>0.75390625</c:v>
                </c:pt>
                <c:pt idx="193">
                  <c:v>0.7578125</c:v>
                </c:pt>
                <c:pt idx="194">
                  <c:v>0.76171875</c:v>
                </c:pt>
                <c:pt idx="195">
                  <c:v>0.765625</c:v>
                </c:pt>
                <c:pt idx="196">
                  <c:v>0.76953125</c:v>
                </c:pt>
                <c:pt idx="197">
                  <c:v>0.7734375</c:v>
                </c:pt>
                <c:pt idx="198">
                  <c:v>0.77734375</c:v>
                </c:pt>
                <c:pt idx="199">
                  <c:v>0.78125</c:v>
                </c:pt>
                <c:pt idx="200">
                  <c:v>0.78515625</c:v>
                </c:pt>
                <c:pt idx="201">
                  <c:v>0.7890625</c:v>
                </c:pt>
                <c:pt idx="202">
                  <c:v>0.79296875</c:v>
                </c:pt>
                <c:pt idx="203">
                  <c:v>0.796875</c:v>
                </c:pt>
                <c:pt idx="204">
                  <c:v>0.80078125</c:v>
                </c:pt>
                <c:pt idx="205">
                  <c:v>0.8046875</c:v>
                </c:pt>
                <c:pt idx="206">
                  <c:v>0.80859375</c:v>
                </c:pt>
                <c:pt idx="207">
                  <c:v>0.8125</c:v>
                </c:pt>
                <c:pt idx="208">
                  <c:v>0.81640625</c:v>
                </c:pt>
                <c:pt idx="209">
                  <c:v>0.8203125</c:v>
                </c:pt>
                <c:pt idx="210">
                  <c:v>0.82421875</c:v>
                </c:pt>
                <c:pt idx="211">
                  <c:v>0.828125</c:v>
                </c:pt>
                <c:pt idx="212">
                  <c:v>0.83203125</c:v>
                </c:pt>
                <c:pt idx="213">
                  <c:v>0.8359375</c:v>
                </c:pt>
                <c:pt idx="214">
                  <c:v>0.83984375</c:v>
                </c:pt>
                <c:pt idx="215">
                  <c:v>0.84375</c:v>
                </c:pt>
                <c:pt idx="216">
                  <c:v>0.84765625</c:v>
                </c:pt>
                <c:pt idx="217">
                  <c:v>0.8515625</c:v>
                </c:pt>
                <c:pt idx="218">
                  <c:v>0.85546875</c:v>
                </c:pt>
                <c:pt idx="219">
                  <c:v>0.859375</c:v>
                </c:pt>
                <c:pt idx="220">
                  <c:v>0.86328125</c:v>
                </c:pt>
                <c:pt idx="221">
                  <c:v>0.8671875</c:v>
                </c:pt>
                <c:pt idx="222">
                  <c:v>0.87109375</c:v>
                </c:pt>
                <c:pt idx="223">
                  <c:v>0.875</c:v>
                </c:pt>
                <c:pt idx="224">
                  <c:v>0.87890625</c:v>
                </c:pt>
                <c:pt idx="225">
                  <c:v>0.8828125</c:v>
                </c:pt>
                <c:pt idx="226">
                  <c:v>0.88671875</c:v>
                </c:pt>
                <c:pt idx="227">
                  <c:v>0.890625</c:v>
                </c:pt>
                <c:pt idx="228">
                  <c:v>0.89453125</c:v>
                </c:pt>
                <c:pt idx="229">
                  <c:v>0.8984375</c:v>
                </c:pt>
                <c:pt idx="230">
                  <c:v>0.90234375</c:v>
                </c:pt>
                <c:pt idx="231">
                  <c:v>0.90625</c:v>
                </c:pt>
                <c:pt idx="232">
                  <c:v>0.91015625</c:v>
                </c:pt>
                <c:pt idx="233">
                  <c:v>0.9140625</c:v>
                </c:pt>
                <c:pt idx="234">
                  <c:v>0.91796875</c:v>
                </c:pt>
                <c:pt idx="235">
                  <c:v>0.921875</c:v>
                </c:pt>
                <c:pt idx="236">
                  <c:v>0.92578125</c:v>
                </c:pt>
                <c:pt idx="237">
                  <c:v>0.9296875</c:v>
                </c:pt>
                <c:pt idx="238">
                  <c:v>0.93359375</c:v>
                </c:pt>
                <c:pt idx="239">
                  <c:v>0.9375</c:v>
                </c:pt>
                <c:pt idx="240">
                  <c:v>0.94140625</c:v>
                </c:pt>
                <c:pt idx="241">
                  <c:v>0.9453125</c:v>
                </c:pt>
                <c:pt idx="242">
                  <c:v>0.94921875</c:v>
                </c:pt>
                <c:pt idx="243">
                  <c:v>0.953125</c:v>
                </c:pt>
                <c:pt idx="244">
                  <c:v>0.95703125</c:v>
                </c:pt>
                <c:pt idx="245">
                  <c:v>0.9609375</c:v>
                </c:pt>
                <c:pt idx="246">
                  <c:v>0.96484375</c:v>
                </c:pt>
                <c:pt idx="247">
                  <c:v>0.96875</c:v>
                </c:pt>
                <c:pt idx="248">
                  <c:v>0.97265625</c:v>
                </c:pt>
                <c:pt idx="249">
                  <c:v>0.9765625</c:v>
                </c:pt>
                <c:pt idx="250">
                  <c:v>0.98046875</c:v>
                </c:pt>
                <c:pt idx="251">
                  <c:v>0.984375</c:v>
                </c:pt>
                <c:pt idx="252">
                  <c:v>0.98828125</c:v>
                </c:pt>
                <c:pt idx="253">
                  <c:v>0.9921875</c:v>
                </c:pt>
                <c:pt idx="254">
                  <c:v>0.99609375</c:v>
                </c:pt>
              </c:numCache>
            </c:numRef>
          </c:xVal>
          <c:yVal>
            <c:numRef>
              <c:f>'4) UCS_YM_BoxPlot_by_Rock'!$ER$2:$ER$534</c:f>
              <c:numCache>
                <c:formatCode>General</c:formatCode>
                <c:ptCount val="533"/>
                <c:pt idx="0">
                  <c:v>1.764</c:v>
                </c:pt>
                <c:pt idx="1">
                  <c:v>1.9419999999999999</c:v>
                </c:pt>
                <c:pt idx="2">
                  <c:v>2.0030000000000001</c:v>
                </c:pt>
                <c:pt idx="3" formatCode="0.0">
                  <c:v>2.1680000000000001</c:v>
                </c:pt>
                <c:pt idx="4">
                  <c:v>2.2042000000000002</c:v>
                </c:pt>
                <c:pt idx="5" formatCode="0.00">
                  <c:v>2.64</c:v>
                </c:pt>
                <c:pt idx="6">
                  <c:v>2.923</c:v>
                </c:pt>
                <c:pt idx="7">
                  <c:v>3.0129999999999999</c:v>
                </c:pt>
                <c:pt idx="8">
                  <c:v>3.1715826197272441</c:v>
                </c:pt>
                <c:pt idx="9">
                  <c:v>3.3679999999999999</c:v>
                </c:pt>
                <c:pt idx="10">
                  <c:v>3.59</c:v>
                </c:pt>
                <c:pt idx="11">
                  <c:v>3.8885000000000001</c:v>
                </c:pt>
                <c:pt idx="12">
                  <c:v>4.125</c:v>
                </c:pt>
                <c:pt idx="13">
                  <c:v>4.3391000000000002</c:v>
                </c:pt>
                <c:pt idx="14">
                  <c:v>4.6501999999999999</c:v>
                </c:pt>
                <c:pt idx="15">
                  <c:v>4.6909999999999998</c:v>
                </c:pt>
                <c:pt idx="16">
                  <c:v>4.7662000000000004</c:v>
                </c:pt>
                <c:pt idx="17" formatCode="0.0">
                  <c:v>4.7889999999999997</c:v>
                </c:pt>
                <c:pt idx="18">
                  <c:v>4.806</c:v>
                </c:pt>
                <c:pt idx="19" formatCode="0.00">
                  <c:v>4.819</c:v>
                </c:pt>
                <c:pt idx="20">
                  <c:v>4.8263213778458063</c:v>
                </c:pt>
                <c:pt idx="21">
                  <c:v>5.2880000000000003</c:v>
                </c:pt>
                <c:pt idx="22">
                  <c:v>5.4116999999999997</c:v>
                </c:pt>
                <c:pt idx="23">
                  <c:v>5.4219999999999997</c:v>
                </c:pt>
                <c:pt idx="24">
                  <c:v>5.4660000000000002</c:v>
                </c:pt>
                <c:pt idx="25" formatCode="0.00">
                  <c:v>5.6429999999999998</c:v>
                </c:pt>
                <c:pt idx="26">
                  <c:v>5.806</c:v>
                </c:pt>
                <c:pt idx="27">
                  <c:v>5.819</c:v>
                </c:pt>
                <c:pt idx="28" formatCode="0.0">
                  <c:v>5.8579999999999997</c:v>
                </c:pt>
                <c:pt idx="29">
                  <c:v>5.9199000000000002</c:v>
                </c:pt>
                <c:pt idx="30">
                  <c:v>6</c:v>
                </c:pt>
                <c:pt idx="31">
                  <c:v>6.0236000000000001</c:v>
                </c:pt>
                <c:pt idx="32">
                  <c:v>6.3310000000000004</c:v>
                </c:pt>
                <c:pt idx="33">
                  <c:v>6.4394999999999998</c:v>
                </c:pt>
                <c:pt idx="34" formatCode="0.0">
                  <c:v>6.4733000000000001</c:v>
                </c:pt>
                <c:pt idx="35" formatCode="0.0">
                  <c:v>6.4737999999999998</c:v>
                </c:pt>
                <c:pt idx="36">
                  <c:v>6.4969999999999999</c:v>
                </c:pt>
                <c:pt idx="37">
                  <c:v>6.6119000000000003</c:v>
                </c:pt>
                <c:pt idx="38">
                  <c:v>6.7</c:v>
                </c:pt>
                <c:pt idx="39">
                  <c:v>6.7430000000000003</c:v>
                </c:pt>
                <c:pt idx="40">
                  <c:v>6.8089000000000004</c:v>
                </c:pt>
                <c:pt idx="41">
                  <c:v>6.8540000000000001</c:v>
                </c:pt>
                <c:pt idx="42">
                  <c:v>6.8947448254940085</c:v>
                </c:pt>
                <c:pt idx="43">
                  <c:v>6.8965517241379306</c:v>
                </c:pt>
                <c:pt idx="44">
                  <c:v>6.8999999999999995</c:v>
                </c:pt>
                <c:pt idx="45">
                  <c:v>6.9</c:v>
                </c:pt>
                <c:pt idx="46">
                  <c:v>6.9260000000000002</c:v>
                </c:pt>
                <c:pt idx="47">
                  <c:v>7.1899999999999995</c:v>
                </c:pt>
                <c:pt idx="48">
                  <c:v>7.5</c:v>
                </c:pt>
                <c:pt idx="49">
                  <c:v>7.5890000000000004</c:v>
                </c:pt>
                <c:pt idx="50">
                  <c:v>7.6159999999999997</c:v>
                </c:pt>
                <c:pt idx="51">
                  <c:v>7.6619999999999999</c:v>
                </c:pt>
                <c:pt idx="52">
                  <c:v>7.7892000000000001</c:v>
                </c:pt>
                <c:pt idx="53">
                  <c:v>7.8002000000000002</c:v>
                </c:pt>
                <c:pt idx="54">
                  <c:v>7.851</c:v>
                </c:pt>
                <c:pt idx="55">
                  <c:v>7.9507000000000003</c:v>
                </c:pt>
                <c:pt idx="56">
                  <c:v>8.14</c:v>
                </c:pt>
                <c:pt idx="57">
                  <c:v>8.1859999999999999</c:v>
                </c:pt>
                <c:pt idx="58">
                  <c:v>8.27</c:v>
                </c:pt>
                <c:pt idx="59" formatCode="0.0">
                  <c:v>8.4925999999999995</c:v>
                </c:pt>
                <c:pt idx="60" formatCode="0.0">
                  <c:v>8.5268999999999995</c:v>
                </c:pt>
                <c:pt idx="61">
                  <c:v>8.5966000000000005</c:v>
                </c:pt>
                <c:pt idx="62">
                  <c:v>8.6653000000000002</c:v>
                </c:pt>
                <c:pt idx="63">
                  <c:v>8.7007999999999992</c:v>
                </c:pt>
                <c:pt idx="64">
                  <c:v>8.8000000000000007</c:v>
                </c:pt>
                <c:pt idx="65">
                  <c:v>8.9435000000000002</c:v>
                </c:pt>
                <c:pt idx="66">
                  <c:v>8.9830000000000005</c:v>
                </c:pt>
                <c:pt idx="67">
                  <c:v>9.0809999999999995</c:v>
                </c:pt>
                <c:pt idx="68">
                  <c:v>9.1419999999999995</c:v>
                </c:pt>
                <c:pt idx="69">
                  <c:v>9.2029999999999994</c:v>
                </c:pt>
                <c:pt idx="70">
                  <c:v>9.2199000000000009</c:v>
                </c:pt>
                <c:pt idx="71">
                  <c:v>9.3279999999999994</c:v>
                </c:pt>
                <c:pt idx="72" formatCode="0.0">
                  <c:v>9.3369999999999997</c:v>
                </c:pt>
                <c:pt idx="73">
                  <c:v>9.4852000000000007</c:v>
                </c:pt>
                <c:pt idx="74">
                  <c:v>9.6526427556916126</c:v>
                </c:pt>
                <c:pt idx="75" formatCode="0.00">
                  <c:v>9.7844999999999995</c:v>
                </c:pt>
                <c:pt idx="76">
                  <c:v>9.8170000000000002</c:v>
                </c:pt>
                <c:pt idx="77">
                  <c:v>9.8658000000000001</c:v>
                </c:pt>
                <c:pt idx="78">
                  <c:v>9.9060000000000006</c:v>
                </c:pt>
                <c:pt idx="79" formatCode="0.00">
                  <c:v>9.9309999999999992</c:v>
                </c:pt>
                <c:pt idx="80">
                  <c:v>9.9489999999999998</c:v>
                </c:pt>
                <c:pt idx="81">
                  <c:v>9.9830000000000005</c:v>
                </c:pt>
                <c:pt idx="82">
                  <c:v>10.0275</c:v>
                </c:pt>
                <c:pt idx="83">
                  <c:v>10.226000000000001</c:v>
                </c:pt>
                <c:pt idx="84">
                  <c:v>10.315099999999999</c:v>
                </c:pt>
                <c:pt idx="85">
                  <c:v>10.52</c:v>
                </c:pt>
                <c:pt idx="86">
                  <c:v>10.69</c:v>
                </c:pt>
                <c:pt idx="87">
                  <c:v>10.7079</c:v>
                </c:pt>
                <c:pt idx="88">
                  <c:v>10.73</c:v>
                </c:pt>
                <c:pt idx="89">
                  <c:v>10.773999999999999</c:v>
                </c:pt>
                <c:pt idx="90">
                  <c:v>10.9041</c:v>
                </c:pt>
                <c:pt idx="91">
                  <c:v>11.03</c:v>
                </c:pt>
                <c:pt idx="92">
                  <c:v>11.137</c:v>
                </c:pt>
                <c:pt idx="93">
                  <c:v>11.200000000000001</c:v>
                </c:pt>
                <c:pt idx="94">
                  <c:v>11.5387</c:v>
                </c:pt>
                <c:pt idx="95">
                  <c:v>11.573399999999999</c:v>
                </c:pt>
                <c:pt idx="96">
                  <c:v>11.5738</c:v>
                </c:pt>
                <c:pt idx="97">
                  <c:v>11.583</c:v>
                </c:pt>
                <c:pt idx="98">
                  <c:v>11.585000000000001</c:v>
                </c:pt>
                <c:pt idx="99">
                  <c:v>11.793200000000001</c:v>
                </c:pt>
                <c:pt idx="100">
                  <c:v>11.82</c:v>
                </c:pt>
                <c:pt idx="101">
                  <c:v>12.172000000000001</c:v>
                </c:pt>
                <c:pt idx="102">
                  <c:v>12.2081</c:v>
                </c:pt>
                <c:pt idx="103">
                  <c:v>12.208500000000001</c:v>
                </c:pt>
                <c:pt idx="104" formatCode="0.0">
                  <c:v>12.37</c:v>
                </c:pt>
                <c:pt idx="105">
                  <c:v>12.861000000000001</c:v>
                </c:pt>
                <c:pt idx="106">
                  <c:v>12.882999999999999</c:v>
                </c:pt>
                <c:pt idx="107">
                  <c:v>12.9114</c:v>
                </c:pt>
                <c:pt idx="108">
                  <c:v>12.992000000000001</c:v>
                </c:pt>
                <c:pt idx="109" formatCode="0.0">
                  <c:v>13.015000000000001</c:v>
                </c:pt>
                <c:pt idx="110">
                  <c:v>13.025</c:v>
                </c:pt>
                <c:pt idx="111">
                  <c:v>13.188700000000001</c:v>
                </c:pt>
                <c:pt idx="112">
                  <c:v>13.1996</c:v>
                </c:pt>
                <c:pt idx="113" formatCode="0.0">
                  <c:v>13.315300000000001</c:v>
                </c:pt>
                <c:pt idx="114">
                  <c:v>13.5</c:v>
                </c:pt>
                <c:pt idx="115">
                  <c:v>13.542</c:v>
                </c:pt>
                <c:pt idx="116">
                  <c:v>13.734</c:v>
                </c:pt>
                <c:pt idx="117">
                  <c:v>13.7531</c:v>
                </c:pt>
                <c:pt idx="118">
                  <c:v>13.791</c:v>
                </c:pt>
                <c:pt idx="119">
                  <c:v>13.8</c:v>
                </c:pt>
                <c:pt idx="120">
                  <c:v>13.967000000000001</c:v>
                </c:pt>
                <c:pt idx="121">
                  <c:v>13.9969</c:v>
                </c:pt>
                <c:pt idx="122">
                  <c:v>14.042400000000001</c:v>
                </c:pt>
                <c:pt idx="123">
                  <c:v>14.078900000000001</c:v>
                </c:pt>
                <c:pt idx="124">
                  <c:v>14.099399999999999</c:v>
                </c:pt>
                <c:pt idx="125">
                  <c:v>14.263999999999999</c:v>
                </c:pt>
                <c:pt idx="126">
                  <c:v>14.307600000000001</c:v>
                </c:pt>
                <c:pt idx="127" formatCode="0.00">
                  <c:v>14.388199999999999</c:v>
                </c:pt>
                <c:pt idx="128">
                  <c:v>14.478964133537417</c:v>
                </c:pt>
                <c:pt idx="129">
                  <c:v>14.664899999999999</c:v>
                </c:pt>
                <c:pt idx="130">
                  <c:v>14.673</c:v>
                </c:pt>
                <c:pt idx="131">
                  <c:v>14.701000000000001</c:v>
                </c:pt>
                <c:pt idx="132">
                  <c:v>14.714</c:v>
                </c:pt>
                <c:pt idx="133">
                  <c:v>14.797000000000001</c:v>
                </c:pt>
                <c:pt idx="134" formatCode="0.00">
                  <c:v>14.838200000000001</c:v>
                </c:pt>
                <c:pt idx="135">
                  <c:v>14.917999999999999</c:v>
                </c:pt>
                <c:pt idx="136">
                  <c:v>15</c:v>
                </c:pt>
                <c:pt idx="137">
                  <c:v>15.039</c:v>
                </c:pt>
                <c:pt idx="138">
                  <c:v>15.173</c:v>
                </c:pt>
                <c:pt idx="139">
                  <c:v>15.177</c:v>
                </c:pt>
                <c:pt idx="140">
                  <c:v>15.2781</c:v>
                </c:pt>
                <c:pt idx="141">
                  <c:v>15.6355</c:v>
                </c:pt>
                <c:pt idx="142">
                  <c:v>15.680899999999999</c:v>
                </c:pt>
                <c:pt idx="143">
                  <c:v>15.7143</c:v>
                </c:pt>
                <c:pt idx="144">
                  <c:v>15.7506</c:v>
                </c:pt>
                <c:pt idx="145">
                  <c:v>15.875999999999999</c:v>
                </c:pt>
                <c:pt idx="146">
                  <c:v>16.176600000000001</c:v>
                </c:pt>
                <c:pt idx="147">
                  <c:v>16.2715</c:v>
                </c:pt>
                <c:pt idx="148">
                  <c:v>16.346</c:v>
                </c:pt>
                <c:pt idx="149">
                  <c:v>16.464700000000001</c:v>
                </c:pt>
                <c:pt idx="150">
                  <c:v>16.559999999999999</c:v>
                </c:pt>
                <c:pt idx="151">
                  <c:v>16.718</c:v>
                </c:pt>
                <c:pt idx="152">
                  <c:v>17</c:v>
                </c:pt>
                <c:pt idx="153">
                  <c:v>17.018000000000001</c:v>
                </c:pt>
                <c:pt idx="154">
                  <c:v>17.157399999999999</c:v>
                </c:pt>
                <c:pt idx="155">
                  <c:v>17.234000000000002</c:v>
                </c:pt>
                <c:pt idx="156">
                  <c:v>17.236862063735021</c:v>
                </c:pt>
                <c:pt idx="157">
                  <c:v>17.437000000000001</c:v>
                </c:pt>
                <c:pt idx="158">
                  <c:v>17.5</c:v>
                </c:pt>
                <c:pt idx="159">
                  <c:v>17.506</c:v>
                </c:pt>
                <c:pt idx="160">
                  <c:v>17.527000000000001</c:v>
                </c:pt>
                <c:pt idx="161">
                  <c:v>17.856000000000002</c:v>
                </c:pt>
                <c:pt idx="162">
                  <c:v>17.8947</c:v>
                </c:pt>
                <c:pt idx="163">
                  <c:v>18.001000000000001</c:v>
                </c:pt>
                <c:pt idx="164">
                  <c:v>18.001999999999999</c:v>
                </c:pt>
                <c:pt idx="165">
                  <c:v>18.262</c:v>
                </c:pt>
                <c:pt idx="166">
                  <c:v>18.692799999999998</c:v>
                </c:pt>
                <c:pt idx="167">
                  <c:v>18.869</c:v>
                </c:pt>
                <c:pt idx="168">
                  <c:v>18.960548270108525</c:v>
                </c:pt>
                <c:pt idx="169">
                  <c:v>19.010000000000002</c:v>
                </c:pt>
                <c:pt idx="170" formatCode="0.0">
                  <c:v>19.014399999999998</c:v>
                </c:pt>
                <c:pt idx="171">
                  <c:v>19.024000000000001</c:v>
                </c:pt>
                <c:pt idx="172">
                  <c:v>19.181999999999999</c:v>
                </c:pt>
                <c:pt idx="173">
                  <c:v>19.312000000000001</c:v>
                </c:pt>
                <c:pt idx="174">
                  <c:v>19.316800000000001</c:v>
                </c:pt>
                <c:pt idx="175">
                  <c:v>20.364599999999999</c:v>
                </c:pt>
                <c:pt idx="176">
                  <c:v>20.516200000000001</c:v>
                </c:pt>
                <c:pt idx="177">
                  <c:v>20.5383</c:v>
                </c:pt>
                <c:pt idx="178">
                  <c:v>20.722000000000001</c:v>
                </c:pt>
                <c:pt idx="179">
                  <c:v>20.952000000000002</c:v>
                </c:pt>
                <c:pt idx="180">
                  <c:v>21.128</c:v>
                </c:pt>
                <c:pt idx="181">
                  <c:v>21.1843</c:v>
                </c:pt>
                <c:pt idx="182">
                  <c:v>21.344000000000001</c:v>
                </c:pt>
                <c:pt idx="183">
                  <c:v>21.37</c:v>
                </c:pt>
                <c:pt idx="184">
                  <c:v>21.587</c:v>
                </c:pt>
                <c:pt idx="185">
                  <c:v>21.796900000000001</c:v>
                </c:pt>
                <c:pt idx="186" formatCode="0.00">
                  <c:v>22.0139</c:v>
                </c:pt>
                <c:pt idx="187">
                  <c:v>22.045999999999999</c:v>
                </c:pt>
                <c:pt idx="188" formatCode="0.00">
                  <c:v>22.058</c:v>
                </c:pt>
                <c:pt idx="189">
                  <c:v>22.177499999999998</c:v>
                </c:pt>
                <c:pt idx="190">
                  <c:v>22.202000000000002</c:v>
                </c:pt>
                <c:pt idx="191">
                  <c:v>22.303999999999998</c:v>
                </c:pt>
                <c:pt idx="192">
                  <c:v>22.314</c:v>
                </c:pt>
                <c:pt idx="193">
                  <c:v>22.582999999999998</c:v>
                </c:pt>
                <c:pt idx="194">
                  <c:v>22.707999999999998</c:v>
                </c:pt>
                <c:pt idx="195">
                  <c:v>22.8474</c:v>
                </c:pt>
                <c:pt idx="196">
                  <c:v>23.145</c:v>
                </c:pt>
                <c:pt idx="197">
                  <c:v>23.228000000000002</c:v>
                </c:pt>
                <c:pt idx="198">
                  <c:v>23.71</c:v>
                </c:pt>
                <c:pt idx="199">
                  <c:v>23.725000000000001</c:v>
                </c:pt>
                <c:pt idx="200">
                  <c:v>23.781099999999999</c:v>
                </c:pt>
                <c:pt idx="201">
                  <c:v>23.8</c:v>
                </c:pt>
                <c:pt idx="202">
                  <c:v>23.8</c:v>
                </c:pt>
                <c:pt idx="203">
                  <c:v>24.0245</c:v>
                </c:pt>
                <c:pt idx="204">
                  <c:v>24.369</c:v>
                </c:pt>
                <c:pt idx="205">
                  <c:v>24.417000000000002</c:v>
                </c:pt>
                <c:pt idx="206">
                  <c:v>24.488</c:v>
                </c:pt>
                <c:pt idx="207">
                  <c:v>25</c:v>
                </c:pt>
                <c:pt idx="208">
                  <c:v>25.51055585432783</c:v>
                </c:pt>
                <c:pt idx="209">
                  <c:v>25.798999999999999</c:v>
                </c:pt>
                <c:pt idx="210">
                  <c:v>26</c:v>
                </c:pt>
                <c:pt idx="211">
                  <c:v>26.085999999999999</c:v>
                </c:pt>
                <c:pt idx="212">
                  <c:v>26.3</c:v>
                </c:pt>
                <c:pt idx="213">
                  <c:v>26.305</c:v>
                </c:pt>
                <c:pt idx="214">
                  <c:v>26.747</c:v>
                </c:pt>
                <c:pt idx="215" formatCode="0.0">
                  <c:v>26.815000000000001</c:v>
                </c:pt>
                <c:pt idx="216">
                  <c:v>27.041</c:v>
                </c:pt>
                <c:pt idx="217">
                  <c:v>27.21</c:v>
                </c:pt>
                <c:pt idx="218">
                  <c:v>27.526</c:v>
                </c:pt>
                <c:pt idx="219">
                  <c:v>27.58</c:v>
                </c:pt>
                <c:pt idx="220">
                  <c:v>27.747</c:v>
                </c:pt>
                <c:pt idx="221">
                  <c:v>28</c:v>
                </c:pt>
                <c:pt idx="222">
                  <c:v>28</c:v>
                </c:pt>
                <c:pt idx="223">
                  <c:v>28.957928267074834</c:v>
                </c:pt>
                <c:pt idx="224">
                  <c:v>29.87</c:v>
                </c:pt>
                <c:pt idx="225">
                  <c:v>30.571000000000002</c:v>
                </c:pt>
                <c:pt idx="226">
                  <c:v>30.669</c:v>
                </c:pt>
                <c:pt idx="227">
                  <c:v>30.933</c:v>
                </c:pt>
                <c:pt idx="228">
                  <c:v>31</c:v>
                </c:pt>
                <c:pt idx="229">
                  <c:v>31</c:v>
                </c:pt>
                <c:pt idx="230">
                  <c:v>31.231999999999999</c:v>
                </c:pt>
                <c:pt idx="231">
                  <c:v>32.005000000000003</c:v>
                </c:pt>
                <c:pt idx="232">
                  <c:v>32.786000000000001</c:v>
                </c:pt>
                <c:pt idx="233">
                  <c:v>34.457000000000001</c:v>
                </c:pt>
                <c:pt idx="234">
                  <c:v>34.950000000000003</c:v>
                </c:pt>
                <c:pt idx="235">
                  <c:v>35.082000000000001</c:v>
                </c:pt>
                <c:pt idx="236">
                  <c:v>35.392000000000003</c:v>
                </c:pt>
                <c:pt idx="237" formatCode="0.00">
                  <c:v>35.529000000000003</c:v>
                </c:pt>
                <c:pt idx="238">
                  <c:v>35.664999999999999</c:v>
                </c:pt>
                <c:pt idx="239">
                  <c:v>35.906999999999996</c:v>
                </c:pt>
                <c:pt idx="240">
                  <c:v>36.002000000000002</c:v>
                </c:pt>
                <c:pt idx="241">
                  <c:v>37.823</c:v>
                </c:pt>
                <c:pt idx="242">
                  <c:v>38.238999999999997</c:v>
                </c:pt>
                <c:pt idx="243">
                  <c:v>39.344000000000001</c:v>
                </c:pt>
                <c:pt idx="244">
                  <c:v>40.116</c:v>
                </c:pt>
                <c:pt idx="245">
                  <c:v>43.207000000000001</c:v>
                </c:pt>
                <c:pt idx="246">
                  <c:v>44.526000000000003</c:v>
                </c:pt>
                <c:pt idx="247">
                  <c:v>45.65</c:v>
                </c:pt>
                <c:pt idx="248">
                  <c:v>49.875999999999998</c:v>
                </c:pt>
                <c:pt idx="249">
                  <c:v>50.189</c:v>
                </c:pt>
                <c:pt idx="250">
                  <c:v>50.984000000000002</c:v>
                </c:pt>
                <c:pt idx="251">
                  <c:v>55.328000000000003</c:v>
                </c:pt>
                <c:pt idx="252">
                  <c:v>62.042000000000002</c:v>
                </c:pt>
                <c:pt idx="253">
                  <c:v>67.08</c:v>
                </c:pt>
                <c:pt idx="254">
                  <c:v>72.363</c:v>
                </c:pt>
              </c:numCache>
            </c:numRef>
          </c:yVal>
          <c:smooth val="0"/>
          <c:extLst>
            <c:ext xmlns:c16="http://schemas.microsoft.com/office/drawing/2014/chart" uri="{C3380CC4-5D6E-409C-BE32-E72D297353CC}">
              <c16:uniqueId val="{00000000-27F4-4701-8EAB-92F61E69DDA7}"/>
            </c:ext>
          </c:extLst>
        </c:ser>
        <c:ser>
          <c:idx val="0"/>
          <c:order val="3"/>
          <c:spPr>
            <a:ln w="19050">
              <a:solidFill>
                <a:schemeClr val="tx1"/>
              </a:solidFill>
              <a:prstDash val="sysDash"/>
            </a:ln>
          </c:spPr>
          <c:marker>
            <c:symbol val="none"/>
          </c:marker>
          <c:xVal>
            <c:numRef>
              <c:f>'5) Cumulative_NormDist'!$CT$3:$CT$61</c:f>
              <c:numCache>
                <c:formatCode>General</c:formatCode>
                <c:ptCount val="59"/>
                <c:pt idx="0">
                  <c:v>7.1140260741132402E-2</c:v>
                </c:pt>
                <c:pt idx="1">
                  <c:v>8.3627076405473358E-2</c:v>
                </c:pt>
                <c:pt idx="2">
                  <c:v>9.7692873661594445E-2</c:v>
                </c:pt>
                <c:pt idx="3">
                  <c:v>0.11341990392099269</c:v>
                </c:pt>
                <c:pt idx="4">
                  <c:v>0.13087405811073322</c:v>
                </c:pt>
                <c:pt idx="5">
                  <c:v>0.15010146030236832</c:v>
                </c:pt>
                <c:pt idx="6">
                  <c:v>0.1711253045443509</c:v>
                </c:pt>
                <c:pt idx="7">
                  <c:v>0.19394308341318248</c:v>
                </c:pt>
                <c:pt idx="8">
                  <c:v>0.21852435362309899</c:v>
                </c:pt>
                <c:pt idx="9">
                  <c:v>0.24480917269477381</c:v>
                </c:pt>
                <c:pt idx="10">
                  <c:v>0.27270732111976642</c:v>
                </c:pt>
                <c:pt idx="11">
                  <c:v>0.3020983971712643</c:v>
                </c:pt>
                <c:pt idx="12">
                  <c:v>0.33283283757697768</c:v>
                </c:pt>
                <c:pt idx="13">
                  <c:v>0.36473387829469661</c:v>
                </c:pt>
                <c:pt idx="14">
                  <c:v>0.39760042767153181</c:v>
                </c:pt>
                <c:pt idx="15">
                  <c:v>0.43121078170121485</c:v>
                </c:pt>
                <c:pt idx="16">
                  <c:v>0.46532707045539823</c:v>
                </c:pt>
                <c:pt idx="17">
                  <c:v>0.49970028856527021</c:v>
                </c:pt>
                <c:pt idx="18">
                  <c:v>0.5340757331660988</c:v>
                </c:pt>
                <c:pt idx="19">
                  <c:v>0.56819865189556173</c:v>
                </c:pt>
                <c:pt idx="20">
                  <c:v>0.60181989272153269</c:v>
                </c:pt>
                <c:pt idx="21">
                  <c:v>0.63470134728055849</c:v>
                </c:pt>
                <c:pt idx="22">
                  <c:v>0.66662099004084663</c:v>
                </c:pt>
                <c:pt idx="23">
                  <c:v>0.69737733626097109</c:v>
                </c:pt>
                <c:pt idx="24">
                  <c:v>0.72679317104363339</c:v>
                </c:pt>
                <c:pt idx="25">
                  <c:v>0.75471843788488413</c:v>
                </c:pt>
                <c:pt idx="26">
                  <c:v>0.78103221570147396</c:v>
                </c:pt>
                <c:pt idx="27">
                  <c:v>0.80564375587395654</c:v>
                </c:pt>
                <c:pt idx="28">
                  <c:v>0.82849259283427912</c:v>
                </c:pt>
                <c:pt idx="29">
                  <c:v>0.84954778077264947</c:v>
                </c:pt>
                <c:pt idx="30">
                  <c:v>0.86880634307616256</c:v>
                </c:pt>
                <c:pt idx="31">
                  <c:v>0.88629104852445628</c:v>
                </c:pt>
                <c:pt idx="32">
                  <c:v>0.9020476479718943</c:v>
                </c:pt>
                <c:pt idx="33">
                  <c:v>0.9161417167293876</c:v>
                </c:pt>
                <c:pt idx="34">
                  <c:v>0.92865525117308922</c:v>
                </c:pt>
                <c:pt idx="35">
                  <c:v>0.93968316381467187</c:v>
                </c:pt>
                <c:pt idx="36">
                  <c:v>0.9493298101571348</c:v>
                </c:pt>
                <c:pt idx="37">
                  <c:v>0.95770566443419003</c:v>
                </c:pt>
                <c:pt idx="38">
                  <c:v>0.96492424128459808</c:v>
                </c:pt>
                <c:pt idx="39">
                  <c:v>0.97109933810601334</c:v>
                </c:pt>
                <c:pt idx="40">
                  <c:v>0.9763426497775487</c:v>
                </c:pt>
              </c:numCache>
            </c:numRef>
          </c:xVal>
          <c:yVal>
            <c:numRef>
              <c:f>'5) Cumulative_NormDist'!$CU$3:$CU$61</c:f>
              <c:numCache>
                <c:formatCode>General</c:formatCode>
                <c:ptCount val="5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yVal>
          <c:smooth val="0"/>
          <c:extLst>
            <c:ext xmlns:c16="http://schemas.microsoft.com/office/drawing/2014/chart" uri="{C3380CC4-5D6E-409C-BE32-E72D297353CC}">
              <c16:uniqueId val="{00000002-27F4-4701-8EAB-92F61E69DDA7}"/>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Shale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UCS_YM_BoxPlot_by_Rock'!$ET$56</c:f>
                <c:numCache>
                  <c:formatCode>General</c:formatCode>
                  <c:ptCount val="1"/>
                  <c:pt idx="0">
                    <c:v>0.69148990292268131</c:v>
                  </c:pt>
                </c:numCache>
              </c:numRef>
            </c:plus>
            <c:minus>
              <c:numRef>
                <c:f>'4) UCS_YM_BoxPlot_by_Rock'!$ET$56</c:f>
                <c:numCache>
                  <c:formatCode>General</c:formatCode>
                  <c:ptCount val="1"/>
                  <c:pt idx="0">
                    <c:v>0.69148990292268131</c:v>
                  </c:pt>
                </c:numCache>
              </c:numRef>
            </c:minus>
            <c:spPr>
              <a:ln w="25400">
                <a:prstDash val="sysDash"/>
              </a:ln>
            </c:spPr>
          </c:errBars>
          <c:xVal>
            <c:numRef>
              <c:f>'4) UCS_YM_BoxPlot_by_Rock'!$ES$55</c:f>
              <c:numCache>
                <c:formatCode>General</c:formatCode>
                <c:ptCount val="1"/>
                <c:pt idx="0">
                  <c:v>0.5</c:v>
                </c:pt>
              </c:numCache>
            </c:numRef>
          </c:xVal>
          <c:yVal>
            <c:numRef>
              <c:f>'4) UCS_YM_BoxPlot_by_Rock'!$ET$55</c:f>
              <c:numCache>
                <c:formatCode>0.00</c:formatCode>
                <c:ptCount val="1"/>
                <c:pt idx="0">
                  <c:v>12.144770291769076</c:v>
                </c:pt>
              </c:numCache>
            </c:numRef>
          </c:yVal>
          <c:smooth val="0"/>
          <c:extLst>
            <c:ext xmlns:c16="http://schemas.microsoft.com/office/drawing/2014/chart" uri="{C3380CC4-5D6E-409C-BE32-E72D297353CC}">
              <c16:uniqueId val="{00000001-8DD9-4A82-9406-FFEC1B17F677}"/>
            </c:ext>
          </c:extLst>
        </c:ser>
        <c:dLbls>
          <c:showLegendKey val="0"/>
          <c:showVal val="0"/>
          <c:showCatName val="0"/>
          <c:showSerName val="0"/>
          <c:showPercent val="0"/>
          <c:showBubbleSize val="0"/>
        </c:dLbls>
        <c:axId val="1071220616"/>
        <c:axId val="107121930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9304"/>
        <c:scaling>
          <c:orientation val="minMax"/>
          <c:max val="200"/>
        </c:scaling>
        <c:delete val="0"/>
        <c:axPos val="r"/>
        <c:numFmt formatCode="0.00" sourceLinked="1"/>
        <c:majorTickMark val="out"/>
        <c:minorTickMark val="none"/>
        <c:tickLblPos val="none"/>
        <c:crossAx val="1071220616"/>
        <c:crosses val="max"/>
        <c:crossBetween val="midCat"/>
      </c:valAx>
      <c:valAx>
        <c:axId val="1071220616"/>
        <c:scaling>
          <c:orientation val="minMax"/>
        </c:scaling>
        <c:delete val="1"/>
        <c:axPos val="b"/>
        <c:numFmt formatCode="General" sourceLinked="1"/>
        <c:majorTickMark val="out"/>
        <c:minorTickMark val="none"/>
        <c:tickLblPos val="nextTo"/>
        <c:crossAx val="1071219304"/>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 Opal-A Diatomite UCS</a:t>
            </a:r>
          </a:p>
        </c:rich>
      </c:tx>
      <c:layout>
        <c:manualLayout>
          <c:xMode val="edge"/>
          <c:yMode val="edge"/>
          <c:x val="0.19238485590826698"/>
          <c:y val="8.315677407793905E-3"/>
        </c:manualLayout>
      </c:layout>
      <c:overlay val="0"/>
    </c:title>
    <c:autoTitleDeleted val="0"/>
    <c:plotArea>
      <c:layout>
        <c:manualLayout>
          <c:layoutTarget val="inner"/>
          <c:xMode val="edge"/>
          <c:yMode val="edge"/>
          <c:x val="0.22936219623558868"/>
          <c:y val="8.4630307390434506E-2"/>
          <c:w val="0.68596759263307672"/>
          <c:h val="0.80215811874866993"/>
        </c:manualLayout>
      </c:layout>
      <c:scatterChart>
        <c:scatterStyle val="lineMarker"/>
        <c:varyColors val="0"/>
        <c:ser>
          <c:idx val="1"/>
          <c:order val="0"/>
          <c:tx>
            <c:v>Diatomite UCS</c:v>
          </c:tx>
          <c:spPr>
            <a:ln w="28575">
              <a:solidFill>
                <a:schemeClr val="tx1"/>
              </a:solidFill>
            </a:ln>
          </c:spPr>
          <c:marker>
            <c:symbol val="none"/>
          </c:marker>
          <c:xVal>
            <c:numRef>
              <c:f>'4) UCS_YM_BoxPlot_by_Rock'!$LM$24:$LM$44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UCS_YM_BoxPlot_by_Rock'!$LN$24:$LN$44</c:f>
              <c:numCache>
                <c:formatCode>General</c:formatCode>
                <c:ptCount val="21"/>
                <c:pt idx="0">
                  <c:v>5.4247499999999995</c:v>
                </c:pt>
                <c:pt idx="1">
                  <c:v>3.8685459240966362</c:v>
                </c:pt>
                <c:pt idx="2">
                  <c:v>3.17</c:v>
                </c:pt>
                <c:pt idx="3">
                  <c:v>3.17</c:v>
                </c:pt>
                <c:pt idx="4">
                  <c:v>3.8685459240966362</c:v>
                </c:pt>
                <c:pt idx="5">
                  <c:v>5.4247499999999995</c:v>
                </c:pt>
                <c:pt idx="6">
                  <c:v>5.4247499999999995</c:v>
                </c:pt>
                <c:pt idx="8">
                  <c:v>3.17</c:v>
                </c:pt>
                <c:pt idx="9">
                  <c:v>3.17</c:v>
                </c:pt>
                <c:pt idx="10">
                  <c:v>2.5412500000000002</c:v>
                </c:pt>
                <c:pt idx="11">
                  <c:v>2.5412500000000002</c:v>
                </c:pt>
                <c:pt idx="12">
                  <c:v>2.5412500000000002</c:v>
                </c:pt>
                <c:pt idx="13">
                  <c:v>2.5412500000000002</c:v>
                </c:pt>
                <c:pt idx="14">
                  <c:v>3.17</c:v>
                </c:pt>
                <c:pt idx="16">
                  <c:v>5.4247499999999995</c:v>
                </c:pt>
                <c:pt idx="17">
                  <c:v>8.5150098594850991</c:v>
                </c:pt>
                <c:pt idx="19">
                  <c:v>2.5412500000000002</c:v>
                </c:pt>
                <c:pt idx="20" formatCode="0.000">
                  <c:v>1.0900000000000001</c:v>
                </c:pt>
              </c:numCache>
            </c:numRef>
          </c:yVal>
          <c:smooth val="0"/>
          <c:extLst>
            <c:ext xmlns:c16="http://schemas.microsoft.com/office/drawing/2014/chart" uri="{C3380CC4-5D6E-409C-BE32-E72D297353CC}">
              <c16:uniqueId val="{00000000-B991-45A1-8501-F9F8CC9DA879}"/>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UCS_YM_BoxPlot_by_Rock'!$LK$2:$LK$133</c:f>
              <c:numCache>
                <c:formatCode>General</c:formatCode>
                <c:ptCount val="132"/>
                <c:pt idx="0">
                  <c:v>2.3255813953488372E-2</c:v>
                </c:pt>
                <c:pt idx="1">
                  <c:v>4.6511627906976744E-2</c:v>
                </c:pt>
                <c:pt idx="2">
                  <c:v>6.9767441860465115E-2</c:v>
                </c:pt>
                <c:pt idx="3">
                  <c:v>9.3023255813953487E-2</c:v>
                </c:pt>
                <c:pt idx="4">
                  <c:v>0.11627906976744186</c:v>
                </c:pt>
                <c:pt idx="5">
                  <c:v>0.13953488372093023</c:v>
                </c:pt>
                <c:pt idx="6">
                  <c:v>0.16279069767441862</c:v>
                </c:pt>
                <c:pt idx="7">
                  <c:v>0.18604651162790697</c:v>
                </c:pt>
                <c:pt idx="8">
                  <c:v>0.20930232558139536</c:v>
                </c:pt>
                <c:pt idx="9">
                  <c:v>0.23255813953488372</c:v>
                </c:pt>
                <c:pt idx="10">
                  <c:v>0.2558139534883721</c:v>
                </c:pt>
                <c:pt idx="11">
                  <c:v>0.27906976744186046</c:v>
                </c:pt>
                <c:pt idx="12">
                  <c:v>0.30232558139534882</c:v>
                </c:pt>
                <c:pt idx="13">
                  <c:v>0.32558139534883723</c:v>
                </c:pt>
                <c:pt idx="14">
                  <c:v>0.34883720930232559</c:v>
                </c:pt>
                <c:pt idx="15">
                  <c:v>0.37209302325581395</c:v>
                </c:pt>
                <c:pt idx="16">
                  <c:v>0.39534883720930231</c:v>
                </c:pt>
                <c:pt idx="17">
                  <c:v>0.41860465116279072</c:v>
                </c:pt>
                <c:pt idx="18">
                  <c:v>0.44186046511627908</c:v>
                </c:pt>
                <c:pt idx="19">
                  <c:v>0.46511627906976744</c:v>
                </c:pt>
                <c:pt idx="20">
                  <c:v>0.48837209302325579</c:v>
                </c:pt>
                <c:pt idx="21">
                  <c:v>0.51162790697674421</c:v>
                </c:pt>
                <c:pt idx="22">
                  <c:v>0.53488372093023251</c:v>
                </c:pt>
                <c:pt idx="23">
                  <c:v>0.55813953488372092</c:v>
                </c:pt>
                <c:pt idx="24">
                  <c:v>0.58139534883720934</c:v>
                </c:pt>
                <c:pt idx="25">
                  <c:v>0.60465116279069764</c:v>
                </c:pt>
                <c:pt idx="26">
                  <c:v>0.62790697674418605</c:v>
                </c:pt>
                <c:pt idx="27">
                  <c:v>0.65116279069767447</c:v>
                </c:pt>
                <c:pt idx="28">
                  <c:v>0.67441860465116277</c:v>
                </c:pt>
                <c:pt idx="29">
                  <c:v>0.69767441860465118</c:v>
                </c:pt>
                <c:pt idx="30">
                  <c:v>0.72093023255813948</c:v>
                </c:pt>
                <c:pt idx="31">
                  <c:v>0.7441860465116279</c:v>
                </c:pt>
                <c:pt idx="32">
                  <c:v>0.76744186046511631</c:v>
                </c:pt>
                <c:pt idx="33">
                  <c:v>0.79069767441860461</c:v>
                </c:pt>
                <c:pt idx="34">
                  <c:v>0.81395348837209303</c:v>
                </c:pt>
                <c:pt idx="35">
                  <c:v>0.83720930232558144</c:v>
                </c:pt>
                <c:pt idx="36">
                  <c:v>0.86046511627906974</c:v>
                </c:pt>
                <c:pt idx="37">
                  <c:v>0.88372093023255816</c:v>
                </c:pt>
                <c:pt idx="38">
                  <c:v>0.90697674418604646</c:v>
                </c:pt>
                <c:pt idx="39">
                  <c:v>0.93023255813953487</c:v>
                </c:pt>
                <c:pt idx="40">
                  <c:v>0.95348837209302328</c:v>
                </c:pt>
                <c:pt idx="41">
                  <c:v>0.97674418604651159</c:v>
                </c:pt>
              </c:numCache>
            </c:numRef>
          </c:xVal>
          <c:yVal>
            <c:numRef>
              <c:f>'4) UCS_YM_BoxPlot_by_Rock'!$LL$2:$LL$133</c:f>
              <c:numCache>
                <c:formatCode>General</c:formatCode>
                <c:ptCount val="132"/>
                <c:pt idx="0">
                  <c:v>1.0900000000000001</c:v>
                </c:pt>
                <c:pt idx="1">
                  <c:v>1.1479999999999999</c:v>
                </c:pt>
                <c:pt idx="2">
                  <c:v>1.22</c:v>
                </c:pt>
                <c:pt idx="3">
                  <c:v>1.36</c:v>
                </c:pt>
                <c:pt idx="4">
                  <c:v>1.675</c:v>
                </c:pt>
                <c:pt idx="5">
                  <c:v>1.8180000000000001</c:v>
                </c:pt>
                <c:pt idx="6">
                  <c:v>2.105</c:v>
                </c:pt>
                <c:pt idx="7">
                  <c:v>2.11</c:v>
                </c:pt>
                <c:pt idx="8">
                  <c:v>2.3761359092099998</c:v>
                </c:pt>
                <c:pt idx="9">
                  <c:v>2.464</c:v>
                </c:pt>
                <c:pt idx="10">
                  <c:v>2.5670000000000002</c:v>
                </c:pt>
                <c:pt idx="11">
                  <c:v>2.6625999999999999</c:v>
                </c:pt>
                <c:pt idx="12">
                  <c:v>2.7192873591748365</c:v>
                </c:pt>
                <c:pt idx="13">
                  <c:v>2.823</c:v>
                </c:pt>
                <c:pt idx="14">
                  <c:v>2.847</c:v>
                </c:pt>
                <c:pt idx="15">
                  <c:v>2.895</c:v>
                </c:pt>
                <c:pt idx="16">
                  <c:v>3.0139999999999998</c:v>
                </c:pt>
                <c:pt idx="17">
                  <c:v>3.0474772128683516</c:v>
                </c:pt>
                <c:pt idx="18">
                  <c:v>3.1016009597484797</c:v>
                </c:pt>
                <c:pt idx="19">
                  <c:v>3.1339999999999999</c:v>
                </c:pt>
                <c:pt idx="20">
                  <c:v>3.1339999999999999</c:v>
                </c:pt>
                <c:pt idx="21">
                  <c:v>3.206</c:v>
                </c:pt>
                <c:pt idx="22">
                  <c:v>3.3515354596726374</c:v>
                </c:pt>
                <c:pt idx="23">
                  <c:v>3.6840000000000002</c:v>
                </c:pt>
                <c:pt idx="24">
                  <c:v>4.0444573146347853</c:v>
                </c:pt>
                <c:pt idx="25">
                  <c:v>4.0910000000000002</c:v>
                </c:pt>
                <c:pt idx="26">
                  <c:v>4.3540000000000001</c:v>
                </c:pt>
                <c:pt idx="27">
                  <c:v>4.45</c:v>
                </c:pt>
                <c:pt idx="28">
                  <c:v>4.8948</c:v>
                </c:pt>
                <c:pt idx="29">
                  <c:v>5.0382999999999996</c:v>
                </c:pt>
                <c:pt idx="30">
                  <c:v>5.1440000000000001</c:v>
                </c:pt>
                <c:pt idx="31">
                  <c:v>5.335</c:v>
                </c:pt>
                <c:pt idx="32">
                  <c:v>5.694</c:v>
                </c:pt>
                <c:pt idx="33">
                  <c:v>6.077</c:v>
                </c:pt>
                <c:pt idx="34">
                  <c:v>6.2919999999999998</c:v>
                </c:pt>
                <c:pt idx="35">
                  <c:v>6.3879999999999999</c:v>
                </c:pt>
                <c:pt idx="36">
                  <c:v>6.4589999999999996</c:v>
                </c:pt>
                <c:pt idx="37">
                  <c:v>6.5069999999999997</c:v>
                </c:pt>
                <c:pt idx="38">
                  <c:v>7.2489999999999997</c:v>
                </c:pt>
                <c:pt idx="39">
                  <c:v>7.3920000000000003</c:v>
                </c:pt>
                <c:pt idx="40">
                  <c:v>7.5119999999999996</c:v>
                </c:pt>
                <c:pt idx="41">
                  <c:v>8.5150098594850991</c:v>
                </c:pt>
              </c:numCache>
            </c:numRef>
          </c:yVal>
          <c:smooth val="0"/>
          <c:extLst>
            <c:ext xmlns:c16="http://schemas.microsoft.com/office/drawing/2014/chart" uri="{C3380CC4-5D6E-409C-BE32-E72D297353CC}">
              <c16:uniqueId val="{00000002-B991-45A1-8501-F9F8CC9DA879}"/>
            </c:ext>
          </c:extLst>
        </c:ser>
        <c:ser>
          <c:idx val="3"/>
          <c:order val="3"/>
          <c:spPr>
            <a:ln>
              <a:solidFill>
                <a:schemeClr val="tx1"/>
              </a:solidFill>
              <a:prstDash val="sysDash"/>
            </a:ln>
          </c:spPr>
          <c:marker>
            <c:symbol val="none"/>
          </c:marker>
          <c:xVal>
            <c:numRef>
              <c:f>'5) Cumulative_NormDist'!$FO$3:$FO$16</c:f>
              <c:numCache>
                <c:formatCode>General</c:formatCode>
                <c:ptCount val="14"/>
                <c:pt idx="0">
                  <c:v>1.4314772145082869E-2</c:v>
                </c:pt>
                <c:pt idx="1">
                  <c:v>4.8149895132511708E-2</c:v>
                </c:pt>
                <c:pt idx="2">
                  <c:v>0.12764876807174139</c:v>
                </c:pt>
                <c:pt idx="3">
                  <c:v>0.2702394371309107</c:v>
                </c:pt>
                <c:pt idx="4">
                  <c:v>0.46549397220178407</c:v>
                </c:pt>
                <c:pt idx="5">
                  <c:v>0.66962762960503519</c:v>
                </c:pt>
                <c:pt idx="6">
                  <c:v>0.83257033762900989</c:v>
                </c:pt>
                <c:pt idx="7">
                  <c:v>0.93186938864304436</c:v>
                </c:pt>
                <c:pt idx="8">
                  <c:v>0.97806581858640951</c:v>
                </c:pt>
                <c:pt idx="9">
                  <c:v>0.99447057186832821</c:v>
                </c:pt>
                <c:pt idx="10">
                  <c:v>0.99891644596924922</c:v>
                </c:pt>
                <c:pt idx="11">
                  <c:v>0.99983580392686244</c:v>
                </c:pt>
                <c:pt idx="12">
                  <c:v>0.99998083271908478</c:v>
                </c:pt>
                <c:pt idx="13">
                  <c:v>0.99999828125395251</c:v>
                </c:pt>
              </c:numCache>
            </c:numRef>
          </c:xVal>
          <c:yVal>
            <c:numRef>
              <c:f>'5) Cumulative_NormDist'!$FP$3:$FP$16</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yVal>
          <c:smooth val="0"/>
          <c:extLst>
            <c:ext xmlns:c16="http://schemas.microsoft.com/office/drawing/2014/chart" uri="{C3380CC4-5D6E-409C-BE32-E72D297353CC}">
              <c16:uniqueId val="{00000003-B991-45A1-8501-F9F8CC9DA879}"/>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Diatomite Mean</c:v>
          </c:tx>
          <c:marker>
            <c:symbol val="diamond"/>
            <c:size val="8"/>
            <c:spPr>
              <a:solidFill>
                <a:schemeClr val="tx1"/>
              </a:solidFill>
              <a:ln w="12700">
                <a:solidFill>
                  <a:schemeClr val="bg2">
                    <a:lumMod val="50000"/>
                  </a:schemeClr>
                </a:solidFill>
              </a:ln>
            </c:spPr>
          </c:marker>
          <c:errBars>
            <c:errDir val="y"/>
            <c:errBarType val="both"/>
            <c:errValType val="cust"/>
            <c:noEndCap val="0"/>
            <c:plus>
              <c:numRef>
                <c:f>'4) UCS_YM_BoxPlot_by_Rock'!$LN$50</c:f>
                <c:numCache>
                  <c:formatCode>General</c:formatCode>
                  <c:ptCount val="1"/>
                  <c:pt idx="0">
                    <c:v>0.59505233399601176</c:v>
                  </c:pt>
                </c:numCache>
              </c:numRef>
            </c:plus>
            <c:minus>
              <c:numRef>
                <c:f>'4) UCS_YM_BoxPlot_by_Rock'!$LN$50</c:f>
                <c:numCache>
                  <c:formatCode>General</c:formatCode>
                  <c:ptCount val="1"/>
                  <c:pt idx="0">
                    <c:v>0.59505233399601176</c:v>
                  </c:pt>
                </c:numCache>
              </c:numRef>
            </c:minus>
            <c:spPr>
              <a:ln w="25400">
                <a:prstDash val="sysDash"/>
              </a:ln>
            </c:spPr>
          </c:errBars>
          <c:xVal>
            <c:numRef>
              <c:f>'4) UCS_YM_BoxPlot_by_Rock'!$LM$49</c:f>
              <c:numCache>
                <c:formatCode>General</c:formatCode>
                <c:ptCount val="1"/>
                <c:pt idx="0">
                  <c:v>0.5</c:v>
                </c:pt>
              </c:numCache>
            </c:numRef>
          </c:xVal>
          <c:yVal>
            <c:numRef>
              <c:f>'4) UCS_YM_BoxPlot_by_Rock'!$LN$49</c:f>
              <c:numCache>
                <c:formatCode>0.00</c:formatCode>
                <c:ptCount val="1"/>
                <c:pt idx="0">
                  <c:v>3.9283143827331952</c:v>
                </c:pt>
              </c:numCache>
            </c:numRef>
          </c:yVal>
          <c:smooth val="0"/>
          <c:extLst>
            <c:ext xmlns:c16="http://schemas.microsoft.com/office/drawing/2014/chart" uri="{C3380CC4-5D6E-409C-BE32-E72D297353CC}">
              <c16:uniqueId val="{00000004-B991-45A1-8501-F9F8CC9DA879}"/>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452924870424E-2"/>
              <c:y val="0.37380186250757119"/>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1071216024"/>
        <c:scaling>
          <c:orientation val="minMax"/>
          <c:max val="200"/>
          <c:min val="0"/>
        </c:scaling>
        <c:delete val="0"/>
        <c:axPos val="r"/>
        <c:numFmt formatCode="0.00" sourceLinked="1"/>
        <c:majorTickMark val="none"/>
        <c:minorTickMark val="none"/>
        <c:tickLblPos val="none"/>
        <c:crossAx val="1071217992"/>
        <c:crosses val="max"/>
        <c:crossBetween val="midCat"/>
        <c:majorUnit val="25"/>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UCS_YM_BoxPlot_by_Rock'!$MS$1</c:f>
          <c:strCache>
            <c:ptCount val="1"/>
            <c:pt idx="0">
              <c:v>Opal CT Mudstone UCS</c:v>
            </c:pt>
          </c:strCache>
        </c:strRef>
      </c:tx>
      <c:layout>
        <c:manualLayout>
          <c:xMode val="edge"/>
          <c:yMode val="edge"/>
          <c:x val="0.25979360322399708"/>
          <c:y val="2.165184081719514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Opal-CT UCS</c:v>
          </c:tx>
          <c:spPr>
            <a:ln w="28575">
              <a:solidFill>
                <a:schemeClr val="tx1"/>
              </a:solidFill>
            </a:ln>
          </c:spPr>
          <c:marker>
            <c:symbol val="none"/>
          </c:marker>
          <c:xVal>
            <c:numRef>
              <c:f>'4) UCS_YM_BoxPlot_by_Rock'!$MT$24:$MT$44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UCS_YM_BoxPlot_by_Rock'!$MU$24:$MU$44</c:f>
              <c:numCache>
                <c:formatCode>General</c:formatCode>
                <c:ptCount val="21"/>
                <c:pt idx="0">
                  <c:v>23.066749999999999</c:v>
                </c:pt>
                <c:pt idx="1">
                  <c:v>21.498402149598455</c:v>
                </c:pt>
                <c:pt idx="2">
                  <c:v>19.617000000000001</c:v>
                </c:pt>
                <c:pt idx="3">
                  <c:v>19.617000000000001</c:v>
                </c:pt>
                <c:pt idx="4">
                  <c:v>21.498402149598455</c:v>
                </c:pt>
                <c:pt idx="5">
                  <c:v>23.066749999999999</c:v>
                </c:pt>
                <c:pt idx="6">
                  <c:v>23.066749999999999</c:v>
                </c:pt>
                <c:pt idx="8">
                  <c:v>19.617000000000001</c:v>
                </c:pt>
                <c:pt idx="9">
                  <c:v>19.617000000000001</c:v>
                </c:pt>
                <c:pt idx="10">
                  <c:v>17.735597850401547</c:v>
                </c:pt>
                <c:pt idx="11">
                  <c:v>15.7775</c:v>
                </c:pt>
                <c:pt idx="12">
                  <c:v>15.7775</c:v>
                </c:pt>
                <c:pt idx="13">
                  <c:v>17.735597850401547</c:v>
                </c:pt>
                <c:pt idx="14">
                  <c:v>19.617000000000001</c:v>
                </c:pt>
                <c:pt idx="16">
                  <c:v>23.066749999999999</c:v>
                </c:pt>
                <c:pt idx="17">
                  <c:v>31.364000000000001</c:v>
                </c:pt>
                <c:pt idx="19">
                  <c:v>15.7775</c:v>
                </c:pt>
                <c:pt idx="20" formatCode="0.000">
                  <c:v>11.049099999999999</c:v>
                </c:pt>
              </c:numCache>
            </c:numRef>
          </c:yVal>
          <c:smooth val="0"/>
          <c:extLst>
            <c:ext xmlns:c16="http://schemas.microsoft.com/office/drawing/2014/chart" uri="{C3380CC4-5D6E-409C-BE32-E72D297353CC}">
              <c16:uniqueId val="{00000000-E4A1-46D3-8759-7CE176864002}"/>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UCS_YM_BoxPlot_by_Rock'!$MR$2:$MR$38</c:f>
              <c:numCache>
                <c:formatCode>General</c:formatCode>
                <c:ptCount val="37"/>
                <c:pt idx="0">
                  <c:v>2.6315789473684209E-2</c:v>
                </c:pt>
                <c:pt idx="1">
                  <c:v>5.2631578947368418E-2</c:v>
                </c:pt>
                <c:pt idx="2">
                  <c:v>7.8947368421052627E-2</c:v>
                </c:pt>
                <c:pt idx="3">
                  <c:v>0.10526315789473684</c:v>
                </c:pt>
                <c:pt idx="4">
                  <c:v>0.13157894736842105</c:v>
                </c:pt>
                <c:pt idx="5">
                  <c:v>0.15789473684210525</c:v>
                </c:pt>
                <c:pt idx="6">
                  <c:v>0.18421052631578946</c:v>
                </c:pt>
                <c:pt idx="7">
                  <c:v>0.21052631578947367</c:v>
                </c:pt>
                <c:pt idx="8">
                  <c:v>0.23684210526315788</c:v>
                </c:pt>
                <c:pt idx="9">
                  <c:v>0.26315789473684209</c:v>
                </c:pt>
                <c:pt idx="10">
                  <c:v>0.28947368421052633</c:v>
                </c:pt>
                <c:pt idx="11">
                  <c:v>0.31578947368421051</c:v>
                </c:pt>
                <c:pt idx="12">
                  <c:v>0.34210526315789475</c:v>
                </c:pt>
                <c:pt idx="13">
                  <c:v>0.36842105263157893</c:v>
                </c:pt>
                <c:pt idx="14">
                  <c:v>0.39473684210526316</c:v>
                </c:pt>
                <c:pt idx="15">
                  <c:v>0.42105263157894735</c:v>
                </c:pt>
                <c:pt idx="16">
                  <c:v>0.44736842105263158</c:v>
                </c:pt>
                <c:pt idx="17">
                  <c:v>0.47368421052631576</c:v>
                </c:pt>
                <c:pt idx="18">
                  <c:v>0.5</c:v>
                </c:pt>
                <c:pt idx="19">
                  <c:v>0.52631578947368418</c:v>
                </c:pt>
                <c:pt idx="20">
                  <c:v>0.55263157894736847</c:v>
                </c:pt>
                <c:pt idx="21">
                  <c:v>0.57894736842105265</c:v>
                </c:pt>
                <c:pt idx="22">
                  <c:v>0.60526315789473684</c:v>
                </c:pt>
                <c:pt idx="23">
                  <c:v>0.63157894736842102</c:v>
                </c:pt>
                <c:pt idx="24">
                  <c:v>0.65789473684210531</c:v>
                </c:pt>
                <c:pt idx="25">
                  <c:v>0.68421052631578949</c:v>
                </c:pt>
                <c:pt idx="26">
                  <c:v>0.71052631578947367</c:v>
                </c:pt>
                <c:pt idx="27">
                  <c:v>0.73684210526315785</c:v>
                </c:pt>
                <c:pt idx="28">
                  <c:v>0.76315789473684215</c:v>
                </c:pt>
                <c:pt idx="29">
                  <c:v>0.78947368421052633</c:v>
                </c:pt>
                <c:pt idx="30">
                  <c:v>0.81578947368421051</c:v>
                </c:pt>
                <c:pt idx="31">
                  <c:v>0.84210526315789469</c:v>
                </c:pt>
                <c:pt idx="32">
                  <c:v>0.86842105263157898</c:v>
                </c:pt>
                <c:pt idx="33">
                  <c:v>0.89473684210526316</c:v>
                </c:pt>
                <c:pt idx="34">
                  <c:v>0.92105263157894735</c:v>
                </c:pt>
                <c:pt idx="35">
                  <c:v>0.94736842105263153</c:v>
                </c:pt>
                <c:pt idx="36">
                  <c:v>0.97368421052631582</c:v>
                </c:pt>
              </c:numCache>
            </c:numRef>
          </c:xVal>
          <c:yVal>
            <c:numRef>
              <c:f>'4) UCS_YM_BoxPlot_by_Rock'!$MS$2:$MS$38</c:f>
              <c:numCache>
                <c:formatCode>General</c:formatCode>
                <c:ptCount val="37"/>
                <c:pt idx="0">
                  <c:v>11.049099999999999</c:v>
                </c:pt>
                <c:pt idx="1">
                  <c:v>11.053000000000001</c:v>
                </c:pt>
                <c:pt idx="2">
                  <c:v>11.938000000000001</c:v>
                </c:pt>
                <c:pt idx="3">
                  <c:v>13.5364</c:v>
                </c:pt>
                <c:pt idx="4">
                  <c:v>13.998699999999999</c:v>
                </c:pt>
                <c:pt idx="5">
                  <c:v>14.904</c:v>
                </c:pt>
                <c:pt idx="6">
                  <c:v>14.928000000000001</c:v>
                </c:pt>
                <c:pt idx="7">
                  <c:v>15.4337</c:v>
                </c:pt>
                <c:pt idx="8">
                  <c:v>15.478</c:v>
                </c:pt>
                <c:pt idx="9">
                  <c:v>16.077000000000002</c:v>
                </c:pt>
                <c:pt idx="10">
                  <c:v>16.22</c:v>
                </c:pt>
                <c:pt idx="11">
                  <c:v>16.5976</c:v>
                </c:pt>
                <c:pt idx="12">
                  <c:v>16.699000000000002</c:v>
                </c:pt>
                <c:pt idx="13">
                  <c:v>16.794</c:v>
                </c:pt>
                <c:pt idx="14">
                  <c:v>18.206</c:v>
                </c:pt>
                <c:pt idx="15">
                  <c:v>18.396999999999998</c:v>
                </c:pt>
                <c:pt idx="16">
                  <c:v>19.228300000000001</c:v>
                </c:pt>
                <c:pt idx="17">
                  <c:v>19.282</c:v>
                </c:pt>
                <c:pt idx="18">
                  <c:v>19.617000000000001</c:v>
                </c:pt>
                <c:pt idx="19">
                  <c:v>19.975999999999999</c:v>
                </c:pt>
                <c:pt idx="20">
                  <c:v>20.9343</c:v>
                </c:pt>
                <c:pt idx="21">
                  <c:v>20.981000000000002</c:v>
                </c:pt>
                <c:pt idx="22">
                  <c:v>21.077000000000002</c:v>
                </c:pt>
                <c:pt idx="23">
                  <c:v>21.173500000000001</c:v>
                </c:pt>
                <c:pt idx="24">
                  <c:v>21.530999999999999</c:v>
                </c:pt>
                <c:pt idx="25">
                  <c:v>21.89</c:v>
                </c:pt>
                <c:pt idx="26">
                  <c:v>22.248999999999999</c:v>
                </c:pt>
                <c:pt idx="27">
                  <c:v>22.8795</c:v>
                </c:pt>
                <c:pt idx="28">
                  <c:v>23.254000000000001</c:v>
                </c:pt>
                <c:pt idx="29">
                  <c:v>24.210999999999999</c:v>
                </c:pt>
                <c:pt idx="30">
                  <c:v>25.622</c:v>
                </c:pt>
                <c:pt idx="31">
                  <c:v>25.742000000000001</c:v>
                </c:pt>
                <c:pt idx="32">
                  <c:v>25.812999999999999</c:v>
                </c:pt>
                <c:pt idx="33">
                  <c:v>27.367999999999999</c:v>
                </c:pt>
                <c:pt idx="34">
                  <c:v>28.66</c:v>
                </c:pt>
                <c:pt idx="35">
                  <c:v>31.34</c:v>
                </c:pt>
                <c:pt idx="36">
                  <c:v>31.364000000000001</c:v>
                </c:pt>
              </c:numCache>
            </c:numRef>
          </c:yVal>
          <c:smooth val="0"/>
          <c:extLst>
            <c:ext xmlns:c16="http://schemas.microsoft.com/office/drawing/2014/chart" uri="{C3380CC4-5D6E-409C-BE32-E72D297353CC}">
              <c16:uniqueId val="{00000001-E4A1-46D3-8759-7CE176864002}"/>
            </c:ext>
          </c:extLst>
        </c:ser>
        <c:ser>
          <c:idx val="3"/>
          <c:order val="3"/>
          <c:spPr>
            <a:ln>
              <a:solidFill>
                <a:schemeClr val="bg2">
                  <a:lumMod val="50000"/>
                </a:schemeClr>
              </a:solidFill>
              <a:prstDash val="sysDash"/>
            </a:ln>
          </c:spPr>
          <c:marker>
            <c:symbol val="none"/>
          </c:marker>
          <c:xVal>
            <c:numRef>
              <c:f>'5) Cumulative_NormDist'!$FW$3:$FW$40</c:f>
              <c:numCache>
                <c:formatCode>General</c:formatCode>
                <c:ptCount val="38"/>
                <c:pt idx="0">
                  <c:v>8.2453292329980797E-5</c:v>
                </c:pt>
                <c:pt idx="1">
                  <c:v>1.7314988105272366E-4</c:v>
                </c:pt>
                <c:pt idx="2">
                  <c:v>3.5147732133322803E-4</c:v>
                </c:pt>
                <c:pt idx="3">
                  <c:v>6.8976889169849911E-4</c:v>
                </c:pt>
                <c:pt idx="4">
                  <c:v>1.3089391081500632E-3</c:v>
                </c:pt>
                <c:pt idx="5">
                  <c:v>2.4023286579405996E-3</c:v>
                </c:pt>
                <c:pt idx="6">
                  <c:v>4.2652128287946232E-3</c:v>
                </c:pt>
                <c:pt idx="7">
                  <c:v>7.327479065834577E-3</c:v>
                </c:pt>
                <c:pt idx="8">
                  <c:v>1.2184235020130295E-2</c:v>
                </c:pt>
                <c:pt idx="9">
                  <c:v>1.9616067883362908E-2</c:v>
                </c:pt>
                <c:pt idx="10">
                  <c:v>3.05882239129085E-2</c:v>
                </c:pt>
                <c:pt idx="11">
                  <c:v>4.6217341838828307E-2</c:v>
                </c:pt>
                <c:pt idx="12">
                  <c:v>6.7696807454746474E-2</c:v>
                </c:pt>
                <c:pt idx="13">
                  <c:v>9.6178057120676591E-2</c:v>
                </c:pt>
                <c:pt idx="14">
                  <c:v>0.13261494030574267</c:v>
                </c:pt>
                <c:pt idx="15">
                  <c:v>0.17758982430789608</c:v>
                </c:pt>
                <c:pt idx="16">
                  <c:v>0.23115044124996881</c:v>
                </c:pt>
                <c:pt idx="17">
                  <c:v>0.292691902824599</c:v>
                </c:pt>
                <c:pt idx="18">
                  <c:v>0.36091584043523744</c:v>
                </c:pt>
                <c:pt idx="19">
                  <c:v>0.43388721275872683</c:v>
                </c:pt>
                <c:pt idx="20">
                  <c:v>0.50919068716046301</c:v>
                </c:pt>
                <c:pt idx="21">
                  <c:v>0.58416703618971322</c:v>
                </c:pt>
                <c:pt idx="22">
                  <c:v>0.65619155006645069</c:v>
                </c:pt>
                <c:pt idx="23">
                  <c:v>0.72294644995706614</c:v>
                </c:pt>
                <c:pt idx="24">
                  <c:v>0.78264072957635467</c:v>
                </c:pt>
                <c:pt idx="25">
                  <c:v>0.83414331331083491</c:v>
                </c:pt>
                <c:pt idx="26">
                  <c:v>0.8770151439259567</c:v>
                </c:pt>
                <c:pt idx="27">
                  <c:v>0.91144710183514621</c:v>
                </c:pt>
                <c:pt idx="28">
                  <c:v>0.93812785297461743</c:v>
                </c:pt>
                <c:pt idx="29">
                  <c:v>0.95807500903668541</c:v>
                </c:pt>
                <c:pt idx="30">
                  <c:v>0.97246334171296023</c:v>
                </c:pt>
                <c:pt idx="31">
                  <c:v>0.98247685442094257</c:v>
                </c:pt>
                <c:pt idx="32">
                  <c:v>0.98920056286629354</c:v>
                </c:pt>
                <c:pt idx="33">
                  <c:v>0.99355646049470614</c:v>
                </c:pt>
                <c:pt idx="34">
                  <c:v>0.99627911638503752</c:v>
                </c:pt>
                <c:pt idx="35">
                  <c:v>0.99792104423227557</c:v>
                </c:pt>
                <c:pt idx="36">
                  <c:v>0.99887639206112422</c:v>
                </c:pt>
                <c:pt idx="37">
                  <c:v>0.99941270098542823</c:v>
                </c:pt>
              </c:numCache>
            </c:numRef>
          </c:xVal>
          <c:yVal>
            <c:numRef>
              <c:f>'5) Cumulative_NormDist'!$FX$3:$FX$40</c:f>
              <c:numCache>
                <c:formatCode>General</c:formatCod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numCache>
            </c:numRef>
          </c:yVal>
          <c:smooth val="0"/>
          <c:extLst>
            <c:ext xmlns:c16="http://schemas.microsoft.com/office/drawing/2014/chart" uri="{C3380CC4-5D6E-409C-BE32-E72D297353CC}">
              <c16:uniqueId val="{00000002-E4A1-46D3-8759-7CE176864002}"/>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Opal CT Mean</c:v>
          </c:tx>
          <c:marker>
            <c:symbol val="diamond"/>
            <c:size val="8"/>
            <c:spPr>
              <a:solidFill>
                <a:schemeClr val="tx1"/>
              </a:solidFill>
              <a:ln w="12700">
                <a:solidFill>
                  <a:schemeClr val="bg2">
                    <a:lumMod val="50000"/>
                  </a:schemeClr>
                </a:solidFill>
              </a:ln>
            </c:spPr>
          </c:marker>
          <c:errBars>
            <c:errDir val="y"/>
            <c:errBarType val="both"/>
            <c:errValType val="cust"/>
            <c:noEndCap val="0"/>
            <c:plus>
              <c:numRef>
                <c:f>'4) UCS_YM_BoxPlot_by_Rock'!$LN$50</c:f>
                <c:numCache>
                  <c:formatCode>General</c:formatCode>
                  <c:ptCount val="1"/>
                  <c:pt idx="0">
                    <c:v>0.59505233399601176</c:v>
                  </c:pt>
                </c:numCache>
              </c:numRef>
            </c:plus>
            <c:minus>
              <c:numRef>
                <c:f>'4) UCS_YM_BoxPlot_by_Rock'!$LN$50</c:f>
                <c:numCache>
                  <c:formatCode>General</c:formatCode>
                  <c:ptCount val="1"/>
                  <c:pt idx="0">
                    <c:v>0.59505233399601176</c:v>
                  </c:pt>
                </c:numCache>
              </c:numRef>
            </c:minus>
            <c:spPr>
              <a:ln w="25400">
                <a:prstDash val="sysDash"/>
              </a:ln>
            </c:spPr>
          </c:errBars>
          <c:xVal>
            <c:numRef>
              <c:f>'4) UCS_YM_BoxPlot_by_Rock'!$MT$49</c:f>
              <c:numCache>
                <c:formatCode>General</c:formatCode>
                <c:ptCount val="1"/>
                <c:pt idx="0">
                  <c:v>0.5</c:v>
                </c:pt>
              </c:numCache>
            </c:numRef>
          </c:xVal>
          <c:yVal>
            <c:numRef>
              <c:f>'4) UCS_YM_BoxPlot_by_Rock'!$MU$49</c:f>
              <c:numCache>
                <c:formatCode>0.00</c:formatCode>
                <c:ptCount val="1"/>
                <c:pt idx="0">
                  <c:v>19.878435135135135</c:v>
                </c:pt>
              </c:numCache>
            </c:numRef>
          </c:yVal>
          <c:smooth val="0"/>
          <c:extLst>
            <c:ext xmlns:c16="http://schemas.microsoft.com/office/drawing/2014/chart" uri="{C3380CC4-5D6E-409C-BE32-E72D297353CC}">
              <c16:uniqueId val="{00000003-E4A1-46D3-8759-7CE176864002}"/>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valAx>
        <c:axId val="1071216024"/>
        <c:scaling>
          <c:orientation val="minMax"/>
          <c:max val="40"/>
          <c:min val="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Chert Young's</a:t>
            </a:r>
            <a:r>
              <a:rPr lang="en-US" sz="1400" baseline="0"/>
              <a:t> Modulus</a:t>
            </a:r>
            <a:endParaRPr lang="en-US" sz="1400"/>
          </a:p>
        </c:rich>
      </c:tx>
      <c:layout>
        <c:manualLayout>
          <c:xMode val="edge"/>
          <c:yMode val="edge"/>
          <c:x val="0.22409702972028622"/>
          <c:y val="2.1651840817195147E-2"/>
        </c:manualLayout>
      </c:layout>
      <c:overlay val="0"/>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3"/>
          <c:order val="0"/>
          <c:spPr>
            <a:ln>
              <a:solidFill>
                <a:schemeClr val="tx1"/>
              </a:solidFill>
              <a:prstDash val="sysDash"/>
            </a:ln>
          </c:spPr>
          <c:marker>
            <c:symbol val="none"/>
          </c:marker>
          <c:dPt>
            <c:idx val="46"/>
            <c:bubble3D val="0"/>
            <c:extLst>
              <c:ext xmlns:c16="http://schemas.microsoft.com/office/drawing/2014/chart" uri="{C3380CC4-5D6E-409C-BE32-E72D297353CC}">
                <c16:uniqueId val="{00000000-7FAD-4945-91EC-D22C59C8E12F}"/>
              </c:ext>
            </c:extLst>
          </c:dPt>
          <c:xVal>
            <c:numRef>
              <c:f>'5) Cumulative_NormDist'!$AH$3:$AH$103</c:f>
              <c:numCache>
                <c:formatCode>General</c:formatCode>
                <c:ptCount val="101"/>
                <c:pt idx="0">
                  <c:v>2.0446961996638546E-2</c:v>
                </c:pt>
                <c:pt idx="1">
                  <c:v>2.3850312088770125E-2</c:v>
                </c:pt>
                <c:pt idx="2">
                  <c:v>2.7717710644354021E-2</c:v>
                </c:pt>
                <c:pt idx="3">
                  <c:v>3.2094147985405497E-2</c:v>
                </c:pt>
                <c:pt idx="4">
                  <c:v>3.7026022052859216E-2</c:v>
                </c:pt>
                <c:pt idx="5">
                  <c:v>4.256070467304738E-2</c:v>
                </c:pt>
                <c:pt idx="6">
                  <c:v>4.8746035663056048E-2</c:v>
                </c:pt>
                <c:pt idx="7">
                  <c:v>5.56297469476967E-2</c:v>
                </c:pt>
                <c:pt idx="8">
                  <c:v>6.3258820972805774E-2</c:v>
                </c:pt>
                <c:pt idx="9">
                  <c:v>7.1678789932429127E-2</c:v>
                </c:pt>
                <c:pt idx="10">
                  <c:v>8.0932984617043652E-2</c:v>
                </c:pt>
                <c:pt idx="11">
                  <c:v>9.1061743962588912E-2</c:v>
                </c:pt>
                <c:pt idx="12">
                  <c:v>0.10210159855455447</c:v>
                </c:pt>
                <c:pt idx="13">
                  <c:v>0.1140844433317858</c:v>
                </c:pt>
                <c:pt idx="14">
                  <c:v>0.12703671645364983</c:v>
                </c:pt>
                <c:pt idx="15">
                  <c:v>0.14097860265652665</c:v>
                </c:pt>
                <c:pt idx="16">
                  <c:v>0.1559232803521102</c:v>
                </c:pt>
                <c:pt idx="17">
                  <c:v>0.17187623214158801</c:v>
                </c:pt>
                <c:pt idx="18">
                  <c:v>0.18883463828115266</c:v>
                </c:pt>
                <c:pt idx="19">
                  <c:v>0.20678687189757547</c:v>
                </c:pt>
                <c:pt idx="20">
                  <c:v>0.22571211340013403</c:v>
                </c:pt>
                <c:pt idx="21">
                  <c:v>0.24558009957194366</c:v>
                </c:pt>
                <c:pt idx="22">
                  <c:v>0.26635102027842894</c:v>
                </c:pt>
                <c:pt idx="23">
                  <c:v>0.28797557265609908</c:v>
                </c:pt>
                <c:pt idx="24">
                  <c:v>0.31039517911702758</c:v>
                </c:pt>
                <c:pt idx="25">
                  <c:v>0.33354237162081346</c:v>
                </c:pt>
                <c:pt idx="26">
                  <c:v>0.3573413405418514</c:v>
                </c:pt>
                <c:pt idx="27">
                  <c:v>0.38170864222511774</c:v>
                </c:pt>
                <c:pt idx="28">
                  <c:v>0.40655405511730014</c:v>
                </c:pt>
                <c:pt idx="29">
                  <c:v>0.43178157032456821</c:v>
                </c:pt>
                <c:pt idx="30">
                  <c:v>0.45729049872407423</c:v>
                </c:pt>
                <c:pt idx="31">
                  <c:v>0.48297667347573958</c:v>
                </c:pt>
                <c:pt idx="32">
                  <c:v>0.50873372406252571</c:v>
                </c:pt>
                <c:pt idx="33">
                  <c:v>0.53445439593065558</c:v>
                </c:pt>
                <c:pt idx="34">
                  <c:v>0.56003188848206331</c:v>
                </c:pt>
                <c:pt idx="35">
                  <c:v>0.58536118363871004</c:v>
                </c:pt>
                <c:pt idx="36">
                  <c:v>0.61034033747216176</c:v>
                </c:pt>
                <c:pt idx="37">
                  <c:v>0.63487170846176733</c:v>
                </c:pt>
                <c:pt idx="38">
                  <c:v>0.65886309777112106</c:v>
                </c:pt>
                <c:pt idx="39">
                  <c:v>0.68222877944764604</c:v>
                </c:pt>
                <c:pt idx="40">
                  <c:v>0.70489040156180316</c:v>
                </c:pt>
                <c:pt idx="41">
                  <c:v>0.72677774289769115</c:v>
                </c:pt>
                <c:pt idx="42">
                  <c:v>0.74782931375717077</c:v>
                </c:pt>
                <c:pt idx="43">
                  <c:v>0.76799279360660577</c:v>
                </c:pt>
                <c:pt idx="44">
                  <c:v>0.78722530253629242</c:v>
                </c:pt>
                <c:pt idx="45">
                  <c:v>0.80549350767693861</c:v>
                </c:pt>
                <c:pt idx="46">
                  <c:v>0.82277356969191939</c:v>
                </c:pt>
                <c:pt idx="47">
                  <c:v>0.83905093811793974</c:v>
                </c:pt>
                <c:pt idx="48">
                  <c:v>0.85432000755658111</c:v>
                </c:pt>
                <c:pt idx="49">
                  <c:v>0.86858364944182154</c:v>
                </c:pt>
                <c:pt idx="50">
                  <c:v>0.88185263626355015</c:v>
                </c:pt>
                <c:pt idx="51">
                  <c:v>0.89414497667784476</c:v>
                </c:pt>
                <c:pt idx="52">
                  <c:v>0.90548518086884577</c:v>
                </c:pt>
                <c:pt idx="53">
                  <c:v>0.91590347585501997</c:v>
                </c:pt>
                <c:pt idx="54">
                  <c:v>0.92543499018610487</c:v>
                </c:pt>
                <c:pt idx="55">
                  <c:v>0.93411892670611396</c:v>
                </c:pt>
                <c:pt idx="56">
                  <c:v>0.9419977408275213</c:v>
                </c:pt>
                <c:pt idx="57">
                  <c:v>0.94911634014849999</c:v>
                </c:pt>
                <c:pt idx="58">
                  <c:v>0.95552131933254469</c:v>
                </c:pt>
                <c:pt idx="59">
                  <c:v>0.96126024204507698</c:v>
                </c:pt>
                <c:pt idx="60">
                  <c:v>0.96638097949145829</c:v>
                </c:pt>
                <c:pt idx="61">
                  <c:v>0.97093111280825106</c:v>
                </c:pt>
                <c:pt idx="62">
                  <c:v>0.97495740430095912</c:v>
                </c:pt>
                <c:pt idx="63">
                  <c:v>0.97850534036424464</c:v>
                </c:pt>
                <c:pt idx="64">
                  <c:v>0.98161874692148299</c:v>
                </c:pt>
                <c:pt idx="65">
                  <c:v>0.98433947642442976</c:v>
                </c:pt>
                <c:pt idx="66">
                  <c:v>0.98670716389348712</c:v>
                </c:pt>
                <c:pt idx="67">
                  <c:v>0.98875904817521898</c:v>
                </c:pt>
                <c:pt idx="68">
                  <c:v>0.9905298535555952</c:v>
                </c:pt>
                <c:pt idx="69">
                  <c:v>0.99205172609371528</c:v>
                </c:pt>
                <c:pt idx="70">
                  <c:v>0.99335421852121519</c:v>
                </c:pt>
                <c:pt idx="71">
                  <c:v>0.99446431726942164</c:v>
                </c:pt>
                <c:pt idx="72">
                  <c:v>0.99540650511602924</c:v>
                </c:pt>
                <c:pt idx="73">
                  <c:v>0.99620285305794043</c:v>
                </c:pt>
                <c:pt idx="74">
                  <c:v>0.99687313528679067</c:v>
                </c:pt>
                <c:pt idx="75">
                  <c:v>0.99743496153746347</c:v>
                </c:pt>
                <c:pt idx="76">
                  <c:v>0.99790392156684504</c:v>
                </c:pt>
                <c:pt idx="77">
                  <c:v>0.99829373707093183</c:v>
                </c:pt>
                <c:pt idx="78">
                  <c:v>0.99861641693631231</c:v>
                </c:pt>
                <c:pt idx="79">
                  <c:v>0.99888241232314245</c:v>
                </c:pt>
                <c:pt idx="80">
                  <c:v>0.9991007686706106</c:v>
                </c:pt>
                <c:pt idx="81">
                  <c:v>0.99927927228578373</c:v>
                </c:pt>
                <c:pt idx="82">
                  <c:v>0.99942458970952708</c:v>
                </c:pt>
                <c:pt idx="83">
                  <c:v>0.99954239853934068</c:v>
                </c:pt>
                <c:pt idx="84">
                  <c:v>0.99963750882215163</c:v>
                </c:pt>
                <c:pt idx="85">
                  <c:v>0.99971397450697319</c:v>
                </c:pt>
                <c:pt idx="86">
                  <c:v>0.9997751947670388</c:v>
                </c:pt>
                <c:pt idx="87">
                  <c:v>0.99982400526477266</c:v>
                </c:pt>
                <c:pt idx="88">
                  <c:v>0.99986275964364724</c:v>
                </c:pt>
                <c:pt idx="89">
                  <c:v>0.99989340169269747</c:v>
                </c:pt>
                <c:pt idx="90">
                  <c:v>0.9999175287471469</c:v>
                </c:pt>
                <c:pt idx="91">
                  <c:v>0.99993644696765882</c:v>
                </c:pt>
                <c:pt idx="92">
                  <c:v>0.99995121918675733</c:v>
                </c:pt>
                <c:pt idx="93">
                  <c:v>0.99996270602949833</c:v>
                </c:pt>
                <c:pt idx="94">
                  <c:v>0.99997160101180305</c:v>
                </c:pt>
                <c:pt idx="95">
                  <c:v>0.9999784602988776</c:v>
                </c:pt>
                <c:pt idx="96">
                  <c:v>0.99998372777223898</c:v>
                </c:pt>
                <c:pt idx="97">
                  <c:v>0.99998775601090995</c:v>
                </c:pt>
                <c:pt idx="98">
                  <c:v>0.99999082374362935</c:v>
                </c:pt>
                <c:pt idx="99">
                  <c:v>0.99999315027718116</c:v>
                </c:pt>
                <c:pt idx="100">
                  <c:v>0.99999490735339336</c:v>
                </c:pt>
              </c:numCache>
            </c:numRef>
          </c:xVal>
          <c:yVal>
            <c:numRef>
              <c:f>'5) Cumulative_NormDist'!$AI$3:$AI$103</c:f>
              <c:numCache>
                <c:formatCode>General</c:formatCode>
                <c:ptCount val="1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numCache>
            </c:numRef>
          </c:yVal>
          <c:smooth val="0"/>
          <c:extLst>
            <c:ext xmlns:c16="http://schemas.microsoft.com/office/drawing/2014/chart" uri="{C3380CC4-5D6E-409C-BE32-E72D297353CC}">
              <c16:uniqueId val="{00000002-CAE6-4D51-86CE-6EAB52A4385C}"/>
            </c:ext>
          </c:extLst>
        </c:ser>
        <c:ser>
          <c:idx val="1"/>
          <c:order val="1"/>
          <c:tx>
            <c:v>Chert Young's Modulus</c:v>
          </c:tx>
          <c:spPr>
            <a:ln w="28575">
              <a:solidFill>
                <a:schemeClr val="tx1"/>
              </a:solidFill>
            </a:ln>
          </c:spPr>
          <c:marker>
            <c:symbol val="none"/>
          </c:marker>
          <c:xVal>
            <c:numRef>
              <c:f>'4) UCS_YM_BoxPlot_by_Rock'!$T$24:$T$44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UCS_YM_BoxPlot_by_Rock'!$U$24:$U$44</c:f>
              <c:numCache>
                <c:formatCode>General</c:formatCode>
                <c:ptCount val="21"/>
                <c:pt idx="0">
                  <c:v>93.057000000000002</c:v>
                </c:pt>
                <c:pt idx="1">
                  <c:v>85.137368904462434</c:v>
                </c:pt>
                <c:pt idx="2">
                  <c:v>80.516999999999996</c:v>
                </c:pt>
                <c:pt idx="3">
                  <c:v>80.516999999999996</c:v>
                </c:pt>
                <c:pt idx="4">
                  <c:v>85.137368904462434</c:v>
                </c:pt>
                <c:pt idx="5">
                  <c:v>93.057000000000002</c:v>
                </c:pt>
                <c:pt idx="6">
                  <c:v>93.057000000000002</c:v>
                </c:pt>
                <c:pt idx="8">
                  <c:v>80.516999999999996</c:v>
                </c:pt>
                <c:pt idx="9">
                  <c:v>80.516999999999996</c:v>
                </c:pt>
                <c:pt idx="10">
                  <c:v>75.896631095537558</c:v>
                </c:pt>
                <c:pt idx="11">
                  <c:v>69.330500000000001</c:v>
                </c:pt>
                <c:pt idx="12">
                  <c:v>69.330500000000001</c:v>
                </c:pt>
                <c:pt idx="13">
                  <c:v>75.896631095537558</c:v>
                </c:pt>
                <c:pt idx="14">
                  <c:v>80.516999999999996</c:v>
                </c:pt>
                <c:pt idx="16">
                  <c:v>93.057000000000002</c:v>
                </c:pt>
                <c:pt idx="17" formatCode="0.00">
                  <c:v>133.45400000000001</c:v>
                </c:pt>
                <c:pt idx="19">
                  <c:v>69.330500000000001</c:v>
                </c:pt>
                <c:pt idx="20" formatCode="0.000">
                  <c:v>53.029000000000003</c:v>
                </c:pt>
              </c:numCache>
            </c:numRef>
          </c:yVal>
          <c:smooth val="0"/>
          <c:extLst>
            <c:ext xmlns:c16="http://schemas.microsoft.com/office/drawing/2014/chart" uri="{C3380CC4-5D6E-409C-BE32-E72D297353CC}">
              <c16:uniqueId val="{00000000-316A-4CDE-A593-B0C56EBC2318}"/>
            </c:ext>
          </c:extLst>
        </c:ser>
        <c:ser>
          <c:idx val="0"/>
          <c:order val="3"/>
          <c:tx>
            <c:v>Frequency</c:v>
          </c:tx>
          <c:spPr>
            <a:ln>
              <a:noFill/>
            </a:ln>
          </c:spPr>
          <c:marker>
            <c:symbol val="circle"/>
            <c:size val="5"/>
            <c:spPr>
              <a:solidFill>
                <a:schemeClr val="bg2">
                  <a:lumMod val="75000"/>
                </a:schemeClr>
              </a:solidFill>
              <a:ln>
                <a:solidFill>
                  <a:schemeClr val="bg2">
                    <a:lumMod val="50000"/>
                  </a:schemeClr>
                </a:solidFill>
              </a:ln>
            </c:spPr>
          </c:marker>
          <c:xVal>
            <c:numRef>
              <c:f>'4) UCS_YM_BoxPlot_by_Rock'!$R$2:$R$161</c:f>
              <c:numCache>
                <c:formatCode>General</c:formatCode>
                <c:ptCount val="160"/>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'4) UCS_YM_BoxPlot_by_Rock'!$S$2:$S$161</c:f>
              <c:numCache>
                <c:formatCode>General</c:formatCode>
                <c:ptCount val="160"/>
                <c:pt idx="0">
                  <c:v>53.029000000000003</c:v>
                </c:pt>
                <c:pt idx="1">
                  <c:v>57.343000000000004</c:v>
                </c:pt>
                <c:pt idx="2">
                  <c:v>57.534999999999997</c:v>
                </c:pt>
                <c:pt idx="3">
                  <c:v>57.878</c:v>
                </c:pt>
                <c:pt idx="4">
                  <c:v>58.048999999999999</c:v>
                </c:pt>
                <c:pt idx="5">
                  <c:v>58.313000000000002</c:v>
                </c:pt>
                <c:pt idx="6">
                  <c:v>63.411000000000001</c:v>
                </c:pt>
                <c:pt idx="7">
                  <c:v>63.945</c:v>
                </c:pt>
                <c:pt idx="8">
                  <c:v>65.08</c:v>
                </c:pt>
                <c:pt idx="9">
                  <c:v>65.171000000000006</c:v>
                </c:pt>
                <c:pt idx="10">
                  <c:v>66.572999999999993</c:v>
                </c:pt>
                <c:pt idx="11">
                  <c:v>67.337000000000003</c:v>
                </c:pt>
                <c:pt idx="12">
                  <c:v>67.887</c:v>
                </c:pt>
                <c:pt idx="13">
                  <c:v>67.900999999999996</c:v>
                </c:pt>
                <c:pt idx="14">
                  <c:v>68.114999999999995</c:v>
                </c:pt>
                <c:pt idx="15">
                  <c:v>68.576999999999998</c:v>
                </c:pt>
                <c:pt idx="16">
                  <c:v>70.084000000000003</c:v>
                </c:pt>
                <c:pt idx="17">
                  <c:v>70.546000000000006</c:v>
                </c:pt>
                <c:pt idx="18">
                  <c:v>70.548000000000002</c:v>
                </c:pt>
                <c:pt idx="19">
                  <c:v>71.856999999999999</c:v>
                </c:pt>
                <c:pt idx="20">
                  <c:v>72.432000000000002</c:v>
                </c:pt>
                <c:pt idx="21">
                  <c:v>73.283000000000001</c:v>
                </c:pt>
                <c:pt idx="22">
                  <c:v>74.167000000000002</c:v>
                </c:pt>
                <c:pt idx="23">
                  <c:v>74.805999999999997</c:v>
                </c:pt>
                <c:pt idx="24">
                  <c:v>75.516999999999996</c:v>
                </c:pt>
                <c:pt idx="25">
                  <c:v>76.543000000000006</c:v>
                </c:pt>
                <c:pt idx="26">
                  <c:v>76.918000000000006</c:v>
                </c:pt>
                <c:pt idx="27">
                  <c:v>78.393000000000001</c:v>
                </c:pt>
                <c:pt idx="28">
                  <c:v>79.188000000000002</c:v>
                </c:pt>
                <c:pt idx="29">
                  <c:v>79.417000000000002</c:v>
                </c:pt>
                <c:pt idx="30">
                  <c:v>80.290999999999997</c:v>
                </c:pt>
                <c:pt idx="31">
                  <c:v>80.414000000000001</c:v>
                </c:pt>
                <c:pt idx="32">
                  <c:v>80.516999999999996</c:v>
                </c:pt>
                <c:pt idx="33">
                  <c:v>80.521000000000001</c:v>
                </c:pt>
                <c:pt idx="34">
                  <c:v>80.747</c:v>
                </c:pt>
                <c:pt idx="35">
                  <c:v>80.980999999999995</c:v>
                </c:pt>
                <c:pt idx="36">
                  <c:v>83.944000000000003</c:v>
                </c:pt>
                <c:pt idx="37">
                  <c:v>84.194000000000003</c:v>
                </c:pt>
                <c:pt idx="38">
                  <c:v>84.373999999999995</c:v>
                </c:pt>
                <c:pt idx="39">
                  <c:v>85.49</c:v>
                </c:pt>
                <c:pt idx="40">
                  <c:v>86.834999999999994</c:v>
                </c:pt>
                <c:pt idx="41">
                  <c:v>87.864999999999995</c:v>
                </c:pt>
                <c:pt idx="42">
                  <c:v>88.415000000000006</c:v>
                </c:pt>
                <c:pt idx="43">
                  <c:v>88.43</c:v>
                </c:pt>
                <c:pt idx="44">
                  <c:v>88.665999999999997</c:v>
                </c:pt>
                <c:pt idx="45">
                  <c:v>89.302000000000007</c:v>
                </c:pt>
                <c:pt idx="46">
                  <c:v>89.748999999999995</c:v>
                </c:pt>
                <c:pt idx="47">
                  <c:v>92.483000000000004</c:v>
                </c:pt>
                <c:pt idx="48">
                  <c:v>93.048000000000002</c:v>
                </c:pt>
                <c:pt idx="49">
                  <c:v>93.066000000000003</c:v>
                </c:pt>
                <c:pt idx="50">
                  <c:v>94.004999999999995</c:v>
                </c:pt>
                <c:pt idx="51">
                  <c:v>96.882000000000005</c:v>
                </c:pt>
                <c:pt idx="52">
                  <c:v>97.272999999999996</c:v>
                </c:pt>
                <c:pt idx="53">
                  <c:v>97.944000000000003</c:v>
                </c:pt>
                <c:pt idx="54">
                  <c:v>98.370999999999995</c:v>
                </c:pt>
                <c:pt idx="55">
                  <c:v>98.766000000000005</c:v>
                </c:pt>
                <c:pt idx="56">
                  <c:v>100.51900000000001</c:v>
                </c:pt>
                <c:pt idx="57">
                  <c:v>101.372</c:v>
                </c:pt>
                <c:pt idx="58">
                  <c:v>101.425</c:v>
                </c:pt>
                <c:pt idx="59">
                  <c:v>102.044</c:v>
                </c:pt>
                <c:pt idx="60">
                  <c:v>102.629</c:v>
                </c:pt>
                <c:pt idx="61">
                  <c:v>103.16200000000001</c:v>
                </c:pt>
                <c:pt idx="62">
                  <c:v>105.33</c:v>
                </c:pt>
                <c:pt idx="63">
                  <c:v>105.61199999999999</c:v>
                </c:pt>
                <c:pt idx="64">
                  <c:v>133.45400000000001</c:v>
                </c:pt>
              </c:numCache>
            </c:numRef>
          </c:yVal>
          <c:smooth val="0"/>
          <c:extLst>
            <c:ext xmlns:c16="http://schemas.microsoft.com/office/drawing/2014/chart" uri="{C3380CC4-5D6E-409C-BE32-E72D297353CC}">
              <c16:uniqueId val="{00000000-CAE6-4D51-86CE-6EAB52A438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UCS_YM_BoxPlot_by_Rock'!$U$50</c:f>
                <c:numCache>
                  <c:formatCode>General</c:formatCode>
                  <c:ptCount val="1"/>
                  <c:pt idx="0">
                    <c:v>3.7644924633733745</c:v>
                  </c:pt>
                </c:numCache>
              </c:numRef>
            </c:plus>
            <c:minus>
              <c:numRef>
                <c:f>'4) UCS_YM_BoxPlot_by_Rock'!$U$50</c:f>
                <c:numCache>
                  <c:formatCode>General</c:formatCode>
                  <c:ptCount val="1"/>
                  <c:pt idx="0">
                    <c:v>3.7644924633733745</c:v>
                  </c:pt>
                </c:numCache>
              </c:numRef>
            </c:minus>
            <c:spPr>
              <a:ln w="25400">
                <a:prstDash val="sysDash"/>
              </a:ln>
            </c:spPr>
          </c:errBars>
          <c:xVal>
            <c:numRef>
              <c:f>('4) UCS_YM_BoxPlot_by_Rock'!$T$49,'4) UCS_YM_BoxPlot_by_Rock'!$R$2:$R$61)</c:f>
              <c:numCache>
                <c:formatCode>General</c:formatCode>
                <c:ptCount val="61"/>
                <c:pt idx="0">
                  <c:v>0.5</c:v>
                </c:pt>
                <c:pt idx="1">
                  <c:v>1.5151515151515152E-2</c:v>
                </c:pt>
                <c:pt idx="2">
                  <c:v>3.0303030303030304E-2</c:v>
                </c:pt>
                <c:pt idx="3">
                  <c:v>4.5454545454545456E-2</c:v>
                </c:pt>
                <c:pt idx="4">
                  <c:v>6.0606060606060608E-2</c:v>
                </c:pt>
                <c:pt idx="5">
                  <c:v>7.575757575757576E-2</c:v>
                </c:pt>
                <c:pt idx="6">
                  <c:v>9.0909090909090912E-2</c:v>
                </c:pt>
                <c:pt idx="7">
                  <c:v>0.10606060606060606</c:v>
                </c:pt>
                <c:pt idx="8">
                  <c:v>0.12121212121212122</c:v>
                </c:pt>
                <c:pt idx="9">
                  <c:v>0.13636363636363635</c:v>
                </c:pt>
                <c:pt idx="10">
                  <c:v>0.15151515151515152</c:v>
                </c:pt>
                <c:pt idx="11">
                  <c:v>0.16666666666666666</c:v>
                </c:pt>
                <c:pt idx="12">
                  <c:v>0.18181818181818182</c:v>
                </c:pt>
                <c:pt idx="13">
                  <c:v>0.19696969696969696</c:v>
                </c:pt>
                <c:pt idx="14">
                  <c:v>0.21212121212121213</c:v>
                </c:pt>
                <c:pt idx="15">
                  <c:v>0.22727272727272727</c:v>
                </c:pt>
                <c:pt idx="16">
                  <c:v>0.24242424242424243</c:v>
                </c:pt>
                <c:pt idx="17">
                  <c:v>0.25757575757575757</c:v>
                </c:pt>
                <c:pt idx="18">
                  <c:v>0.27272727272727271</c:v>
                </c:pt>
                <c:pt idx="19">
                  <c:v>0.2878787878787879</c:v>
                </c:pt>
                <c:pt idx="20">
                  <c:v>0.30303030303030304</c:v>
                </c:pt>
                <c:pt idx="21">
                  <c:v>0.31818181818181818</c:v>
                </c:pt>
                <c:pt idx="22">
                  <c:v>0.33333333333333331</c:v>
                </c:pt>
                <c:pt idx="23">
                  <c:v>0.34848484848484851</c:v>
                </c:pt>
                <c:pt idx="24">
                  <c:v>0.36363636363636365</c:v>
                </c:pt>
                <c:pt idx="25">
                  <c:v>0.37878787878787878</c:v>
                </c:pt>
                <c:pt idx="26">
                  <c:v>0.39393939393939392</c:v>
                </c:pt>
                <c:pt idx="27">
                  <c:v>0.40909090909090912</c:v>
                </c:pt>
                <c:pt idx="28">
                  <c:v>0.42424242424242425</c:v>
                </c:pt>
                <c:pt idx="29">
                  <c:v>0.43939393939393939</c:v>
                </c:pt>
                <c:pt idx="30">
                  <c:v>0.45454545454545453</c:v>
                </c:pt>
                <c:pt idx="31">
                  <c:v>0.46969696969696972</c:v>
                </c:pt>
                <c:pt idx="32">
                  <c:v>0.48484848484848486</c:v>
                </c:pt>
                <c:pt idx="33">
                  <c:v>0.5</c:v>
                </c:pt>
                <c:pt idx="34">
                  <c:v>0.51515151515151514</c:v>
                </c:pt>
                <c:pt idx="35">
                  <c:v>0.53030303030303028</c:v>
                </c:pt>
                <c:pt idx="36">
                  <c:v>0.54545454545454541</c:v>
                </c:pt>
                <c:pt idx="37">
                  <c:v>0.56060606060606055</c:v>
                </c:pt>
                <c:pt idx="38">
                  <c:v>0.5757575757575758</c:v>
                </c:pt>
                <c:pt idx="39">
                  <c:v>0.59090909090909094</c:v>
                </c:pt>
                <c:pt idx="40">
                  <c:v>0.60606060606060608</c:v>
                </c:pt>
                <c:pt idx="41">
                  <c:v>0.62121212121212122</c:v>
                </c:pt>
                <c:pt idx="42">
                  <c:v>0.63636363636363635</c:v>
                </c:pt>
                <c:pt idx="43">
                  <c:v>0.65151515151515149</c:v>
                </c:pt>
                <c:pt idx="44">
                  <c:v>0.66666666666666663</c:v>
                </c:pt>
                <c:pt idx="45">
                  <c:v>0.68181818181818177</c:v>
                </c:pt>
                <c:pt idx="46">
                  <c:v>0.69696969696969702</c:v>
                </c:pt>
                <c:pt idx="47">
                  <c:v>0.71212121212121215</c:v>
                </c:pt>
                <c:pt idx="48">
                  <c:v>0.72727272727272729</c:v>
                </c:pt>
                <c:pt idx="49">
                  <c:v>0.74242424242424243</c:v>
                </c:pt>
                <c:pt idx="50">
                  <c:v>0.75757575757575757</c:v>
                </c:pt>
                <c:pt idx="51">
                  <c:v>0.77272727272727271</c:v>
                </c:pt>
                <c:pt idx="52">
                  <c:v>0.78787878787878785</c:v>
                </c:pt>
                <c:pt idx="53">
                  <c:v>0.80303030303030298</c:v>
                </c:pt>
                <c:pt idx="54">
                  <c:v>0.81818181818181823</c:v>
                </c:pt>
                <c:pt idx="55">
                  <c:v>0.83333333333333337</c:v>
                </c:pt>
                <c:pt idx="56">
                  <c:v>0.84848484848484851</c:v>
                </c:pt>
                <c:pt idx="57">
                  <c:v>0.86363636363636365</c:v>
                </c:pt>
                <c:pt idx="58">
                  <c:v>0.87878787878787878</c:v>
                </c:pt>
                <c:pt idx="59">
                  <c:v>0.89393939393939392</c:v>
                </c:pt>
                <c:pt idx="60">
                  <c:v>0.90909090909090906</c:v>
                </c:pt>
              </c:numCache>
            </c:numRef>
          </c:xVal>
          <c:yVal>
            <c:numRef>
              <c:f>'4) UCS_YM_BoxPlot_by_Rock'!$U$49</c:f>
              <c:numCache>
                <c:formatCode>0.00</c:formatCode>
                <c:ptCount val="1"/>
                <c:pt idx="0">
                  <c:v>81.660969230769226</c:v>
                </c:pt>
              </c:numCache>
            </c:numRef>
          </c:yVal>
          <c:smooth val="0"/>
          <c:extLst>
            <c:ext xmlns:c16="http://schemas.microsoft.com/office/drawing/2014/chart" uri="{C3380CC4-5D6E-409C-BE32-E72D297353CC}">
              <c16:uniqueId val="{00000001-316A-4CDE-A593-B0C56EBC2318}"/>
            </c:ext>
          </c:extLst>
        </c:ser>
        <c:ser>
          <c:idx val="2"/>
          <c:order val="4"/>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UCS_YM_BoxPlot_by_Rock'!$Y$24:$Y$28</c:f>
              <c:numCache>
                <c:formatCode>0%</c:formatCode>
                <c:ptCount val="5"/>
                <c:pt idx="0">
                  <c:v>0</c:v>
                </c:pt>
                <c:pt idx="1">
                  <c:v>0.25</c:v>
                </c:pt>
                <c:pt idx="2">
                  <c:v>0.5</c:v>
                </c:pt>
                <c:pt idx="3">
                  <c:v>0.75</c:v>
                </c:pt>
                <c:pt idx="4">
                  <c:v>1</c:v>
                </c:pt>
              </c:numCache>
            </c:numRef>
          </c:xVal>
          <c:yVal>
            <c:numRef>
              <c:f>'4) UCS_YM_BoxPlot_by_Rock'!$Z$24:$Z$28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CAE6-4D51-86CE-6EAB52A4385C}"/>
            </c:ext>
          </c:extLst>
        </c:ser>
        <c:dLbls>
          <c:showLegendKey val="0"/>
          <c:showVal val="0"/>
          <c:showCatName val="0"/>
          <c:showSerName val="0"/>
          <c:showPercent val="0"/>
          <c:showBubbleSize val="0"/>
        </c:dLbls>
        <c:axId val="865477352"/>
        <c:axId val="86547702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3621962355886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865477024"/>
        <c:scaling>
          <c:orientation val="minMax"/>
          <c:max val="200"/>
        </c:scaling>
        <c:delete val="0"/>
        <c:axPos val="r"/>
        <c:numFmt formatCode="0.00" sourceLinked="1"/>
        <c:majorTickMark val="out"/>
        <c:minorTickMark val="none"/>
        <c:tickLblPos val="none"/>
        <c:crossAx val="865477352"/>
        <c:crosses val="max"/>
        <c:crossBetween val="midCat"/>
      </c:valAx>
      <c:valAx>
        <c:axId val="865477352"/>
        <c:scaling>
          <c:orientation val="minMax"/>
          <c:max val="1"/>
        </c:scaling>
        <c:delete val="0"/>
        <c:axPos val="t"/>
        <c:majorGridlines/>
        <c:numFmt formatCode="General" sourceLinked="1"/>
        <c:majorTickMark val="out"/>
        <c:minorTickMark val="none"/>
        <c:tickLblPos val="none"/>
        <c:crossAx val="86547702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UCS_YM_BoxPlot_by_Rock'!$KF$1</c:f>
          <c:strCache>
            <c:ptCount val="1"/>
            <c:pt idx="0">
              <c:v>Silcrete UCS</c:v>
            </c:pt>
          </c:strCache>
        </c:strRef>
      </c:tx>
      <c:layout>
        <c:manualLayout>
          <c:xMode val="edge"/>
          <c:yMode val="edge"/>
          <c:x val="0.36688332373512955"/>
          <c:y val="1.0841030006384337E-2"/>
        </c:manualLayout>
      </c:layout>
      <c:overlay val="0"/>
      <c:txPr>
        <a:bodyPr/>
        <a:lstStyle/>
        <a:p>
          <a:pPr>
            <a:defRPr sz="1800"/>
          </a:pPr>
          <a:endParaRPr lang="en-US"/>
        </a:p>
      </c:txPr>
    </c:title>
    <c:autoTitleDeleted val="0"/>
    <c:plotArea>
      <c:layout>
        <c:manualLayout>
          <c:layoutTarget val="inner"/>
          <c:xMode val="edge"/>
          <c:yMode val="edge"/>
          <c:x val="0.22539591029073189"/>
          <c:y val="8.4630307390434506E-2"/>
          <c:w val="0.68993387857793365"/>
          <c:h val="0.8183743349648861"/>
        </c:manualLayout>
      </c:layout>
      <c:scatterChart>
        <c:scatterStyle val="lineMarker"/>
        <c:varyColors val="0"/>
        <c:ser>
          <c:idx val="1"/>
          <c:order val="0"/>
          <c:tx>
            <c:v>Silcrete UCS</c:v>
          </c:tx>
          <c:spPr>
            <a:ln w="25400">
              <a:solidFill>
                <a:schemeClr val="tx1"/>
              </a:solidFill>
            </a:ln>
          </c:spPr>
          <c:marker>
            <c:symbol val="none"/>
          </c:marker>
          <c:xVal>
            <c:numRef>
              <c:f>'4) UCS_YM_BoxPlot_by_Rock'!$KG$24:$KG$44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UCS_YM_BoxPlot_by_Rock'!$KH$24:$KH$44</c:f>
              <c:numCache>
                <c:formatCode>General</c:formatCode>
                <c:ptCount val="21"/>
                <c:pt idx="0">
                  <c:v>557.41499999999996</c:v>
                </c:pt>
                <c:pt idx="1">
                  <c:v>557.41499999999996</c:v>
                </c:pt>
                <c:pt idx="2">
                  <c:v>505.51</c:v>
                </c:pt>
                <c:pt idx="3">
                  <c:v>505.51</c:v>
                </c:pt>
                <c:pt idx="4">
                  <c:v>557.41499999999996</c:v>
                </c:pt>
                <c:pt idx="5">
                  <c:v>557.41499999999996</c:v>
                </c:pt>
                <c:pt idx="6">
                  <c:v>557.41499999999996</c:v>
                </c:pt>
                <c:pt idx="8">
                  <c:v>505.51</c:v>
                </c:pt>
                <c:pt idx="9">
                  <c:v>505.51</c:v>
                </c:pt>
                <c:pt idx="10">
                  <c:v>414.72213333333332</c:v>
                </c:pt>
                <c:pt idx="11">
                  <c:v>383.93499999999995</c:v>
                </c:pt>
                <c:pt idx="12">
                  <c:v>383.93499999999995</c:v>
                </c:pt>
                <c:pt idx="13">
                  <c:v>414.72213333333332</c:v>
                </c:pt>
                <c:pt idx="14">
                  <c:v>505.51</c:v>
                </c:pt>
                <c:pt idx="16">
                  <c:v>557.41499999999996</c:v>
                </c:pt>
                <c:pt idx="17" formatCode="0.00">
                  <c:v>584.33000000000004</c:v>
                </c:pt>
                <c:pt idx="19">
                  <c:v>383.93499999999995</c:v>
                </c:pt>
                <c:pt idx="20" formatCode="0.000">
                  <c:v>338.34</c:v>
                </c:pt>
              </c:numCache>
            </c:numRef>
          </c:yVal>
          <c:smooth val="0"/>
          <c:extLst>
            <c:ext xmlns:c16="http://schemas.microsoft.com/office/drawing/2014/chart" uri="{C3380CC4-5D6E-409C-BE32-E72D297353CC}">
              <c16:uniqueId val="{00000000-A3BA-44CE-8206-C8CBB963DB80}"/>
            </c:ext>
          </c:extLst>
        </c:ser>
        <c:ser>
          <c:idx val="2"/>
          <c:order val="2"/>
          <c:tx>
            <c:v>Data Points</c:v>
          </c:tx>
          <c:spPr>
            <a:ln>
              <a:noFill/>
            </a:ln>
          </c:spPr>
          <c:marker>
            <c:symbol val="circle"/>
            <c:size val="5"/>
            <c:spPr>
              <a:solidFill>
                <a:schemeClr val="bg2">
                  <a:lumMod val="75000"/>
                </a:schemeClr>
              </a:solidFill>
              <a:ln>
                <a:solidFill>
                  <a:schemeClr val="bg2">
                    <a:lumMod val="50000"/>
                  </a:schemeClr>
                </a:solidFill>
              </a:ln>
            </c:spPr>
          </c:marker>
          <c:xVal>
            <c:numRef>
              <c:f>'4) UCS_YM_BoxPlot_by_Rock'!$KE$2:$KE$10</c:f>
              <c:numCache>
                <c:formatCode>General</c:formatCode>
                <c:ptCount val="9"/>
                <c:pt idx="0">
                  <c:v>0.1</c:v>
                </c:pt>
                <c:pt idx="1">
                  <c:v>0.2</c:v>
                </c:pt>
                <c:pt idx="2">
                  <c:v>0.3</c:v>
                </c:pt>
                <c:pt idx="3">
                  <c:v>0.4</c:v>
                </c:pt>
                <c:pt idx="4">
                  <c:v>0.5</c:v>
                </c:pt>
                <c:pt idx="5">
                  <c:v>0.6</c:v>
                </c:pt>
                <c:pt idx="6">
                  <c:v>0.7</c:v>
                </c:pt>
                <c:pt idx="7">
                  <c:v>0.8</c:v>
                </c:pt>
                <c:pt idx="8">
                  <c:v>0.9</c:v>
                </c:pt>
              </c:numCache>
            </c:numRef>
          </c:xVal>
          <c:yVal>
            <c:numRef>
              <c:f>'4) UCS_YM_BoxPlot_by_Rock'!$KF$2:$KF$10</c:f>
              <c:numCache>
                <c:formatCode>General</c:formatCode>
                <c:ptCount val="9"/>
                <c:pt idx="0">
                  <c:v>338.34</c:v>
                </c:pt>
                <c:pt idx="1">
                  <c:v>350.28</c:v>
                </c:pt>
                <c:pt idx="2">
                  <c:v>417.59</c:v>
                </c:pt>
                <c:pt idx="3">
                  <c:v>496.36</c:v>
                </c:pt>
                <c:pt idx="4">
                  <c:v>505.51</c:v>
                </c:pt>
                <c:pt idx="5">
                  <c:v>512.33000000000004</c:v>
                </c:pt>
                <c:pt idx="6">
                  <c:v>553</c:v>
                </c:pt>
                <c:pt idx="7">
                  <c:v>561.83000000000004</c:v>
                </c:pt>
                <c:pt idx="8">
                  <c:v>584.33000000000004</c:v>
                </c:pt>
              </c:numCache>
            </c:numRef>
          </c:yVal>
          <c:smooth val="0"/>
          <c:extLst>
            <c:ext xmlns:c16="http://schemas.microsoft.com/office/drawing/2014/chart" uri="{C3380CC4-5D6E-409C-BE32-E72D297353CC}">
              <c16:uniqueId val="{00000002-A3BA-44CE-8206-C8CBB963DB80}"/>
            </c:ext>
          </c:extLst>
        </c:ser>
        <c:ser>
          <c:idx val="3"/>
          <c:order val="3"/>
          <c:tx>
            <c:v>Cum_Dist</c:v>
          </c:tx>
          <c:spPr>
            <a:ln>
              <a:solidFill>
                <a:schemeClr val="tx1"/>
              </a:solidFill>
              <a:prstDash val="sysDash"/>
            </a:ln>
          </c:spPr>
          <c:marker>
            <c:symbol val="none"/>
          </c:marker>
          <c:xVal>
            <c:numRef>
              <c:f>'5) Cumulative_NormDist'!$F$3:$F$853</c:f>
              <c:numCache>
                <c:formatCode>General</c:formatCode>
                <c:ptCount val="851"/>
                <c:pt idx="0">
                  <c:v>1.3528799059675054E-4</c:v>
                </c:pt>
                <c:pt idx="1">
                  <c:v>1.4120821913922885E-4</c:v>
                </c:pt>
                <c:pt idx="2">
                  <c:v>1.473705313339596E-4</c:v>
                </c:pt>
                <c:pt idx="3">
                  <c:v>1.5378404478589634E-4</c:v>
                </c:pt>
                <c:pt idx="4">
                  <c:v>1.6045818631855137E-4</c:v>
                </c:pt>
                <c:pt idx="5">
                  <c:v>1.6740270104415099E-4</c:v>
                </c:pt>
                <c:pt idx="6">
                  <c:v>1.7462766164413402E-4</c:v>
                </c:pt>
                <c:pt idx="7">
                  <c:v>1.8214347786276412E-4</c:v>
                </c:pt>
                <c:pt idx="8">
                  <c:v>1.8996090621657057E-4</c:v>
                </c:pt>
                <c:pt idx="9">
                  <c:v>1.9809105992229422E-4</c:v>
                </c:pt>
                <c:pt idx="10">
                  <c:v>2.065454190459514E-4</c:v>
                </c:pt>
                <c:pt idx="11">
                  <c:v>2.1533584087555905E-4</c:v>
                </c:pt>
                <c:pt idx="12">
                  <c:v>2.2447457052003175E-4</c:v>
                </c:pt>
                <c:pt idx="13">
                  <c:v>2.339742517366472E-4</c:v>
                </c:pt>
                <c:pt idx="14">
                  <c:v>2.4384793798944932E-4</c:v>
                </c:pt>
                <c:pt idx="15">
                  <c:v>2.5410910374083637E-4</c:v>
                </c:pt>
                <c:pt idx="16">
                  <c:v>2.6477165597852808E-4</c:v>
                </c:pt>
                <c:pt idx="17">
                  <c:v>2.7584994598000662E-4</c:v>
                </c:pt>
                <c:pt idx="18">
                  <c:v>2.8735878131641704E-4</c:v>
                </c:pt>
                <c:pt idx="19">
                  <c:v>2.9931343809784397E-4</c:v>
                </c:pt>
                <c:pt idx="20">
                  <c:v>3.1172967346174233E-4</c:v>
                </c:pt>
                <c:pt idx="21">
                  <c:v>3.2462373830620454E-4</c:v>
                </c:pt>
                <c:pt idx="22">
                  <c:v>3.3801239026964142E-4</c:v>
                </c:pt>
                <c:pt idx="23">
                  <c:v>3.5191290695829841E-4</c:v>
                </c:pt>
                <c:pt idx="24">
                  <c:v>3.6634309942292853E-4</c:v>
                </c:pt>
                <c:pt idx="25">
                  <c:v>3.8132132588580484E-4</c:v>
                </c:pt>
                <c:pt idx="26">
                  <c:v>3.9686650571908608E-4</c:v>
                </c:pt>
                <c:pt idx="27">
                  <c:v>4.1299813367544808E-4</c:v>
                </c:pt>
                <c:pt idx="28">
                  <c:v>4.2973629437169304E-4</c:v>
                </c:pt>
                <c:pt idx="29">
                  <c:v>4.4710167702591644E-4</c:v>
                </c:pt>
                <c:pt idx="30">
                  <c:v>4.6511559044864353E-4</c:v>
                </c:pt>
                <c:pt idx="31">
                  <c:v>4.8379997828814741E-4</c:v>
                </c:pt>
                <c:pt idx="32">
                  <c:v>5.0317743453002291E-4</c:v>
                </c:pt>
                <c:pt idx="33">
                  <c:v>5.2327121925085853E-4</c:v>
                </c:pt>
                <c:pt idx="34">
                  <c:v>5.4410527462568235E-4</c:v>
                </c:pt>
                <c:pt idx="35">
                  <c:v>5.6570424118866029E-4</c:v>
                </c:pt>
                <c:pt idx="36">
                  <c:v>5.8809347434628657E-4</c:v>
                </c:pt>
                <c:pt idx="37">
                  <c:v>6.11299061142118E-4</c:v>
                </c:pt>
                <c:pt idx="38">
                  <c:v>6.3534783727188949E-4</c:v>
                </c:pt>
                <c:pt idx="39">
                  <c:v>6.6026740434757037E-4</c:v>
                </c:pt>
                <c:pt idx="40">
                  <c:v>6.8608614740875353E-4</c:v>
                </c:pt>
                <c:pt idx="41">
                  <c:v>7.1283325267946086E-4</c:v>
                </c:pt>
                <c:pt idx="42">
                  <c:v>7.4053872556823343E-4</c:v>
                </c:pt>
                <c:pt idx="43">
                  <c:v>7.6923340890913596E-4</c:v>
                </c:pt>
                <c:pt idx="44">
                  <c:v>7.989490014409503E-4</c:v>
                </c:pt>
                <c:pt idx="45">
                  <c:v>8.2971807652170424E-4</c:v>
                </c:pt>
                <c:pt idx="46">
                  <c:v>8.6157410107524967E-4</c:v>
                </c:pt>
                <c:pt idx="47">
                  <c:v>8.9455145476642227E-4</c:v>
                </c:pt>
                <c:pt idx="48">
                  <c:v>9.2868544940099076E-4</c:v>
                </c:pt>
                <c:pt idx="49">
                  <c:v>9.6401234854628102E-4</c:v>
                </c:pt>
                <c:pt idx="50">
                  <c:v>1.000569387368071E-3</c:v>
                </c:pt>
                <c:pt idx="51">
                  <c:v>1.0383947926790552E-3</c:v>
                </c:pt>
                <c:pt idx="52">
                  <c:v>1.0775278031938014E-3</c:v>
                </c:pt>
                <c:pt idx="53">
                  <c:v>1.118008689984873E-3</c:v>
                </c:pt>
                <c:pt idx="54">
                  <c:v>1.1598787771343513E-3</c:v>
                </c:pt>
                <c:pt idx="55">
                  <c:v>1.2031804625747557E-3</c:v>
                </c:pt>
                <c:pt idx="56">
                  <c:v>1.2479572391129426E-3</c:v>
                </c:pt>
                <c:pt idx="57">
                  <c:v>1.2942537156302183E-3</c:v>
                </c:pt>
                <c:pt idx="58">
                  <c:v>1.3421156384515577E-3</c:v>
                </c:pt>
                <c:pt idx="59">
                  <c:v>1.3915899128764571E-3</c:v>
                </c:pt>
                <c:pt idx="60">
                  <c:v>1.4427246248635093E-3</c:v>
                </c:pt>
                <c:pt idx="61">
                  <c:v>1.4955690628605403E-3</c:v>
                </c:pt>
                <c:pt idx="62">
                  <c:v>1.550173739771607E-3</c:v>
                </c:pt>
                <c:pt idx="63">
                  <c:v>1.6065904150518661E-3</c:v>
                </c:pt>
                <c:pt idx="64">
                  <c:v>1.664872116920938E-3</c:v>
                </c:pt>
                <c:pt idx="65">
                  <c:v>1.7250731646848603E-3</c:v>
                </c:pt>
                <c:pt idx="66">
                  <c:v>1.7872491911565243E-3</c:v>
                </c:pt>
                <c:pt idx="67">
                  <c:v>1.8514571651638573E-3</c:v>
                </c:pt>
                <c:pt idx="68">
                  <c:v>1.917755414134751E-3</c:v>
                </c:pt>
                <c:pt idx="69">
                  <c:v>1.9862036467472965E-3</c:v>
                </c:pt>
                <c:pt idx="70">
                  <c:v>2.056862975633348E-3</c:v>
                </c:pt>
                <c:pt idx="71">
                  <c:v>2.1297959401232118E-3</c:v>
                </c:pt>
                <c:pt idx="72">
                  <c:v>2.2050665290186174E-3</c:v>
                </c:pt>
                <c:pt idx="73">
                  <c:v>2.2827402033808075E-3</c:v>
                </c:pt>
                <c:pt idx="74">
                  <c:v>2.3628839193202064E-3</c:v>
                </c:pt>
                <c:pt idx="75">
                  <c:v>2.4455661507735054E-3</c:v>
                </c:pt>
                <c:pt idx="76">
                  <c:v>2.5308569122537488E-3</c:v>
                </c:pt>
                <c:pt idx="77">
                  <c:v>2.6188277815584549E-3</c:v>
                </c:pt>
                <c:pt idx="78">
                  <c:v>2.7095519224204045E-3</c:v>
                </c:pt>
                <c:pt idx="79">
                  <c:v>2.8031041070852923E-3</c:v>
                </c:pt>
                <c:pt idx="80">
                  <c:v>2.8995607387999386E-3</c:v>
                </c:pt>
                <c:pt idx="81">
                  <c:v>2.9989998741944191E-3</c:v>
                </c:pt>
                <c:pt idx="82">
                  <c:v>3.1015012455409209E-3</c:v>
                </c:pt>
                <c:pt idx="83">
                  <c:v>3.2071462828717539E-3</c:v>
                </c:pt>
                <c:pt idx="84">
                  <c:v>3.3160181359385039E-3</c:v>
                </c:pt>
                <c:pt idx="85">
                  <c:v>3.4282016959938455E-3</c:v>
                </c:pt>
                <c:pt idx="86">
                  <c:v>3.543783617377126E-3</c:v>
                </c:pt>
                <c:pt idx="87">
                  <c:v>3.6628523388844195E-3</c:v>
                </c:pt>
                <c:pt idx="88">
                  <c:v>3.7854981049032488E-3</c:v>
                </c:pt>
                <c:pt idx="89">
                  <c:v>3.9118129862918084E-3</c:v>
                </c:pt>
                <c:pt idx="90">
                  <c:v>4.0418909009821338E-3</c:v>
                </c:pt>
                <c:pt idx="91">
                  <c:v>4.1758276342861262E-3</c:v>
                </c:pt>
                <c:pt idx="92">
                  <c:v>4.3137208588831192E-3</c:v>
                </c:pt>
                <c:pt idx="93">
                  <c:v>4.4556701544670001E-3</c:v>
                </c:pt>
                <c:pt idx="94">
                  <c:v>4.6017770270308763E-3</c:v>
                </c:pt>
                <c:pt idx="95">
                  <c:v>4.7521449277664945E-3</c:v>
                </c:pt>
                <c:pt idx="96">
                  <c:v>4.9068792715555483E-3</c:v>
                </c:pt>
                <c:pt idx="97">
                  <c:v>5.0660874550294702E-3</c:v>
                </c:pt>
                <c:pt idx="98">
                  <c:v>5.2298788741739696E-3</c:v>
                </c:pt>
                <c:pt idx="99">
                  <c:v>5.3983649414543425E-3</c:v>
                </c:pt>
                <c:pt idx="100">
                  <c:v>5.5716591024369943E-3</c:v>
                </c:pt>
                <c:pt idx="101">
                  <c:v>5.7498768518826401E-3</c:v>
                </c:pt>
                <c:pt idx="102">
                  <c:v>5.9331357492858972E-3</c:v>
                </c:pt>
                <c:pt idx="103">
                  <c:v>6.1215554338361015E-3</c:v>
                </c:pt>
                <c:pt idx="104">
                  <c:v>6.3152576387736107E-3</c:v>
                </c:pt>
                <c:pt idx="105">
                  <c:v>6.5143662051156976E-3</c:v>
                </c:pt>
                <c:pt idx="106">
                  <c:v>6.7190070947257636E-3</c:v>
                </c:pt>
                <c:pt idx="107">
                  <c:v>6.9293084026995772E-3</c:v>
                </c:pt>
                <c:pt idx="108">
                  <c:v>7.1454003690417413E-3</c:v>
                </c:pt>
                <c:pt idx="109">
                  <c:v>7.36741538960556E-3</c:v>
                </c:pt>
                <c:pt idx="110">
                  <c:v>7.595488026269229E-3</c:v>
                </c:pt>
                <c:pt idx="111">
                  <c:v>7.8297550163210494E-3</c:v>
                </c:pt>
                <c:pt idx="112">
                  <c:v>8.070355281026273E-3</c:v>
                </c:pt>
                <c:pt idx="113">
                  <c:v>8.3174299333480008E-3</c:v>
                </c:pt>
                <c:pt idx="114">
                  <c:v>8.5711222847944992E-3</c:v>
                </c:pt>
                <c:pt idx="115">
                  <c:v>8.8315778513649995E-3</c:v>
                </c:pt>
                <c:pt idx="116">
                  <c:v>9.0989443585662716E-3</c:v>
                </c:pt>
                <c:pt idx="117">
                  <c:v>9.3733717454720141E-3</c:v>
                </c:pt>
                <c:pt idx="118">
                  <c:v>9.6550121677969909E-3</c:v>
                </c:pt>
                <c:pt idx="119">
                  <c:v>9.9440199999580592E-3</c:v>
                </c:pt>
                <c:pt idx="120">
                  <c:v>1.0240551836094063E-2</c:v>
                </c:pt>
                <c:pt idx="121">
                  <c:v>1.0544766490016717E-2</c:v>
                </c:pt>
                <c:pt idx="122">
                  <c:v>1.0856824994064521E-2</c:v>
                </c:pt>
                <c:pt idx="123">
                  <c:v>1.1176890596832068E-2</c:v>
                </c:pt>
                <c:pt idx="124">
                  <c:v>1.1505128759746873E-2</c:v>
                </c:pt>
                <c:pt idx="125">
                  <c:v>1.1841707152466463E-2</c:v>
                </c:pt>
                <c:pt idx="126">
                  <c:v>1.2186795647068085E-2</c:v>
                </c:pt>
                <c:pt idx="127">
                  <c:v>1.2540566311004161E-2</c:v>
                </c:pt>
                <c:pt idx="128">
                  <c:v>1.290319339879618E-2</c:v>
                </c:pt>
                <c:pt idx="129">
                  <c:v>1.3274853342440766E-2</c:v>
                </c:pt>
                <c:pt idx="130">
                  <c:v>1.3655724740501167E-2</c:v>
                </c:pt>
                <c:pt idx="131">
                  <c:v>1.4045988345858256E-2</c:v>
                </c:pt>
                <c:pt idx="132">
                  <c:v>1.4445827052095229E-2</c:v>
                </c:pt>
                <c:pt idx="133">
                  <c:v>1.4855425878490546E-2</c:v>
                </c:pt>
                <c:pt idx="134">
                  <c:v>1.5274971953594381E-2</c:v>
                </c:pt>
                <c:pt idx="135">
                  <c:v>1.5704654497363718E-2</c:v>
                </c:pt>
                <c:pt idx="136">
                  <c:v>1.6144664801832291E-2</c:v>
                </c:pt>
                <c:pt idx="137">
                  <c:v>1.6595196210291565E-2</c:v>
                </c:pt>
                <c:pt idx="138">
                  <c:v>1.705644409495994E-2</c:v>
                </c:pt>
                <c:pt idx="139">
                  <c:v>1.7528605833117467E-2</c:v>
                </c:pt>
                <c:pt idx="140">
                  <c:v>1.8011880781684489E-2</c:v>
                </c:pt>
                <c:pt idx="141">
                  <c:v>1.8506470250222559E-2</c:v>
                </c:pt>
                <c:pt idx="142">
                  <c:v>1.9012577472337401E-2</c:v>
                </c:pt>
                <c:pt idx="143">
                  <c:v>1.9530407575463885E-2</c:v>
                </c:pt>
                <c:pt idx="144">
                  <c:v>2.0060167549013849E-2</c:v>
                </c:pt>
                <c:pt idx="145">
                  <c:v>2.0602066210868339E-2</c:v>
                </c:pt>
                <c:pt idx="146">
                  <c:v>2.1156314172196745E-2</c:v>
                </c:pt>
                <c:pt idx="147">
                  <c:v>2.172312380058607E-2</c:v>
                </c:pt>
                <c:pt idx="148">
                  <c:v>2.2302709181464327E-2</c:v>
                </c:pt>
                <c:pt idx="149">
                  <c:v>2.2895286077803254E-2</c:v>
                </c:pt>
                <c:pt idx="150">
                  <c:v>2.3501071888085923E-2</c:v>
                </c:pt>
                <c:pt idx="151">
                  <c:v>2.4120285602526666E-2</c:v>
                </c:pt>
                <c:pt idx="152">
                  <c:v>2.4753147757530687E-2</c:v>
                </c:pt>
                <c:pt idx="153">
                  <c:v>2.5399880388382579E-2</c:v>
                </c:pt>
                <c:pt idx="154">
                  <c:v>2.6060706980153711E-2</c:v>
                </c:pt>
                <c:pt idx="155">
                  <c:v>2.6735852416819427E-2</c:v>
                </c:pt>
                <c:pt idx="156">
                  <c:v>2.7425542928578534E-2</c:v>
                </c:pt>
                <c:pt idx="157">
                  <c:v>2.8130006037367955E-2</c:v>
                </c:pt>
                <c:pt idx="158">
                  <c:v>2.8849470500567811E-2</c:v>
                </c:pt>
                <c:pt idx="159">
                  <c:v>2.9584166252892022E-2</c:v>
                </c:pt>
                <c:pt idx="160">
                  <c:v>3.0334324346461852E-2</c:v>
                </c:pt>
                <c:pt idx="161">
                  <c:v>3.1100176889060752E-2</c:v>
                </c:pt>
                <c:pt idx="162">
                  <c:v>3.188195698056967E-2</c:v>
                </c:pt>
                <c:pt idx="163">
                  <c:v>3.2679898647584277E-2</c:v>
                </c:pt>
                <c:pt idx="164">
                  <c:v>3.3494236776216248E-2</c:v>
                </c:pt>
                <c:pt idx="165">
                  <c:v>3.4325207043082194E-2</c:v>
                </c:pt>
                <c:pt idx="166">
                  <c:v>3.517304584448535E-2</c:v>
                </c:pt>
                <c:pt idx="167">
                  <c:v>3.6037990223796806E-2</c:v>
                </c:pt>
                <c:pt idx="168">
                  <c:v>3.6920277797044175E-2</c:v>
                </c:pt>
                <c:pt idx="169">
                  <c:v>3.7820146676717015E-2</c:v>
                </c:pt>
                <c:pt idx="170">
                  <c:v>3.8737835393800372E-2</c:v>
                </c:pt>
                <c:pt idx="171">
                  <c:v>3.9673582818048565E-2</c:v>
                </c:pt>
                <c:pt idx="172">
                  <c:v>4.0627628076513891E-2</c:v>
                </c:pt>
                <c:pt idx="173">
                  <c:v>4.1600210470345129E-2</c:v>
                </c:pt>
                <c:pt idx="174">
                  <c:v>4.2591569389873962E-2</c:v>
                </c:pt>
                <c:pt idx="175">
                  <c:v>4.3601944228007249E-2</c:v>
                </c:pt>
                <c:pt idx="176">
                  <c:v>4.4631574291946426E-2</c:v>
                </c:pt>
                <c:pt idx="177">
                  <c:v>4.568069871325562E-2</c:v>
                </c:pt>
                <c:pt idx="178">
                  <c:v>4.6749556356302367E-2</c:v>
                </c:pt>
                <c:pt idx="179">
                  <c:v>4.7838385725096286E-2</c:v>
                </c:pt>
                <c:pt idx="180">
                  <c:v>4.8947424868552823E-2</c:v>
                </c:pt>
                <c:pt idx="181">
                  <c:v>5.0076911284210664E-2</c:v>
                </c:pt>
                <c:pt idx="182">
                  <c:v>5.1227081820433451E-2</c:v>
                </c:pt>
                <c:pt idx="183">
                  <c:v>5.2398172577127471E-2</c:v>
                </c:pt>
                <c:pt idx="184">
                  <c:v>5.3590418805009463E-2</c:v>
                </c:pt>
                <c:pt idx="185">
                  <c:v>5.4804054803459824E-2</c:v>
                </c:pt>
                <c:pt idx="186">
                  <c:v>5.6039313816998407E-2</c:v>
                </c:pt>
                <c:pt idx="187">
                  <c:v>5.7296427930421778E-2</c:v>
                </c:pt>
                <c:pt idx="188">
                  <c:v>5.8575627962642027E-2</c:v>
                </c:pt>
                <c:pt idx="189">
                  <c:v>5.9877143359270218E-2</c:v>
                </c:pt>
                <c:pt idx="190">
                  <c:v>6.120120208398714E-2</c:v>
                </c:pt>
                <c:pt idx="191">
                  <c:v>6.2548030508748298E-2</c:v>
                </c:pt>
                <c:pt idx="192">
                  <c:v>6.3917853302868755E-2</c:v>
                </c:pt>
                <c:pt idx="193">
                  <c:v>6.5310893321038094E-2</c:v>
                </c:pt>
                <c:pt idx="194">
                  <c:v>6.6727371490314852E-2</c:v>
                </c:pt>
                <c:pt idx="195">
                  <c:v>6.8167506696153179E-2</c:v>
                </c:pt>
                <c:pt idx="196">
                  <c:v>6.9631515667515118E-2</c:v>
                </c:pt>
                <c:pt idx="197">
                  <c:v>7.1119612861123699E-2</c:v>
                </c:pt>
                <c:pt idx="198">
                  <c:v>7.263201034491383E-2</c:v>
                </c:pt>
                <c:pt idx="199">
                  <c:v>7.41689176807388E-2</c:v>
                </c:pt>
                <c:pt idx="200">
                  <c:v>7.5730541806393242E-2</c:v>
                </c:pt>
                <c:pt idx="201">
                  <c:v>7.7317086917012626E-2</c:v>
                </c:pt>
                <c:pt idx="202">
                  <c:v>7.8928754345913149E-2</c:v>
                </c:pt>
                <c:pt idx="203">
                  <c:v>8.056574244493514E-2</c:v>
                </c:pt>
                <c:pt idx="204">
                  <c:v>8.2228246464356849E-2</c:v>
                </c:pt>
                <c:pt idx="205">
                  <c:v>8.3916458432444149E-2</c:v>
                </c:pt>
                <c:pt idx="206">
                  <c:v>8.5630567034705687E-2</c:v>
                </c:pt>
                <c:pt idx="207">
                  <c:v>8.7370757492921738E-2</c:v>
                </c:pt>
                <c:pt idx="208">
                  <c:v>8.9137211444019107E-2</c:v>
                </c:pt>
                <c:pt idx="209">
                  <c:v>9.0930106818862169E-2</c:v>
                </c:pt>
                <c:pt idx="210">
                  <c:v>9.2749617721035002E-2</c:v>
                </c:pt>
                <c:pt idx="211">
                  <c:v>9.4595914305687576E-2</c:v>
                </c:pt>
                <c:pt idx="212">
                  <c:v>9.6469162658521707E-2</c:v>
                </c:pt>
                <c:pt idx="213">
                  <c:v>9.8369524674993547E-2</c:v>
                </c:pt>
                <c:pt idx="214">
                  <c:v>0.10029715793980896</c:v>
                </c:pt>
                <c:pt idx="215">
                  <c:v>0.1022522156067909</c:v>
                </c:pt>
                <c:pt idx="216">
                  <c:v>0.10423484627919723</c:v>
                </c:pt>
                <c:pt idx="217">
                  <c:v>0.10624519389056916</c:v>
                </c:pt>
                <c:pt idx="218">
                  <c:v>0.10828339758619059</c:v>
                </c:pt>
                <c:pt idx="219">
                  <c:v>0.11034959160524034</c:v>
                </c:pt>
                <c:pt idx="220">
                  <c:v>0.11244390516371791</c:v>
                </c:pt>
                <c:pt idx="221">
                  <c:v>0.11456646233822713</c:v>
                </c:pt>
                <c:pt idx="222">
                  <c:v>0.11671738195069821</c:v>
                </c:pt>
                <c:pt idx="223">
                  <c:v>0.11889677745413428</c:v>
                </c:pt>
                <c:pt idx="224">
                  <c:v>0.12110475681946442</c:v>
                </c:pt>
                <c:pt idx="225">
                  <c:v>0.12334142242358712</c:v>
                </c:pt>
                <c:pt idx="226">
                  <c:v>0.12560687093869061</c:v>
                </c:pt>
                <c:pt idx="227">
                  <c:v>0.12790119322293164</c:v>
                </c:pt>
                <c:pt idx="228">
                  <c:v>0.13022447421255981</c:v>
                </c:pt>
                <c:pt idx="229">
                  <c:v>0.13257679281557036</c:v>
                </c:pt>
                <c:pt idx="230">
                  <c:v>0.13495822180697151</c:v>
                </c:pt>
                <c:pt idx="231">
                  <c:v>0.13736882772574879</c:v>
                </c:pt>
                <c:pt idx="232">
                  <c:v>0.13980867077361325</c:v>
                </c:pt>
                <c:pt idx="233">
                  <c:v>0.14227780471561469</c:v>
                </c:pt>
                <c:pt idx="234">
                  <c:v>0.14477627678270638</c:v>
                </c:pt>
                <c:pt idx="235">
                  <c:v>0.14730412757634195</c:v>
                </c:pt>
                <c:pt idx="236">
                  <c:v>0.14986139097518908</c:v>
                </c:pt>
                <c:pt idx="237">
                  <c:v>0.15244809404404111</c:v>
                </c:pt>
                <c:pt idx="238">
                  <c:v>0.15506425694500886</c:v>
                </c:pt>
                <c:pt idx="239">
                  <c:v>0.1577098928510722</c:v>
                </c:pt>
                <c:pt idx="240">
                  <c:v>0.16038500786207288</c:v>
                </c:pt>
                <c:pt idx="241">
                  <c:v>0.16308960092322702</c:v>
                </c:pt>
                <c:pt idx="242">
                  <c:v>0.16582366374623456</c:v>
                </c:pt>
                <c:pt idx="243">
                  <c:v>0.16858718073306464</c:v>
                </c:pt>
                <c:pt idx="244">
                  <c:v>0.17138012890249132</c:v>
                </c:pt>
                <c:pt idx="245">
                  <c:v>0.17420247781945464</c:v>
                </c:pt>
                <c:pt idx="246">
                  <c:v>0.17705418952732185</c:v>
                </c:pt>
                <c:pt idx="247">
                  <c:v>0.17993521848311875</c:v>
                </c:pt>
                <c:pt idx="248">
                  <c:v>0.18284551149580425</c:v>
                </c:pt>
                <c:pt idx="249">
                  <c:v>0.18578500766765552</c:v>
                </c:pt>
                <c:pt idx="250">
                  <c:v>0.18875363833883269</c:v>
                </c:pt>
                <c:pt idx="251">
                  <c:v>0.19175132703518807</c:v>
                </c:pt>
                <c:pt idx="252">
                  <c:v>0.19477798941938548</c:v>
                </c:pt>
                <c:pt idx="253">
                  <c:v>0.1978335332453906</c:v>
                </c:pt>
                <c:pt idx="254">
                  <c:v>0.20091785831639469</c:v>
                </c:pt>
                <c:pt idx="255">
                  <c:v>0.20403085644622898</c:v>
                </c:pt>
                <c:pt idx="256">
                  <c:v>0.20717241142432696</c:v>
                </c:pt>
                <c:pt idx="257">
                  <c:v>0.21034239898429039</c:v>
                </c:pt>
                <c:pt idx="258">
                  <c:v>0.2135406867761083</c:v>
                </c:pt>
                <c:pt idx="259">
                  <c:v>0.21676713434208408</c:v>
                </c:pt>
                <c:pt idx="260">
                  <c:v>0.22002159309651312</c:v>
                </c:pt>
                <c:pt idx="261">
                  <c:v>0.22330390630916225</c:v>
                </c:pt>
                <c:pt idx="262">
                  <c:v>0.22661390909259013</c:v>
                </c:pt>
                <c:pt idx="263">
                  <c:v>0.22995142839335095</c:v>
                </c:pt>
                <c:pt idx="264">
                  <c:v>0.23331628298712079</c:v>
                </c:pt>
                <c:pt idx="265">
                  <c:v>0.2367082834777807</c:v>
                </c:pt>
                <c:pt idx="266">
                  <c:v>0.24012723230049082</c:v>
                </c:pt>
                <c:pt idx="267">
                  <c:v>0.24357292372878619</c:v>
                </c:pt>
                <c:pt idx="268">
                  <c:v>0.24704514388572085</c:v>
                </c:pt>
                <c:pt idx="269">
                  <c:v>0.25054367075908729</c:v>
                </c:pt>
                <c:pt idx="270">
                  <c:v>0.25406827422073186</c:v>
                </c:pt>
                <c:pt idx="271">
                  <c:v>0.25761871604998604</c:v>
                </c:pt>
                <c:pt idx="272">
                  <c:v>0.26119474996123115</c:v>
                </c:pt>
                <c:pt idx="273">
                  <c:v>0.26479612163560873</c:v>
                </c:pt>
                <c:pt idx="274">
                  <c:v>0.26842256875688875</c:v>
                </c:pt>
                <c:pt idx="275">
                  <c:v>0.27207382105150152</c:v>
                </c:pt>
                <c:pt idx="276">
                  <c:v>0.27574960033274099</c:v>
                </c:pt>
                <c:pt idx="277">
                  <c:v>0.27944962054913802</c:v>
                </c:pt>
                <c:pt idx="278">
                  <c:v>0.28317358783700464</c:v>
                </c:pt>
                <c:pt idx="279">
                  <c:v>0.28692120057714393</c:v>
                </c:pt>
                <c:pt idx="280">
                  <c:v>0.29069214945571814</c:v>
                </c:pt>
                <c:pt idx="281">
                  <c:v>0.29448611752926468</c:v>
                </c:pt>
                <c:pt idx="282">
                  <c:v>0.29830278029384671</c:v>
                </c:pt>
                <c:pt idx="283">
                  <c:v>0.30214180575832045</c:v>
                </c:pt>
                <c:pt idx="284">
                  <c:v>0.30600285452170073</c:v>
                </c:pt>
                <c:pt idx="285">
                  <c:v>0.30988557985460063</c:v>
                </c:pt>
                <c:pt idx="286">
                  <c:v>0.31378962778471975</c:v>
                </c:pt>
                <c:pt idx="287">
                  <c:v>0.31771463718635162</c:v>
                </c:pt>
                <c:pt idx="288">
                  <c:v>0.32166023987387821</c:v>
                </c:pt>
                <c:pt idx="289">
                  <c:v>0.32562606069921501</c:v>
                </c:pt>
                <c:pt idx="290">
                  <c:v>0.32961171765316988</c:v>
                </c:pt>
                <c:pt idx="291">
                  <c:v>0.33361682197067277</c:v>
                </c:pt>
                <c:pt idx="292">
                  <c:v>0.33764097823983197</c:v>
                </c:pt>
                <c:pt idx="293">
                  <c:v>0.34168378451476922</c:v>
                </c:pt>
                <c:pt idx="294">
                  <c:v>0.34574483243218279</c:v>
                </c:pt>
                <c:pt idx="295">
                  <c:v>0.34982370733158619</c:v>
                </c:pt>
                <c:pt idx="296">
                  <c:v>0.35391998837916322</c:v>
                </c:pt>
                <c:pt idx="297">
                  <c:v>0.3580332486951826</c:v>
                </c:pt>
                <c:pt idx="298">
                  <c:v>0.36216305548490857</c:v>
                </c:pt>
                <c:pt idx="299">
                  <c:v>0.36630897017294162</c:v>
                </c:pt>
                <c:pt idx="300">
                  <c:v>0.37047054854092321</c:v>
                </c:pt>
                <c:pt idx="301">
                  <c:v>0.37464734086853146</c:v>
                </c:pt>
                <c:pt idx="302">
                  <c:v>0.37883889207769678</c:v>
                </c:pt>
                <c:pt idx="303">
                  <c:v>0.38304474187995913</c:v>
                </c:pt>
                <c:pt idx="304">
                  <c:v>0.38726442492689034</c:v>
                </c:pt>
                <c:pt idx="305">
                  <c:v>0.39149747096349852</c:v>
                </c:pt>
                <c:pt idx="306">
                  <c:v>0.39574340498453253</c:v>
                </c:pt>
                <c:pt idx="307">
                  <c:v>0.40000174739359962</c:v>
                </c:pt>
                <c:pt idx="308">
                  <c:v>0.40427201416500769</c:v>
                </c:pt>
                <c:pt idx="309">
                  <c:v>0.4085537170082425</c:v>
                </c:pt>
                <c:pt idx="310">
                  <c:v>0.41284636353498633</c:v>
                </c:pt>
                <c:pt idx="311">
                  <c:v>0.41714945742858323</c:v>
                </c:pt>
                <c:pt idx="312">
                  <c:v>0.42146249861585455</c:v>
                </c:pt>
                <c:pt idx="313">
                  <c:v>0.42578498344116456</c:v>
                </c:pt>
                <c:pt idx="314">
                  <c:v>0.43011640484263691</c:v>
                </c:pt>
                <c:pt idx="315">
                  <c:v>0.43445625253041792</c:v>
                </c:pt>
                <c:pt idx="316">
                  <c:v>0.43880401316688344</c:v>
                </c:pt>
                <c:pt idx="317">
                  <c:v>0.44315917054868259</c:v>
                </c:pt>
                <c:pt idx="318">
                  <c:v>0.44752120579051113</c:v>
                </c:pt>
                <c:pt idx="319">
                  <c:v>0.45188959751050545</c:v>
                </c:pt>
                <c:pt idx="320">
                  <c:v>0.45626382201714705</c:v>
                </c:pt>
                <c:pt idx="321">
                  <c:v>0.46064335349756519</c:v>
                </c:pt>
                <c:pt idx="322">
                  <c:v>0.46502766420712593</c:v>
                </c:pt>
                <c:pt idx="323">
                  <c:v>0.46941622466019245</c:v>
                </c:pt>
                <c:pt idx="324">
                  <c:v>0.47380850382194295</c:v>
                </c:pt>
                <c:pt idx="325">
                  <c:v>0.47820396930112918</c:v>
                </c:pt>
                <c:pt idx="326">
                  <c:v>0.48260208754366019</c:v>
                </c:pt>
                <c:pt idx="327">
                  <c:v>0.48700232402689253</c:v>
                </c:pt>
                <c:pt idx="328">
                  <c:v>0.4914041434545105</c:v>
                </c:pt>
                <c:pt idx="329">
                  <c:v>0.49580700995187726</c:v>
                </c:pt>
                <c:pt idx="330">
                  <c:v>0.5002103872617375</c:v>
                </c:pt>
                <c:pt idx="331">
                  <c:v>0.50461373894015393</c:v>
                </c:pt>
                <c:pt idx="332">
                  <c:v>0.50901652855255664</c:v>
                </c:pt>
                <c:pt idx="333">
                  <c:v>0.51341821986978775</c:v>
                </c:pt>
                <c:pt idx="334">
                  <c:v>0.51781827706401995</c:v>
                </c:pt>
                <c:pt idx="335">
                  <c:v>0.52221616490443123</c:v>
                </c:pt>
                <c:pt idx="336">
                  <c:v>0.52661134895251605</c:v>
                </c:pt>
                <c:pt idx="337">
                  <c:v>0.53100329575691396</c:v>
                </c:pt>
                <c:pt idx="338">
                  <c:v>0.53539147304763757</c:v>
                </c:pt>
                <c:pt idx="339">
                  <c:v>0.53977534992958298</c:v>
                </c:pt>
                <c:pt idx="340">
                  <c:v>0.54415439707520263</c:v>
                </c:pt>
                <c:pt idx="341">
                  <c:v>0.54852808691622779</c:v>
                </c:pt>
                <c:pt idx="342">
                  <c:v>0.55289589383432158</c:v>
                </c:pt>
                <c:pt idx="343">
                  <c:v>0.55725729435054994</c:v>
                </c:pt>
                <c:pt idx="344">
                  <c:v>0.56161176731355589</c:v>
                </c:pt>
                <c:pt idx="345">
                  <c:v>0.56595879408632432</c:v>
                </c:pt>
                <c:pt idx="346">
                  <c:v>0.57029785873142547</c:v>
                </c:pt>
                <c:pt idx="347">
                  <c:v>0.57462844819462822</c:v>
                </c:pt>
                <c:pt idx="348">
                  <c:v>0.578950052486773</c:v>
                </c:pt>
                <c:pt idx="349">
                  <c:v>0.58326216486379667</c:v>
                </c:pt>
                <c:pt idx="350">
                  <c:v>0.58756428200480593</c:v>
                </c:pt>
                <c:pt idx="351">
                  <c:v>0.59185590418809164</c:v>
                </c:pt>
                <c:pt idx="352">
                  <c:v>0.59613653546498413</c:v>
                </c:pt>
                <c:pt idx="353">
                  <c:v>0.60040568383144843</c:v>
                </c:pt>
                <c:pt idx="354">
                  <c:v>0.60466286139732006</c:v>
                </c:pt>
                <c:pt idx="355">
                  <c:v>0.60890758455308447</c:v>
                </c:pt>
                <c:pt idx="356">
                  <c:v>0.61313937413410646</c:v>
                </c:pt>
                <c:pt idx="357">
                  <c:v>0.61735775558221673</c:v>
                </c:pt>
                <c:pt idx="358">
                  <c:v>0.62156225910456353</c:v>
                </c:pt>
                <c:pt idx="359">
                  <c:v>0.62575241982964447</c:v>
                </c:pt>
                <c:pt idx="360">
                  <c:v>0.62992777796042865</c:v>
                </c:pt>
                <c:pt idx="361">
                  <c:v>0.63408787892449037</c:v>
                </c:pt>
                <c:pt idx="362">
                  <c:v>0.63823227352106948</c:v>
                </c:pt>
                <c:pt idx="363">
                  <c:v>0.64236051806498196</c:v>
                </c:pt>
                <c:pt idx="364">
                  <c:v>0.6464721745273051</c:v>
                </c:pt>
                <c:pt idx="365">
                  <c:v>0.65056681067276279</c:v>
                </c:pt>
                <c:pt idx="366">
                  <c:v>0.65464400019374247</c:v>
                </c:pt>
                <c:pt idx="367">
                  <c:v>0.65870332284087385</c:v>
                </c:pt>
                <c:pt idx="368">
                  <c:v>0.66274436455010566</c:v>
                </c:pt>
                <c:pt idx="369">
                  <c:v>0.66676671756621864</c:v>
                </c:pt>
                <c:pt idx="370">
                  <c:v>0.67076998056271464</c:v>
                </c:pt>
                <c:pt idx="371">
                  <c:v>0.67475375875802612</c:v>
                </c:pt>
                <c:pt idx="372">
                  <c:v>0.67871766402799216</c:v>
                </c:pt>
                <c:pt idx="373">
                  <c:v>0.68266131501455107</c:v>
                </c:pt>
                <c:pt idx="374">
                  <c:v>0.68658433723060219</c:v>
                </c:pt>
                <c:pt idx="375">
                  <c:v>0.69048636316099266</c:v>
                </c:pt>
                <c:pt idx="376">
                  <c:v>0.69436703235958597</c:v>
                </c:pt>
                <c:pt idx="377">
                  <c:v>0.69822599154237786</c:v>
                </c:pt>
                <c:pt idx="378">
                  <c:v>0.70206289467662053</c:v>
                </c:pt>
                <c:pt idx="379">
                  <c:v>0.70587740306592495</c:v>
                </c:pt>
                <c:pt idx="380">
                  <c:v>0.70966918543131319</c:v>
                </c:pt>
                <c:pt idx="381">
                  <c:v>0.71343791798819234</c:v>
                </c:pt>
                <c:pt idx="382">
                  <c:v>0.71718328451923008</c:v>
                </c:pt>
                <c:pt idx="383">
                  <c:v>0.7209049764431098</c:v>
                </c:pt>
                <c:pt idx="384">
                  <c:v>0.72460269287915213</c:v>
                </c:pt>
                <c:pt idx="385">
                  <c:v>0.72827614070778501</c:v>
                </c:pt>
                <c:pt idx="386">
                  <c:v>0.73192503462685643</c:v>
                </c:pt>
                <c:pt idx="387">
                  <c:v>0.73554909720377992</c:v>
                </c:pt>
                <c:pt idx="388">
                  <c:v>0.73914805892350954</c:v>
                </c:pt>
                <c:pt idx="389">
                  <c:v>0.74272165823234426</c:v>
                </c:pt>
                <c:pt idx="390">
                  <c:v>0.74626964157756237</c:v>
                </c:pt>
                <c:pt idx="391">
                  <c:v>0.74979176344289089</c:v>
                </c:pt>
                <c:pt idx="392">
                  <c:v>0.75328778637982052</c:v>
                </c:pt>
                <c:pt idx="393">
                  <c:v>0.7567574810347738</c:v>
                </c:pt>
                <c:pt idx="394">
                  <c:v>0.76020062617214279</c:v>
                </c:pt>
                <c:pt idx="395">
                  <c:v>0.76361700869321192</c:v>
                </c:pt>
                <c:pt idx="396">
                  <c:v>0.76700642365098759</c:v>
                </c:pt>
                <c:pt idx="397">
                  <c:v>0.77036867426095368</c:v>
                </c:pt>
                <c:pt idx="398">
                  <c:v>0.77370357190778194</c:v>
                </c:pt>
                <c:pt idx="399">
                  <c:v>0.77701093614802352</c:v>
                </c:pt>
                <c:pt idx="400">
                  <c:v>0.78029059470881268</c:v>
                </c:pt>
                <c:pt idx="401">
                  <c:v>0.78354238348261607</c:v>
                </c:pt>
                <c:pt idx="402">
                  <c:v>0.78676614651806431</c:v>
                </c:pt>
                <c:pt idx="403">
                  <c:v>0.78996173600690367</c:v>
                </c:pt>
                <c:pt idx="404">
                  <c:v>0.7931290122671093</c:v>
                </c:pt>
                <c:pt idx="405">
                  <c:v>0.79626784372220372</c:v>
                </c:pt>
                <c:pt idx="406">
                  <c:v>0.79937810687682642</c:v>
                </c:pt>
                <c:pt idx="407">
                  <c:v>0.80245968628860265</c:v>
                </c:pt>
                <c:pt idx="408">
                  <c:v>0.80551247453636143</c:v>
                </c:pt>
                <c:pt idx="409">
                  <c:v>0.80853637218475771</c:v>
                </c:pt>
                <c:pt idx="410">
                  <c:v>0.81153128774535022</c:v>
                </c:pt>
                <c:pt idx="411">
                  <c:v>0.81449713763419429</c:v>
                </c:pt>
                <c:pt idx="412">
                  <c:v>0.81743384612600767</c:v>
                </c:pt>
                <c:pt idx="413">
                  <c:v>0.82034134530497083</c:v>
                </c:pt>
                <c:pt idx="414">
                  <c:v>0.82321957501222343</c:v>
                </c:pt>
                <c:pt idx="415">
                  <c:v>0.82606848279012213</c:v>
                </c:pt>
                <c:pt idx="416">
                  <c:v>0.8288880238233256</c:v>
                </c:pt>
                <c:pt idx="417">
                  <c:v>0.83167816087677549</c:v>
                </c:pt>
                <c:pt idx="418">
                  <c:v>0.8344388642306404</c:v>
                </c:pt>
                <c:pt idx="419">
                  <c:v>0.83717011161229749</c:v>
                </c:pt>
                <c:pt idx="420">
                  <c:v>0.83987188812541969</c:v>
                </c:pt>
                <c:pt idx="421">
                  <c:v>0.84254418617624582</c:v>
                </c:pt>
                <c:pt idx="422">
                  <c:v>0.84518700539710689</c:v>
                </c:pt>
                <c:pt idx="423">
                  <c:v>0.84780035256728381</c:v>
                </c:pt>
                <c:pt idx="424">
                  <c:v>0.85038424153127612</c:v>
                </c:pt>
                <c:pt idx="425">
                  <c:v>0.85293869311455783</c:v>
                </c:pt>
                <c:pt idx="426">
                  <c:v>0.85546373503689987</c:v>
                </c:pt>
                <c:pt idx="427">
                  <c:v>0.85795940182334096</c:v>
                </c:pt>
                <c:pt idx="428">
                  <c:v>0.86042573471288564</c:v>
                </c:pt>
                <c:pt idx="429">
                  <c:v>0.86286278156501117</c:v>
                </c:pt>
                <c:pt idx="430">
                  <c:v>0.86527059676406837</c:v>
                </c:pt>
                <c:pt idx="431">
                  <c:v>0.86764924112165465</c:v>
                </c:pt>
                <c:pt idx="432">
                  <c:v>0.86999878177704637</c:v>
                </c:pt>
                <c:pt idx="433">
                  <c:v>0.87231929209577252</c:v>
                </c:pt>
                <c:pt idx="434">
                  <c:v>0.87461085156641327</c:v>
                </c:pt>
                <c:pt idx="435">
                  <c:v>0.87687354569570997</c:v>
                </c:pt>
                <c:pt idx="436">
                  <c:v>0.87910746590206701</c:v>
                </c:pt>
                <c:pt idx="437">
                  <c:v>0.88131270940753559</c:v>
                </c:pt>
                <c:pt idx="438">
                  <c:v>0.88348937912835857</c:v>
                </c:pt>
                <c:pt idx="439">
                  <c:v>0.88563758356416478</c:v>
                </c:pt>
                <c:pt idx="440">
                  <c:v>0.88775743668589568</c:v>
                </c:pt>
                <c:pt idx="441">
                  <c:v>0.88984905782254875</c:v>
                </c:pt>
                <c:pt idx="442">
                  <c:v>0.89191257154682224</c:v>
                </c:pt>
                <c:pt idx="443">
                  <c:v>0.89394810755974485</c:v>
                </c:pt>
                <c:pt idx="444">
                  <c:v>0.89595580057437263</c:v>
                </c:pt>
                <c:pt idx="445">
                  <c:v>0.89793579019863823</c:v>
                </c:pt>
                <c:pt idx="446">
                  <c:v>0.8998882208174328</c:v>
                </c:pt>
                <c:pt idx="447">
                  <c:v>0.90181324147400377</c:v>
                </c:pt>
                <c:pt idx="448">
                  <c:v>0.90371100575074903</c:v>
                </c:pt>
                <c:pt idx="449">
                  <c:v>0.90558167164948833</c:v>
                </c:pt>
                <c:pt idx="450">
                  <c:v>0.90742540147129147</c:v>
                </c:pt>
                <c:pt idx="451">
                  <c:v>0.90924236169594275</c:v>
                </c:pt>
                <c:pt idx="452">
                  <c:v>0.9110327228611188</c:v>
                </c:pt>
                <c:pt idx="453">
                  <c:v>0.91279665944135868</c:v>
                </c:pt>
                <c:pt idx="454">
                  <c:v>0.91453434972690006</c:v>
                </c:pt>
                <c:pt idx="455">
                  <c:v>0.91624597570245936</c:v>
                </c:pt>
                <c:pt idx="456">
                  <c:v>0.91793172292602765</c:v>
                </c:pt>
                <c:pt idx="457">
                  <c:v>0.91959178040775691</c:v>
                </c:pt>
                <c:pt idx="458">
                  <c:v>0.92122634048900776</c:v>
                </c:pt>
                <c:pt idx="459">
                  <c:v>0.92283559872162946</c:v>
                </c:pt>
                <c:pt idx="460">
                  <c:v>0.92441975374754226</c:v>
                </c:pt>
                <c:pt idx="461">
                  <c:v>0.92597900717868797</c:v>
                </c:pt>
                <c:pt idx="462">
                  <c:v>0.92751356347741953</c:v>
                </c:pt>
                <c:pt idx="463">
                  <c:v>0.9290236298373904</c:v>
                </c:pt>
                <c:pt idx="464">
                  <c:v>0.93050941606501159</c:v>
                </c:pt>
                <c:pt idx="465">
                  <c:v>0.93197113446153734</c:v>
                </c:pt>
                <c:pt idx="466">
                  <c:v>0.9334089997058399</c:v>
                </c:pt>
                <c:pt idx="467">
                  <c:v>0.93482322873793455</c:v>
                </c:pt>
                <c:pt idx="468">
                  <c:v>0.93621404064331259</c:v>
                </c:pt>
                <c:pt idx="469">
                  <c:v>0.93758165653813885</c:v>
                </c:pt>
                <c:pt idx="470">
                  <c:v>0.93892629945536765</c:v>
                </c:pt>
                <c:pt idx="471">
                  <c:v>0.9402481942318337</c:v>
                </c:pt>
                <c:pt idx="472">
                  <c:v>0.94154756739636614</c:v>
                </c:pt>
                <c:pt idx="473">
                  <c:v>0.94282464705897895</c:v>
                </c:pt>
                <c:pt idx="474">
                  <c:v>0.94407966280118505</c:v>
                </c:pt>
                <c:pt idx="475">
                  <c:v>0.94531284556748107</c:v>
                </c:pt>
                <c:pt idx="476">
                  <c:v>0.94652442755804878</c:v>
                </c:pt>
                <c:pt idx="477">
                  <c:v>0.94771464212271639</c:v>
                </c:pt>
                <c:pt idx="478">
                  <c:v>0.94888372365622198</c:v>
                </c:pt>
                <c:pt idx="479">
                  <c:v>0.95003190749481881</c:v>
                </c:pt>
                <c:pt idx="480">
                  <c:v>0.95115942981426294</c:v>
                </c:pt>
                <c:pt idx="481">
                  <c:v>0.95226652752921714</c:v>
                </c:pt>
                <c:pt idx="482">
                  <c:v>0.95335343819410967</c:v>
                </c:pt>
                <c:pt idx="483">
                  <c:v>0.95442039990547911</c:v>
                </c:pt>
                <c:pt idx="484">
                  <c:v>0.95546765120583865</c:v>
                </c:pt>
                <c:pt idx="485">
                  <c:v>0.95649543098908829</c:v>
                </c:pt>
                <c:pt idx="486">
                  <c:v>0.95750397840750645</c:v>
                </c:pt>
                <c:pt idx="487">
                  <c:v>0.95849353278034433</c:v>
                </c:pt>
                <c:pt idx="488">
                  <c:v>0.95946433350405147</c:v>
                </c:pt>
                <c:pt idx="489">
                  <c:v>0.96041661996415351</c:v>
                </c:pt>
                <c:pt idx="490">
                  <c:v>0.96135063144880573</c:v>
                </c:pt>
                <c:pt idx="491">
                  <c:v>0.96226660706404221</c:v>
                </c:pt>
                <c:pt idx="492">
                  <c:v>0.96316478565073937</c:v>
                </c:pt>
                <c:pt idx="493">
                  <c:v>0.9640454057033101</c:v>
                </c:pt>
                <c:pt idx="494">
                  <c:v>0.9649087052901455</c:v>
                </c:pt>
                <c:pt idx="495">
                  <c:v>0.96575492197581703</c:v>
                </c:pt>
                <c:pt idx="496">
                  <c:v>0.9665842927450522</c:v>
                </c:pt>
                <c:pt idx="497">
                  <c:v>0.96739705392849396</c:v>
                </c:pt>
                <c:pt idx="498">
                  <c:v>0.96819344113025341</c:v>
                </c:pt>
                <c:pt idx="499">
                  <c:v>0.96897368915726434</c:v>
                </c:pt>
                <c:pt idx="500">
                  <c:v>0.96973803195044472</c:v>
                </c:pt>
                <c:pt idx="501">
                  <c:v>0.970486702517672</c:v>
                </c:pt>
                <c:pt idx="502">
                  <c:v>0.971219932868573</c:v>
                </c:pt>
                <c:pt idx="503">
                  <c:v>0.97193795395113414</c:v>
                </c:pt>
                <c:pt idx="504">
                  <c:v>0.9726409955901294</c:v>
                </c:pt>
                <c:pt idx="505">
                  <c:v>0.97332928642736771</c:v>
                </c:pt>
                <c:pt idx="506">
                  <c:v>0.97400305386375752</c:v>
                </c:pt>
                <c:pt idx="507">
                  <c:v>0.97466252400318432</c:v>
                </c:pt>
                <c:pt idx="508">
                  <c:v>0.97530792159819824</c:v>
                </c:pt>
                <c:pt idx="509">
                  <c:v>0.97593946999750614</c:v>
                </c:pt>
                <c:pt idx="510">
                  <c:v>0.97655739109525963</c:v>
                </c:pt>
                <c:pt idx="511">
                  <c:v>0.97716190528213298</c:v>
                </c:pt>
                <c:pt idx="512">
                  <c:v>0.97775323139818193</c:v>
                </c:pt>
                <c:pt idx="513">
                  <c:v>0.97833158668747155</c:v>
                </c:pt>
                <c:pt idx="514">
                  <c:v>0.97889718675446369</c:v>
                </c:pt>
                <c:pt idx="515">
                  <c:v>0.97945024552215132</c:v>
                </c:pt>
                <c:pt idx="516">
                  <c:v>0.97999097519192579</c:v>
                </c:pt>
                <c:pt idx="517">
                  <c:v>0.98051958620516444</c:v>
                </c:pt>
                <c:pt idx="518">
                  <c:v>0.98103628720652158</c:v>
                </c:pt>
                <c:pt idx="519">
                  <c:v>0.98154128500890847</c:v>
                </c:pt>
                <c:pt idx="520">
                  <c:v>0.98203478456014448</c:v>
                </c:pt>
                <c:pt idx="521">
                  <c:v>0.98251698891126238</c:v>
                </c:pt>
                <c:pt idx="522">
                  <c:v>0.98298809918644825</c:v>
                </c:pt>
                <c:pt idx="523">
                  <c:v>0.98344831455459836</c:v>
                </c:pt>
                <c:pt idx="524">
                  <c:v>0.98389783220247196</c:v>
                </c:pt>
                <c:pt idx="525">
                  <c:v>0.98433684730941906</c:v>
                </c:pt>
                <c:pt idx="526">
                  <c:v>0.98476555302366298</c:v>
                </c:pt>
                <c:pt idx="527">
                  <c:v>0.98518414044011493</c:v>
                </c:pt>
                <c:pt idx="528">
                  <c:v>0.98559279857969828</c:v>
                </c:pt>
                <c:pt idx="529">
                  <c:v>0.98599171437015987</c:v>
                </c:pt>
                <c:pt idx="530">
                  <c:v>0.98638107262834307</c:v>
                </c:pt>
                <c:pt idx="531">
                  <c:v>0.98676105604390163</c:v>
                </c:pt>
                <c:pt idx="532">
                  <c:v>0.98713184516442587</c:v>
                </c:pt>
                <c:pt idx="533">
                  <c:v>0.98749361838195959</c:v>
                </c:pt>
                <c:pt idx="534">
                  <c:v>0.98784655192087989</c:v>
                </c:pt>
                <c:pt idx="535">
                  <c:v>0.98819081982711587</c:v>
                </c:pt>
                <c:pt idx="536">
                  <c:v>0.98852659395867837</c:v>
                </c:pt>
                <c:pt idx="537">
                  <c:v>0.988854043977476</c:v>
                </c:pt>
                <c:pt idx="538">
                  <c:v>0.98917333734238932</c:v>
                </c:pt>
                <c:pt idx="539">
                  <c:v>0.98948463930357766</c:v>
                </c:pt>
                <c:pt idx="540">
                  <c:v>0.9897881128979894</c:v>
                </c:pt>
                <c:pt idx="541">
                  <c:v>0.99008391894605075</c:v>
                </c:pt>
                <c:pt idx="542">
                  <c:v>0.99037221604950321</c:v>
                </c:pt>
                <c:pt idx="543">
                  <c:v>0.99065316059036401</c:v>
                </c:pt>
                <c:pt idx="544">
                  <c:v>0.99092690673098005</c:v>
                </c:pt>
                <c:pt idx="545">
                  <c:v>0.99119360641514831</c:v>
                </c:pt>
                <c:pt idx="546">
                  <c:v>0.99145340937027526</c:v>
                </c:pt>
                <c:pt idx="547">
                  <c:v>0.99170646311054644</c:v>
                </c:pt>
                <c:pt idx="548">
                  <c:v>0.99195291294107779</c:v>
                </c:pt>
                <c:pt idx="549">
                  <c:v>0.99219290196302323</c:v>
                </c:pt>
                <c:pt idx="550">
                  <c:v>0.99242657107960697</c:v>
                </c:pt>
                <c:pt idx="551">
                  <c:v>0.99265405900305603</c:v>
                </c:pt>
                <c:pt idx="552">
                  <c:v>0.99287550226240273</c:v>
                </c:pt>
                <c:pt idx="553">
                  <c:v>0.99309103521213138</c:v>
                </c:pt>
                <c:pt idx="554">
                  <c:v>0.99330079004163996</c:v>
                </c:pt>
                <c:pt idx="555">
                  <c:v>0.99350489678549059</c:v>
                </c:pt>
                <c:pt idx="556">
                  <c:v>0.99370348333442082</c:v>
                </c:pt>
                <c:pt idx="557">
                  <c:v>0.99389667544708926</c:v>
                </c:pt>
                <c:pt idx="558">
                  <c:v>0.99408459676252803</c:v>
                </c:pt>
                <c:pt idx="559">
                  <c:v>0.99426736881327593</c:v>
                </c:pt>
                <c:pt idx="560">
                  <c:v>0.994445111039166</c:v>
                </c:pt>
                <c:pt idx="561">
                  <c:v>0.99461794080174015</c:v>
                </c:pt>
                <c:pt idx="562">
                  <c:v>0.99478597339926667</c:v>
                </c:pt>
                <c:pt idx="563">
                  <c:v>0.994949322082334</c:v>
                </c:pt>
                <c:pt idx="564">
                  <c:v>0.99510809806999534</c:v>
                </c:pt>
                <c:pt idx="565">
                  <c:v>0.99526241056643894</c:v>
                </c:pt>
                <c:pt idx="566">
                  <c:v>0.99541236677816125</c:v>
                </c:pt>
                <c:pt idx="567">
                  <c:v>0.99555807193161483</c:v>
                </c:pt>
                <c:pt idx="568">
                  <c:v>0.99569962929131128</c:v>
                </c:pt>
                <c:pt idx="569">
                  <c:v>0.99583714017835234</c:v>
                </c:pt>
                <c:pt idx="570">
                  <c:v>0.99597070398936671</c:v>
                </c:pt>
                <c:pt idx="571">
                  <c:v>0.99610041821583062</c:v>
                </c:pt>
                <c:pt idx="572">
                  <c:v>0.99622637846374884</c:v>
                </c:pt>
                <c:pt idx="573">
                  <c:v>0.9963486784736727</c:v>
                </c:pt>
                <c:pt idx="574">
                  <c:v>0.99646741014103624</c:v>
                </c:pt>
                <c:pt idx="575">
                  <c:v>0.99658266353678615</c:v>
                </c:pt>
                <c:pt idx="576">
                  <c:v>0.99669452692828686</c:v>
                </c:pt>
                <c:pt idx="577">
                  <c:v>0.99680308680047769</c:v>
                </c:pt>
                <c:pt idx="578">
                  <c:v>0.99690842787726541</c:v>
                </c:pt>
                <c:pt idx="579">
                  <c:v>0.99701063314312854</c:v>
                </c:pt>
                <c:pt idx="580">
                  <c:v>0.99710978386491755</c:v>
                </c:pt>
                <c:pt idx="581">
                  <c:v>0.99720595961382963</c:v>
                </c:pt>
                <c:pt idx="582">
                  <c:v>0.99729923828754086</c:v>
                </c:pt>
                <c:pt idx="583">
                  <c:v>0.99738969613247785</c:v>
                </c:pt>
                <c:pt idx="584">
                  <c:v>0.99747740776621063</c:v>
                </c:pt>
                <c:pt idx="585">
                  <c:v>0.99756244619995027</c:v>
                </c:pt>
                <c:pt idx="586">
                  <c:v>0.99764488286113384</c:v>
                </c:pt>
                <c:pt idx="587">
                  <c:v>0.99772478761608174</c:v>
                </c:pt>
                <c:pt idx="588">
                  <c:v>0.99780222879271041</c:v>
                </c:pt>
                <c:pt idx="589">
                  <c:v>0.99787727320328523</c:v>
                </c:pt>
                <c:pt idx="590">
                  <c:v>0.99794998616720021</c:v>
                </c:pt>
                <c:pt idx="591">
                  <c:v>0.9980204315337674</c:v>
                </c:pt>
                <c:pt idx="592">
                  <c:v>0.99808867170500437</c:v>
                </c:pt>
                <c:pt idx="593">
                  <c:v>0.99815476765840505</c:v>
                </c:pt>
                <c:pt idx="594">
                  <c:v>0.99821877896968114</c:v>
                </c:pt>
                <c:pt idx="595">
                  <c:v>0.99828076383546094</c:v>
                </c:pt>
                <c:pt idx="596">
                  <c:v>0.99834077909593388</c:v>
                </c:pt>
                <c:pt idx="597">
                  <c:v>0.99839888025742873</c:v>
                </c:pt>
                <c:pt idx="598">
                  <c:v>0.99845512151491345</c:v>
                </c:pt>
                <c:pt idx="599">
                  <c:v>0.99850955577440748</c:v>
                </c:pt>
                <c:pt idx="600">
                  <c:v>0.99856223467529293</c:v>
                </c:pt>
                <c:pt idx="601">
                  <c:v>0.99861320861251723</c:v>
                </c:pt>
                <c:pt idx="602">
                  <c:v>0.99866252675867684</c:v>
                </c:pt>
                <c:pt idx="603">
                  <c:v>0.99871023708597062</c:v>
                </c:pt>
                <c:pt idx="604">
                  <c:v>0.99875638638801678</c:v>
                </c:pt>
                <c:pt idx="605">
                  <c:v>0.99880102030152351</c:v>
                </c:pt>
                <c:pt idx="606">
                  <c:v>0.998844183327804</c:v>
                </c:pt>
                <c:pt idx="607">
                  <c:v>0.99888591885413069</c:v>
                </c:pt>
                <c:pt idx="608">
                  <c:v>0.99892626917491789</c:v>
                </c:pt>
                <c:pt idx="609">
                  <c:v>0.99896527551272907</c:v>
                </c:pt>
                <c:pt idx="610">
                  <c:v>0.9990029780391001</c:v>
                </c:pt>
                <c:pt idx="611">
                  <c:v>0.99903941589517165</c:v>
                </c:pt>
                <c:pt idx="612">
                  <c:v>0.99907462721212714</c:v>
                </c:pt>
                <c:pt idx="613">
                  <c:v>0.99910864913142761</c:v>
                </c:pt>
                <c:pt idx="614">
                  <c:v>0.99914151782484051</c:v>
                </c:pt>
                <c:pt idx="615">
                  <c:v>0.99917326851425592</c:v>
                </c:pt>
                <c:pt idx="616">
                  <c:v>0.99920393549128639</c:v>
                </c:pt>
                <c:pt idx="617">
                  <c:v>0.99923355213664566</c:v>
                </c:pt>
                <c:pt idx="618">
                  <c:v>0.99926215093930193</c:v>
                </c:pt>
                <c:pt idx="619">
                  <c:v>0.99928976351540233</c:v>
                </c:pt>
                <c:pt idx="620">
                  <c:v>0.9993164206269658</c:v>
                </c:pt>
                <c:pt idx="621">
                  <c:v>0.99934215220033851</c:v>
                </c:pt>
                <c:pt idx="622">
                  <c:v>0.99936698734441298</c:v>
                </c:pt>
                <c:pt idx="623">
                  <c:v>0.99939095436860437</c:v>
                </c:pt>
                <c:pt idx="624">
                  <c:v>0.99941408080058447</c:v>
                </c:pt>
                <c:pt idx="625">
                  <c:v>0.99943639340376889</c:v>
                </c:pt>
                <c:pt idx="626">
                  <c:v>0.99945791819455798</c:v>
                </c:pt>
                <c:pt idx="627">
                  <c:v>0.99947868045932764</c:v>
                </c:pt>
                <c:pt idx="628">
                  <c:v>0.99949870477117042</c:v>
                </c:pt>
                <c:pt idx="629">
                  <c:v>0.99951801500638437</c:v>
                </c:pt>
                <c:pt idx="630">
                  <c:v>0.99953663436070961</c:v>
                </c:pt>
                <c:pt idx="631">
                  <c:v>0.99955458536531161</c:v>
                </c:pt>
                <c:pt idx="632">
                  <c:v>0.99957188990251078</c:v>
                </c:pt>
                <c:pt idx="633">
                  <c:v>0.99958856922125716</c:v>
                </c:pt>
                <c:pt idx="634">
                  <c:v>0.99960464395235216</c:v>
                </c:pt>
                <c:pt idx="635">
                  <c:v>0.99962013412341499</c:v>
                </c:pt>
                <c:pt idx="636">
                  <c:v>0.99963505917359563</c:v>
                </c:pt>
                <c:pt idx="637">
                  <c:v>0.99964943796803429</c:v>
                </c:pt>
                <c:pt idx="638">
                  <c:v>0.99966328881206779</c:v>
                </c:pt>
                <c:pt idx="639">
                  <c:v>0.99967662946518421</c:v>
                </c:pt>
                <c:pt idx="640">
                  <c:v>0.99968947715472556</c:v>
                </c:pt>
                <c:pt idx="641">
                  <c:v>0.99970184858934075</c:v>
                </c:pt>
                <c:pt idx="642">
                  <c:v>0.99971375997218914</c:v>
                </c:pt>
                <c:pt idx="643">
                  <c:v>0.99972522701389721</c:v>
                </c:pt>
                <c:pt idx="644">
                  <c:v>0.99973626494526757</c:v>
                </c:pt>
                <c:pt idx="645">
                  <c:v>0.9997468885297448</c:v>
                </c:pt>
                <c:pt idx="646">
                  <c:v>0.999757112075637</c:v>
                </c:pt>
                <c:pt idx="647">
                  <c:v>0.99976694944809708</c:v>
                </c:pt>
                <c:pt idx="648">
                  <c:v>0.99977641408086437</c:v>
                </c:pt>
                <c:pt idx="649">
                  <c:v>0.99978551898776891</c:v>
                </c:pt>
                <c:pt idx="650">
                  <c:v>0.99979427677400068</c:v>
                </c:pt>
                <c:pt idx="651">
                  <c:v>0.99980269964714596</c:v>
                </c:pt>
                <c:pt idx="652">
                  <c:v>0.99981079942799267</c:v>
                </c:pt>
                <c:pt idx="653">
                  <c:v>0.99981858756110764</c:v>
                </c:pt>
                <c:pt idx="654">
                  <c:v>0.99982607512518784</c:v>
                </c:pt>
                <c:pt idx="655">
                  <c:v>0.99983327284318835</c:v>
                </c:pt>
                <c:pt idx="656">
                  <c:v>0.99984019109222899</c:v>
                </c:pt>
                <c:pt idx="657">
                  <c:v>0.99984683991328316</c:v>
                </c:pt>
                <c:pt idx="658">
                  <c:v>0.99985322902065144</c:v>
                </c:pt>
                <c:pt idx="659">
                  <c:v>0.99985936781122087</c:v>
                </c:pt>
                <c:pt idx="660">
                  <c:v>0.99986526537351617</c:v>
                </c:pt>
                <c:pt idx="661">
                  <c:v>0.99987093049654197</c:v>
                </c:pt>
                <c:pt idx="662">
                  <c:v>0.99987637167842169</c:v>
                </c:pt>
                <c:pt idx="663">
                  <c:v>0.9998815971348346</c:v>
                </c:pt>
                <c:pt idx="664">
                  <c:v>0.99988661480725383</c:v>
                </c:pt>
                <c:pt idx="665">
                  <c:v>0.99989143237098943</c:v>
                </c:pt>
                <c:pt idx="666">
                  <c:v>0.99989605724303854</c:v>
                </c:pt>
                <c:pt idx="667">
                  <c:v>0.999900496589745</c:v>
                </c:pt>
                <c:pt idx="668">
                  <c:v>0.99990475733427409</c:v>
                </c:pt>
                <c:pt idx="669">
                  <c:v>0.99990884616390141</c:v>
                </c:pt>
                <c:pt idx="670">
                  <c:v>0.99991276953712283</c:v>
                </c:pt>
                <c:pt idx="671">
                  <c:v>0.99991653369058564</c:v>
                </c:pt>
                <c:pt idx="672">
                  <c:v>0.99992014464584644</c:v>
                </c:pt>
                <c:pt idx="673">
                  <c:v>0.99992360821595561</c:v>
                </c:pt>
                <c:pt idx="674">
                  <c:v>0.99992693001187527</c:v>
                </c:pt>
                <c:pt idx="675">
                  <c:v>0.99993011544873045</c:v>
                </c:pt>
                <c:pt idx="676">
                  <c:v>0.99993316975189805</c:v>
                </c:pt>
                <c:pt idx="677">
                  <c:v>0.99993609796293725</c:v>
                </c:pt>
                <c:pt idx="678">
                  <c:v>0.99993890494536219</c:v>
                </c:pt>
                <c:pt idx="679">
                  <c:v>0.99994159539026262</c:v>
                </c:pt>
                <c:pt idx="680">
                  <c:v>0.99994417382177292</c:v>
                </c:pt>
                <c:pt idx="681">
                  <c:v>0.99994664460239457</c:v>
                </c:pt>
                <c:pt idx="682">
                  <c:v>0.99994901193817398</c:v>
                </c:pt>
                <c:pt idx="683">
                  <c:v>0.99995127988373855</c:v>
                </c:pt>
                <c:pt idx="684">
                  <c:v>0.99995345234719424</c:v>
                </c:pt>
                <c:pt idx="685">
                  <c:v>0.99995553309488738</c:v>
                </c:pt>
                <c:pt idx="686">
                  <c:v>0.99995752575603392</c:v>
                </c:pt>
                <c:pt idx="687">
                  <c:v>0.9999594338272183</c:v>
                </c:pt>
                <c:pt idx="688">
                  <c:v>0.99996126067676494</c:v>
                </c:pt>
                <c:pt idx="689">
                  <c:v>0.99996300954898609</c:v>
                </c:pt>
                <c:pt idx="690">
                  <c:v>0.99996468356830714</c:v>
                </c:pt>
                <c:pt idx="691">
                  <c:v>0.99996628574327384</c:v>
                </c:pt>
                <c:pt idx="692">
                  <c:v>0.99996781897044218</c:v>
                </c:pt>
                <c:pt idx="693">
                  <c:v>0.99996928603815616</c:v>
                </c:pt>
                <c:pt idx="694">
                  <c:v>0.99997068963021318</c:v>
                </c:pt>
                <c:pt idx="695">
                  <c:v>0.99997203232942211</c:v>
                </c:pt>
                <c:pt idx="696">
                  <c:v>0.99997331662105482</c:v>
                </c:pt>
                <c:pt idx="697">
                  <c:v>0.99997454489619531</c:v>
                </c:pt>
                <c:pt idx="698">
                  <c:v>0.99997571945498687</c:v>
                </c:pt>
                <c:pt idx="699">
                  <c:v>0.99997684250978247</c:v>
                </c:pt>
                <c:pt idx="700">
                  <c:v>0.99997791618819776</c:v>
                </c:pt>
                <c:pt idx="701">
                  <c:v>0.99997894253607145</c:v>
                </c:pt>
                <c:pt idx="702">
                  <c:v>0.99997992352033416</c:v>
                </c:pt>
                <c:pt idx="703">
                  <c:v>0.99998086103178885</c:v>
                </c:pt>
                <c:pt idx="704">
                  <c:v>0.99998175688780377</c:v>
                </c:pt>
                <c:pt idx="705">
                  <c:v>0.99998261283492196</c:v>
                </c:pt>
                <c:pt idx="706">
                  <c:v>0.99998343055138827</c:v>
                </c:pt>
                <c:pt idx="707">
                  <c:v>0.99998421164959561</c:v>
                </c:pt>
                <c:pt idx="708">
                  <c:v>0.99998495767845486</c:v>
                </c:pt>
                <c:pt idx="709">
                  <c:v>0.99998567012568729</c:v>
                </c:pt>
                <c:pt idx="710">
                  <c:v>0.99998635042004402</c:v>
                </c:pt>
                <c:pt idx="711">
                  <c:v>0.99998699993345375</c:v>
                </c:pt>
                <c:pt idx="712">
                  <c:v>0.99998761998310048</c:v>
                </c:pt>
                <c:pt idx="713">
                  <c:v>0.99998821183343256</c:v>
                </c:pt>
                <c:pt idx="714">
                  <c:v>0.99998877669810737</c:v>
                </c:pt>
                <c:pt idx="715">
                  <c:v>0.99998931574187</c:v>
                </c:pt>
                <c:pt idx="716">
                  <c:v>0.99998983008237041</c:v>
                </c:pt>
                <c:pt idx="717">
                  <c:v>0.99999032079192041</c:v>
                </c:pt>
                <c:pt idx="718">
                  <c:v>0.99999078889919013</c:v>
                </c:pt>
                <c:pt idx="719">
                  <c:v>0.99999123539084966</c:v>
                </c:pt>
                <c:pt idx="720">
                  <c:v>0.99999166121315242</c:v>
                </c:pt>
                <c:pt idx="721">
                  <c:v>0.99999206727346701</c:v>
                </c:pt>
                <c:pt idx="722">
                  <c:v>0.99999245444175511</c:v>
                </c:pt>
                <c:pt idx="723">
                  <c:v>0.99999282355199925</c:v>
                </c:pt>
                <c:pt idx="724">
                  <c:v>0.99999317540358101</c:v>
                </c:pt>
                <c:pt idx="725">
                  <c:v>0.99999351076261178</c:v>
                </c:pt>
                <c:pt idx="726">
                  <c:v>0.99999383036321698</c:v>
                </c:pt>
                <c:pt idx="727">
                  <c:v>0.99999413490877453</c:v>
                </c:pt>
                <c:pt idx="728">
                  <c:v>0.99999442507311143</c:v>
                </c:pt>
                <c:pt idx="729">
                  <c:v>0.99999470150165615</c:v>
                </c:pt>
                <c:pt idx="730">
                  <c:v>0.99999496481255157</c:v>
                </c:pt>
                <c:pt idx="731">
                  <c:v>0.99999521559772753</c:v>
                </c:pt>
                <c:pt idx="732">
                  <c:v>0.99999545442393489</c:v>
                </c:pt>
                <c:pt idx="733">
                  <c:v>0.99999568183374266</c:v>
                </c:pt>
                <c:pt idx="734">
                  <c:v>0.99999589834649938</c:v>
                </c:pt>
                <c:pt idx="735">
                  <c:v>0.99999610445925824</c:v>
                </c:pt>
                <c:pt idx="736">
                  <c:v>0.99999630064767053</c:v>
                </c:pt>
                <c:pt idx="737">
                  <c:v>0.99999648736684454</c:v>
                </c:pt>
                <c:pt idx="738">
                  <c:v>0.99999666505217377</c:v>
                </c:pt>
                <c:pt idx="739">
                  <c:v>0.9999968341201344</c:v>
                </c:pt>
                <c:pt idx="740">
                  <c:v>0.99999699496905303</c:v>
                </c:pt>
                <c:pt idx="741">
                  <c:v>0.99999714797984607</c:v>
                </c:pt>
                <c:pt idx="742">
                  <c:v>0.99999729351673117</c:v>
                </c:pt>
                <c:pt idx="743">
                  <c:v>0.99999743192791202</c:v>
                </c:pt>
                <c:pt idx="744">
                  <c:v>0.99999756354623748</c:v>
                </c:pt>
                <c:pt idx="745">
                  <c:v>0.99999768868983552</c:v>
                </c:pt>
                <c:pt idx="746">
                  <c:v>0.99999780766272295</c:v>
                </c:pt>
                <c:pt idx="747">
                  <c:v>0.99999792075539262</c:v>
                </c:pt>
                <c:pt idx="748">
                  <c:v>0.99999802824537676</c:v>
                </c:pt>
                <c:pt idx="749">
                  <c:v>0.99999813039778995</c:v>
                </c:pt>
                <c:pt idx="750">
                  <c:v>0.99999822746585021</c:v>
                </c:pt>
                <c:pt idx="751">
                  <c:v>0.99999831969138042</c:v>
                </c:pt>
                <c:pt idx="752">
                  <c:v>0.99999840730528977</c:v>
                </c:pt>
                <c:pt idx="753">
                  <c:v>0.99999849052803658</c:v>
                </c:pt>
                <c:pt idx="754">
                  <c:v>0.99999856957007338</c:v>
                </c:pt>
                <c:pt idx="755">
                  <c:v>0.99999864463227306</c:v>
                </c:pt>
                <c:pt idx="756">
                  <c:v>0.99999871590634015</c:v>
                </c:pt>
                <c:pt idx="757">
                  <c:v>0.999998783575204</c:v>
                </c:pt>
                <c:pt idx="758">
                  <c:v>0.99999884781339698</c:v>
                </c:pt>
                <c:pt idx="759">
                  <c:v>0.99999890878741815</c:v>
                </c:pt>
                <c:pt idx="760">
                  <c:v>0.9999989666560809</c:v>
                </c:pt>
                <c:pt idx="761">
                  <c:v>0.99999902157084786</c:v>
                </c:pt>
                <c:pt idx="762">
                  <c:v>0.9999990736761516</c:v>
                </c:pt>
                <c:pt idx="763">
                  <c:v>0.99999912310970263</c:v>
                </c:pt>
                <c:pt idx="764">
                  <c:v>0.99999917000278427</c:v>
                </c:pt>
                <c:pt idx="765">
                  <c:v>0.99999921448053619</c:v>
                </c:pt>
                <c:pt idx="766">
                  <c:v>0.99999925666222567</c:v>
                </c:pt>
                <c:pt idx="767">
                  <c:v>0.99999929666150833</c:v>
                </c:pt>
                <c:pt idx="768">
                  <c:v>0.99999933458667722</c:v>
                </c:pt>
                <c:pt idx="769">
                  <c:v>0.99999937054090227</c:v>
                </c:pt>
                <c:pt idx="770">
                  <c:v>0.99999940462245973</c:v>
                </c:pt>
                <c:pt idx="771">
                  <c:v>0.99999943692495108</c:v>
                </c:pt>
                <c:pt idx="772">
                  <c:v>0.99999946753751434</c:v>
                </c:pt>
                <c:pt idx="773">
                  <c:v>0.99999949654502496</c:v>
                </c:pt>
                <c:pt idx="774">
                  <c:v>0.99999952402828929</c:v>
                </c:pt>
                <c:pt idx="775">
                  <c:v>0.99999955006422903</c:v>
                </c:pt>
                <c:pt idx="776">
                  <c:v>0.99999957472605849</c:v>
                </c:pt>
                <c:pt idx="777">
                  <c:v>0.99999959808345384</c:v>
                </c:pt>
                <c:pt idx="778">
                  <c:v>0.99999962020271516</c:v>
                </c:pt>
                <c:pt idx="779">
                  <c:v>0.99999964114692208</c:v>
                </c:pt>
                <c:pt idx="780">
                  <c:v>0.99999966097608162</c:v>
                </c:pt>
                <c:pt idx="781">
                  <c:v>0.99999967974727066</c:v>
                </c:pt>
                <c:pt idx="782">
                  <c:v>0.99999969751477169</c:v>
                </c:pt>
                <c:pt idx="783">
                  <c:v>0.99999971433020263</c:v>
                </c:pt>
                <c:pt idx="784">
                  <c:v>0.99999973024264144</c:v>
                </c:pt>
                <c:pt idx="785">
                  <c:v>0.99999974529874447</c:v>
                </c:pt>
                <c:pt idx="786">
                  <c:v>0.99999975954286036</c:v>
                </c:pt>
                <c:pt idx="787">
                  <c:v>0.99999977301713849</c:v>
                </c:pt>
                <c:pt idx="788">
                  <c:v>0.99999978576163284</c:v>
                </c:pt>
                <c:pt idx="789">
                  <c:v>0.99999979781440085</c:v>
                </c:pt>
                <c:pt idx="790">
                  <c:v>0.99999980921159826</c:v>
                </c:pt>
                <c:pt idx="791">
                  <c:v>0.99999981998756982</c:v>
                </c:pt>
                <c:pt idx="792">
                  <c:v>0.99999983017493543</c:v>
                </c:pt>
                <c:pt idx="793">
                  <c:v>0.99999983980467255</c:v>
                </c:pt>
                <c:pt idx="794">
                  <c:v>0.99999984890619553</c:v>
                </c:pt>
                <c:pt idx="795">
                  <c:v>0.99999985750743003</c:v>
                </c:pt>
                <c:pt idx="796">
                  <c:v>0.99999986563488541</c:v>
                </c:pt>
                <c:pt idx="797">
                  <c:v>0.99999987331372331</c:v>
                </c:pt>
                <c:pt idx="798">
                  <c:v>0.99999988056782241</c:v>
                </c:pt>
                <c:pt idx="799">
                  <c:v>0.99999988741984147</c:v>
                </c:pt>
                <c:pt idx="800">
                  <c:v>0.99999989389127841</c:v>
                </c:pt>
                <c:pt idx="801">
                  <c:v>0.99999990000252748</c:v>
                </c:pt>
                <c:pt idx="802">
                  <c:v>0.99999990577293285</c:v>
                </c:pt>
                <c:pt idx="803">
                  <c:v>0.99999991122084075</c:v>
                </c:pt>
                <c:pt idx="804">
                  <c:v>0.99999991636364838</c:v>
                </c:pt>
                <c:pt idx="805">
                  <c:v>0.99999992121785086</c:v>
                </c:pt>
                <c:pt idx="806">
                  <c:v>0.99999992579908603</c:v>
                </c:pt>
                <c:pt idx="807">
                  <c:v>0.99999993012217692</c:v>
                </c:pt>
                <c:pt idx="808">
                  <c:v>0.99999993420117272</c:v>
                </c:pt>
                <c:pt idx="809">
                  <c:v>0.99999993804938669</c:v>
                </c:pt>
                <c:pt idx="810">
                  <c:v>0.99999994167943385</c:v>
                </c:pt>
                <c:pt idx="811">
                  <c:v>0.99999994510326562</c:v>
                </c:pt>
                <c:pt idx="812">
                  <c:v>0.99999994833220318</c:v>
                </c:pt>
                <c:pt idx="813">
                  <c:v>0.99999995137696951</c:v>
                </c:pt>
                <c:pt idx="814">
                  <c:v>0.99999995424771959</c:v>
                </c:pt>
                <c:pt idx="815">
                  <c:v>0.99999995695406907</c:v>
                </c:pt>
                <c:pt idx="816">
                  <c:v>0.99999995950512199</c:v>
                </c:pt>
                <c:pt idx="817">
                  <c:v>0.99999996190949658</c:v>
                </c:pt>
                <c:pt idx="818">
                  <c:v>0.99999996417535053</c:v>
                </c:pt>
                <c:pt idx="819">
                  <c:v>0.999999966310404</c:v>
                </c:pt>
                <c:pt idx="820">
                  <c:v>0.9999999683219627</c:v>
                </c:pt>
                <c:pt idx="821">
                  <c:v>0.99999997021693887</c:v>
                </c:pt>
                <c:pt idx="822">
                  <c:v>0.99999997200187163</c:v>
                </c:pt>
                <c:pt idx="823">
                  <c:v>0.99999997368294646</c:v>
                </c:pt>
                <c:pt idx="824">
                  <c:v>0.99999997526601381</c:v>
                </c:pt>
                <c:pt idx="825">
                  <c:v>0.99999997675660568</c:v>
                </c:pt>
                <c:pt idx="826">
                  <c:v>0.99999997815995323</c:v>
                </c:pt>
                <c:pt idx="827">
                  <c:v>0.99999997948100183</c:v>
                </c:pt>
                <c:pt idx="828">
                  <c:v>0.99999998072442642</c:v>
                </c:pt>
                <c:pt idx="829">
                  <c:v>0.99999998189464556</c:v>
                </c:pt>
                <c:pt idx="830">
                  <c:v>0.99999998299583492</c:v>
                </c:pt>
                <c:pt idx="831">
                  <c:v>0.99999998403194035</c:v>
                </c:pt>
                <c:pt idx="832">
                  <c:v>0.99999998500668974</c:v>
                </c:pt>
                <c:pt idx="833">
                  <c:v>0.99999998592360473</c:v>
                </c:pt>
                <c:pt idx="834">
                  <c:v>0.99999998678601165</c:v>
                </c:pt>
                <c:pt idx="835">
                  <c:v>0.99999998759705211</c:v>
                </c:pt>
                <c:pt idx="836">
                  <c:v>0.99999998835969273</c:v>
                </c:pt>
                <c:pt idx="837">
                  <c:v>0.99999998907673426</c:v>
                </c:pt>
                <c:pt idx="838">
                  <c:v>0.99999998975082116</c:v>
                </c:pt>
                <c:pt idx="839">
                  <c:v>0.99999999038444942</c:v>
                </c:pt>
                <c:pt idx="840">
                  <c:v>0.99999999097997472</c:v>
                </c:pt>
                <c:pt idx="841">
                  <c:v>0.99999999153962027</c:v>
                </c:pt>
                <c:pt idx="842">
                  <c:v>0.99999999206548373</c:v>
                </c:pt>
                <c:pt idx="843">
                  <c:v>0.99999999255954397</c:v>
                </c:pt>
                <c:pt idx="844">
                  <c:v>0.99999999302366804</c:v>
                </c:pt>
                <c:pt idx="845">
                  <c:v>0.99999999345961654</c:v>
                </c:pt>
                <c:pt idx="846">
                  <c:v>0.99999999386905003</c:v>
                </c:pt>
                <c:pt idx="847">
                  <c:v>0.99999999425353447</c:v>
                </c:pt>
                <c:pt idx="848">
                  <c:v>0.99999999461454614</c:v>
                </c:pt>
                <c:pt idx="849">
                  <c:v>0.99999999495347669</c:v>
                </c:pt>
                <c:pt idx="850">
                  <c:v>0.99999999527163808</c:v>
                </c:pt>
              </c:numCache>
            </c:numRef>
          </c:xVal>
          <c:yVal>
            <c:numRef>
              <c:f>'5) Cumulative_NormDist'!$G$3:$G$853</c:f>
              <c:numCache>
                <c:formatCode>General</c:formatCode>
                <c:ptCount val="851"/>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3-A3BA-44CE-8206-C8CBB963DB80}"/>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Silcrete Mean</c:v>
          </c:tx>
          <c:marker>
            <c:symbol val="diamond"/>
            <c:size val="9"/>
            <c:spPr>
              <a:solidFill>
                <a:schemeClr val="tx1"/>
              </a:solidFill>
              <a:ln>
                <a:solidFill>
                  <a:schemeClr val="bg2">
                    <a:lumMod val="90000"/>
                  </a:schemeClr>
                </a:solidFill>
              </a:ln>
            </c:spPr>
          </c:marker>
          <c:errBars>
            <c:errDir val="y"/>
            <c:errBarType val="both"/>
            <c:errValType val="cust"/>
            <c:noEndCap val="0"/>
            <c:plus>
              <c:numRef>
                <c:f>'4) UCS_YM_BoxPlot_by_Rock'!$KH$50</c:f>
                <c:numCache>
                  <c:formatCode>General</c:formatCode>
                  <c:ptCount val="1"/>
                  <c:pt idx="0">
                    <c:v>59.189324958931209</c:v>
                  </c:pt>
                </c:numCache>
              </c:numRef>
            </c:plus>
            <c:minus>
              <c:numRef>
                <c:f>'4) UCS_YM_BoxPlot_by_Rock'!$KH$50</c:f>
                <c:numCache>
                  <c:formatCode>General</c:formatCode>
                  <c:ptCount val="1"/>
                  <c:pt idx="0">
                    <c:v>59.189324958931209</c:v>
                  </c:pt>
                </c:numCache>
              </c:numRef>
            </c:minus>
            <c:spPr>
              <a:ln w="25400" cap="sq">
                <a:solidFill>
                  <a:schemeClr val="bg2">
                    <a:lumMod val="50000"/>
                  </a:schemeClr>
                </a:solidFill>
                <a:prstDash val="sysDash"/>
              </a:ln>
            </c:spPr>
          </c:errBars>
          <c:xVal>
            <c:numRef>
              <c:f>'4) UCS_YM_BoxPlot_by_Rock'!$KG$49</c:f>
              <c:numCache>
                <c:formatCode>General</c:formatCode>
                <c:ptCount val="1"/>
                <c:pt idx="0">
                  <c:v>0.5</c:v>
                </c:pt>
              </c:numCache>
            </c:numRef>
          </c:xVal>
          <c:yVal>
            <c:numRef>
              <c:f>'4) UCS_YM_BoxPlot_by_Rock'!$KH$49</c:f>
              <c:numCache>
                <c:formatCode>0.00</c:formatCode>
                <c:ptCount val="1"/>
                <c:pt idx="0">
                  <c:v>479.95222222222219</c:v>
                </c:pt>
              </c:numCache>
            </c:numRef>
          </c:yVal>
          <c:smooth val="0"/>
          <c:extLst>
            <c:ext xmlns:c16="http://schemas.microsoft.com/office/drawing/2014/chart" uri="{C3380CC4-5D6E-409C-BE32-E72D297353CC}">
              <c16:uniqueId val="{00000004-A3BA-44CE-8206-C8CBB963DB80}"/>
            </c:ext>
          </c:extLst>
        </c:ser>
        <c:dLbls>
          <c:showLegendKey val="0"/>
          <c:showVal val="0"/>
          <c:showCatName val="0"/>
          <c:showSerName val="0"/>
          <c:showPercent val="0"/>
          <c:showBubbleSize val="0"/>
        </c:dLbls>
        <c:axId val="973230688"/>
        <c:axId val="973235280"/>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100"/>
        <c:minorUnit val="5"/>
      </c:valAx>
      <c:valAx>
        <c:axId val="973235280"/>
        <c:scaling>
          <c:orientation val="minMax"/>
          <c:max val="1000"/>
        </c:scaling>
        <c:delete val="0"/>
        <c:axPos val="r"/>
        <c:numFmt formatCode="0.00" sourceLinked="1"/>
        <c:majorTickMark val="none"/>
        <c:minorTickMark val="none"/>
        <c:tickLblPos val="none"/>
        <c:crossAx val="973230688"/>
        <c:crosses val="max"/>
        <c:crossBetween val="midCat"/>
      </c:valAx>
      <c:valAx>
        <c:axId val="973230688"/>
        <c:scaling>
          <c:orientation val="minMax"/>
        </c:scaling>
        <c:delete val="1"/>
        <c:axPos val="b"/>
        <c:numFmt formatCode="General" sourceLinked="1"/>
        <c:majorTickMark val="out"/>
        <c:minorTickMark val="none"/>
        <c:tickLblPos val="nextTo"/>
        <c:crossAx val="973235280"/>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UCS_YM_BoxPlot_by_Rock'!$KV$1</c:f>
          <c:strCache>
            <c:ptCount val="1"/>
            <c:pt idx="0">
              <c:v>Silcrete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Basalt Young's Modulus</c:v>
          </c:tx>
          <c:spPr>
            <a:ln w="25400">
              <a:solidFill>
                <a:schemeClr val="tx1"/>
              </a:solidFill>
            </a:ln>
          </c:spPr>
          <c:marker>
            <c:symbol val="none"/>
          </c:marker>
          <c:xVal>
            <c:numRef>
              <c:f>'4) UCS_YM_BoxPlot_by_Rock'!$KW$24:$KW$44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UCS_YM_BoxPlot_by_Rock'!$KX$24:$KX$44</c:f>
              <c:numCache>
                <c:formatCode>General</c:formatCode>
                <c:ptCount val="21"/>
                <c:pt idx="0">
                  <c:v>57.963499999999996</c:v>
                </c:pt>
                <c:pt idx="1">
                  <c:v>56.88045833333333</c:v>
                </c:pt>
                <c:pt idx="2">
                  <c:v>54.375</c:v>
                </c:pt>
                <c:pt idx="3">
                  <c:v>54.375</c:v>
                </c:pt>
                <c:pt idx="4">
                  <c:v>56.88045833333333</c:v>
                </c:pt>
                <c:pt idx="5">
                  <c:v>57.963499999999996</c:v>
                </c:pt>
                <c:pt idx="6">
                  <c:v>57.963499999999996</c:v>
                </c:pt>
                <c:pt idx="8">
                  <c:v>54.375</c:v>
                </c:pt>
                <c:pt idx="9">
                  <c:v>54.375</c:v>
                </c:pt>
                <c:pt idx="10">
                  <c:v>53.176000000000002</c:v>
                </c:pt>
                <c:pt idx="11">
                  <c:v>53.176000000000002</c:v>
                </c:pt>
                <c:pt idx="12">
                  <c:v>53.176000000000002</c:v>
                </c:pt>
                <c:pt idx="13">
                  <c:v>53.176000000000002</c:v>
                </c:pt>
                <c:pt idx="14">
                  <c:v>54.375</c:v>
                </c:pt>
                <c:pt idx="16">
                  <c:v>57.963499999999996</c:v>
                </c:pt>
                <c:pt idx="17">
                  <c:v>58.313000000000002</c:v>
                </c:pt>
                <c:pt idx="19">
                  <c:v>53.176000000000002</c:v>
                </c:pt>
                <c:pt idx="20" formatCode="0.000">
                  <c:v>52.774999999999999</c:v>
                </c:pt>
              </c:numCache>
            </c:numRef>
          </c:yVal>
          <c:smooth val="0"/>
          <c:extLst>
            <c:ext xmlns:c16="http://schemas.microsoft.com/office/drawing/2014/chart" uri="{C3380CC4-5D6E-409C-BE32-E72D297353CC}">
              <c16:uniqueId val="{00000000-747A-4164-A38B-F022E15D7DB4}"/>
            </c:ext>
          </c:extLst>
        </c:ser>
        <c:ser>
          <c:idx val="0"/>
          <c:order val="2"/>
          <c:marker>
            <c:symbol val="none"/>
          </c:marker>
          <c:xVal>
            <c:numRef>
              <c:f>'4) UCS_YM_BoxPlot_by_Rock'!$JQ$46</c:f>
              <c:numCache>
                <c:formatCode>General</c:formatCode>
                <c:ptCount val="1"/>
              </c:numCache>
            </c:numRef>
          </c:xVal>
          <c:yVal>
            <c:numRef>
              <c:f>'4) UCS_YM_BoxPlot_by_Rock'!$JR$46</c:f>
              <c:numCache>
                <c:formatCode>0.0</c:formatCode>
                <c:ptCount val="1"/>
              </c:numCache>
            </c:numRef>
          </c:yVal>
          <c:smooth val="0"/>
          <c:extLst>
            <c:ext xmlns:c16="http://schemas.microsoft.com/office/drawing/2014/chart" uri="{C3380CC4-5D6E-409C-BE32-E72D297353CC}">
              <c16:uniqueId val="{00000001-747A-4164-A38B-F022E15D7DB4}"/>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UCS_YM_BoxPlot_by_Rock'!$KU$2:$KU$10</c:f>
              <c:numCache>
                <c:formatCode>General</c:formatCode>
                <c:ptCount val="9"/>
                <c:pt idx="0">
                  <c:v>0.1</c:v>
                </c:pt>
                <c:pt idx="1">
                  <c:v>0.2</c:v>
                </c:pt>
                <c:pt idx="2">
                  <c:v>0.3</c:v>
                </c:pt>
                <c:pt idx="3">
                  <c:v>0.4</c:v>
                </c:pt>
                <c:pt idx="4">
                  <c:v>0.5</c:v>
                </c:pt>
                <c:pt idx="5">
                  <c:v>0.6</c:v>
                </c:pt>
                <c:pt idx="6">
                  <c:v>0.7</c:v>
                </c:pt>
                <c:pt idx="7">
                  <c:v>0.8</c:v>
                </c:pt>
                <c:pt idx="8">
                  <c:v>0.9</c:v>
                </c:pt>
              </c:numCache>
            </c:numRef>
          </c:xVal>
          <c:yVal>
            <c:numRef>
              <c:f>'4) UCS_YM_BoxPlot_by_Rock'!$KV$2:$KV$10</c:f>
              <c:numCache>
                <c:formatCode>General</c:formatCode>
                <c:ptCount val="9"/>
                <c:pt idx="0">
                  <c:v>52.774999999999999</c:v>
                </c:pt>
                <c:pt idx="1">
                  <c:v>53.029000000000003</c:v>
                </c:pt>
                <c:pt idx="2">
                  <c:v>53.323</c:v>
                </c:pt>
                <c:pt idx="3">
                  <c:v>53.704000000000001</c:v>
                </c:pt>
                <c:pt idx="4">
                  <c:v>54.375</c:v>
                </c:pt>
                <c:pt idx="5">
                  <c:v>57.534999999999997</c:v>
                </c:pt>
                <c:pt idx="6">
                  <c:v>57.878</c:v>
                </c:pt>
                <c:pt idx="7">
                  <c:v>58.048999999999999</c:v>
                </c:pt>
                <c:pt idx="8">
                  <c:v>58.313000000000002</c:v>
                </c:pt>
              </c:numCache>
            </c:numRef>
          </c:yVal>
          <c:smooth val="0"/>
          <c:extLst>
            <c:ext xmlns:c16="http://schemas.microsoft.com/office/drawing/2014/chart" uri="{C3380CC4-5D6E-409C-BE32-E72D297353CC}">
              <c16:uniqueId val="{00000002-747A-4164-A38B-F022E15D7DB4}"/>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UCS_YM_BoxPlot_by_Rock'!$JR$50</c:f>
                <c:numCache>
                  <c:formatCode>General</c:formatCode>
                  <c:ptCount val="1"/>
                  <c:pt idx="0">
                    <c:v>15.057339075305933</c:v>
                  </c:pt>
                </c:numCache>
              </c:numRef>
            </c:plus>
            <c:minus>
              <c:numRef>
                <c:f>'4) UCS_YM_BoxPlot_by_Rock'!$JR$50</c:f>
                <c:numCache>
                  <c:formatCode>General</c:formatCode>
                  <c:ptCount val="1"/>
                  <c:pt idx="0">
                    <c:v>15.057339075305933</c:v>
                  </c:pt>
                </c:numCache>
              </c:numRef>
            </c:minus>
            <c:spPr>
              <a:ln w="25400">
                <a:prstDash val="sysDash"/>
              </a:ln>
            </c:spPr>
          </c:errBars>
          <c:xVal>
            <c:numRef>
              <c:f>'4) UCS_YM_BoxPlot_by_Rock'!$JQ$49</c:f>
              <c:numCache>
                <c:formatCode>General</c:formatCode>
                <c:ptCount val="1"/>
                <c:pt idx="0">
                  <c:v>0.5</c:v>
                </c:pt>
              </c:numCache>
            </c:numRef>
          </c:xVal>
          <c:yVal>
            <c:numRef>
              <c:f>'4) UCS_YM_BoxPlot_by_Rock'!$JR$49</c:f>
              <c:numCache>
                <c:formatCode>0.00</c:formatCode>
                <c:ptCount val="1"/>
                <c:pt idx="0">
                  <c:v>60.831975720037221</c:v>
                </c:pt>
              </c:numCache>
            </c:numRef>
          </c:yVal>
          <c:smooth val="0"/>
          <c:extLst>
            <c:ext xmlns:c16="http://schemas.microsoft.com/office/drawing/2014/chart" uri="{C3380CC4-5D6E-409C-BE32-E72D297353CC}">
              <c16:uniqueId val="{00000004-747A-4164-A38B-F022E15D7DB4}"/>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6024"/>
        <c:scaling>
          <c:orientation val="minMax"/>
          <c:max val="20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UCS_YM_BoxPlot_by_Rock'!$MG$1</c:f>
          <c:strCache>
            <c:ptCount val="1"/>
            <c:pt idx="0">
              <c:v>Diatomite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Diatomite Young's Modulus</c:v>
          </c:tx>
          <c:spPr>
            <a:ln>
              <a:solidFill>
                <a:schemeClr val="tx1"/>
              </a:solidFill>
            </a:ln>
          </c:spPr>
          <c:marker>
            <c:symbol val="none"/>
          </c:marker>
          <c:xVal>
            <c:numRef>
              <c:f>'4) UCS_YM_BoxPlot_by_Rock'!$MC$24:$MC$44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UCS_YM_BoxPlot_by_Rock'!$MD$24:$MD$44</c:f>
              <c:numCache>
                <c:formatCode>General</c:formatCode>
                <c:ptCount val="21"/>
                <c:pt idx="0">
                  <c:v>0.7749679228768962</c:v>
                </c:pt>
                <c:pt idx="1">
                  <c:v>0.68875437013841445</c:v>
                </c:pt>
                <c:pt idx="2">
                  <c:v>0.49365822197838582</c:v>
                </c:pt>
                <c:pt idx="3">
                  <c:v>0.49365822197838582</c:v>
                </c:pt>
                <c:pt idx="4">
                  <c:v>0.68875437013841445</c:v>
                </c:pt>
                <c:pt idx="5">
                  <c:v>0.7749679228768962</c:v>
                </c:pt>
                <c:pt idx="6">
                  <c:v>0.7749679228768962</c:v>
                </c:pt>
                <c:pt idx="8">
                  <c:v>0.49365822197838582</c:v>
                </c:pt>
                <c:pt idx="9">
                  <c:v>0.49365822197838582</c:v>
                </c:pt>
                <c:pt idx="10">
                  <c:v>0.36282733594033501</c:v>
                </c:pt>
                <c:pt idx="11">
                  <c:v>0.36282733594033501</c:v>
                </c:pt>
                <c:pt idx="12">
                  <c:v>0.36282733594033501</c:v>
                </c:pt>
                <c:pt idx="13">
                  <c:v>0.36282733594033501</c:v>
                </c:pt>
                <c:pt idx="14">
                  <c:v>0.49365822197838582</c:v>
                </c:pt>
                <c:pt idx="16">
                  <c:v>0.7749679228768962</c:v>
                </c:pt>
                <c:pt idx="17">
                  <c:v>0.998362059941026</c:v>
                </c:pt>
                <c:pt idx="19">
                  <c:v>0.36282733594033501</c:v>
                </c:pt>
                <c:pt idx="20" formatCode="0.000">
                  <c:v>0.28827036633071262</c:v>
                </c:pt>
              </c:numCache>
            </c:numRef>
          </c:yVal>
          <c:smooth val="0"/>
          <c:extLst>
            <c:ext xmlns:c16="http://schemas.microsoft.com/office/drawing/2014/chart" uri="{C3380CC4-5D6E-409C-BE32-E72D297353CC}">
              <c16:uniqueId val="{00000000-CA8F-486C-BB81-C13AF92C5DED}"/>
            </c:ext>
          </c:extLst>
        </c:ser>
        <c:ser>
          <c:idx val="2"/>
          <c:order val="1"/>
          <c:spPr>
            <a:ln>
              <a:noFill/>
            </a:ln>
          </c:spPr>
          <c:marker>
            <c:symbol val="circle"/>
            <c:size val="7"/>
            <c:spPr>
              <a:solidFill>
                <a:schemeClr val="bg2">
                  <a:lumMod val="75000"/>
                </a:schemeClr>
              </a:solidFill>
              <a:ln>
                <a:solidFill>
                  <a:schemeClr val="bg2">
                    <a:lumMod val="50000"/>
                  </a:schemeClr>
                </a:solidFill>
              </a:ln>
            </c:spPr>
          </c:marker>
          <c:xVal>
            <c:numRef>
              <c:f>'4) UCS_YM_BoxPlot_by_Rock'!$MA$2:$MA$12</c:f>
              <c:numCache>
                <c:formatCode>0.000000000</c:formatCode>
                <c:ptCount val="11"/>
                <c:pt idx="0">
                  <c:v>8.3333333333333329E-2</c:v>
                </c:pt>
                <c:pt idx="1">
                  <c:v>0.16666666666666666</c:v>
                </c:pt>
                <c:pt idx="2">
                  <c:v>0.25</c:v>
                </c:pt>
                <c:pt idx="3">
                  <c:v>0.33333333333333331</c:v>
                </c:pt>
                <c:pt idx="4">
                  <c:v>0.41666666666666669</c:v>
                </c:pt>
                <c:pt idx="5">
                  <c:v>0.5</c:v>
                </c:pt>
                <c:pt idx="6">
                  <c:v>0.58333333333333337</c:v>
                </c:pt>
                <c:pt idx="7">
                  <c:v>0.66666666666666663</c:v>
                </c:pt>
                <c:pt idx="8">
                  <c:v>0.75</c:v>
                </c:pt>
                <c:pt idx="9">
                  <c:v>0.83333333333333337</c:v>
                </c:pt>
                <c:pt idx="10">
                  <c:v>0.91666666666666663</c:v>
                </c:pt>
              </c:numCache>
            </c:numRef>
          </c:xVal>
          <c:yVal>
            <c:numRef>
              <c:f>'4) UCS_YM_BoxPlot_by_Rock'!$MB$2:$MB$12</c:f>
              <c:numCache>
                <c:formatCode>General</c:formatCode>
                <c:ptCount val="11"/>
                <c:pt idx="0">
                  <c:v>0.28827036633071262</c:v>
                </c:pt>
                <c:pt idx="1">
                  <c:v>0.32887514576578819</c:v>
                </c:pt>
                <c:pt idx="2">
                  <c:v>0.36282733594033501</c:v>
                </c:pt>
                <c:pt idx="3">
                  <c:v>0.38949330770365465</c:v>
                </c:pt>
                <c:pt idx="4">
                  <c:v>0.41368386215364239</c:v>
                </c:pt>
                <c:pt idx="5">
                  <c:v>0.49365822197838582</c:v>
                </c:pt>
                <c:pt idx="6">
                  <c:v>0.53562944812999103</c:v>
                </c:pt>
                <c:pt idx="7">
                  <c:v>0.67857835095040775</c:v>
                </c:pt>
                <c:pt idx="8">
                  <c:v>0.7749679228768962</c:v>
                </c:pt>
                <c:pt idx="9" formatCode="0.00">
                  <c:v>0.84981421268637225</c:v>
                </c:pt>
                <c:pt idx="10">
                  <c:v>0.998362059941026</c:v>
                </c:pt>
              </c:numCache>
            </c:numRef>
          </c:yVal>
          <c:smooth val="0"/>
          <c:extLst>
            <c:ext xmlns:c16="http://schemas.microsoft.com/office/drawing/2014/chart" uri="{C3380CC4-5D6E-409C-BE32-E72D297353CC}">
              <c16:uniqueId val="{00000002-CA8F-486C-BB81-C13AF92C5DED}"/>
            </c:ext>
          </c:extLst>
        </c:ser>
        <c:ser>
          <c:idx val="0"/>
          <c:order val="2"/>
          <c:tx>
            <c:v>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UCS_YM_BoxPlot_by_Rock'!$MD$50</c:f>
                <c:numCache>
                  <c:formatCode>General</c:formatCode>
                  <c:ptCount val="1"/>
                  <c:pt idx="0">
                    <c:v>0.13957508804334059</c:v>
                  </c:pt>
                </c:numCache>
              </c:numRef>
            </c:plus>
            <c:minus>
              <c:numRef>
                <c:f>'4) UCS_YM_BoxPlot_by_Rock'!$MD$50</c:f>
                <c:numCache>
                  <c:formatCode>General</c:formatCode>
                  <c:ptCount val="1"/>
                  <c:pt idx="0">
                    <c:v>0.13957508804334059</c:v>
                  </c:pt>
                </c:numCache>
              </c:numRef>
            </c:minus>
            <c:spPr>
              <a:ln w="25400"/>
            </c:spPr>
          </c:errBars>
          <c:errBars>
            <c:errDir val="x"/>
            <c:errBarType val="both"/>
            <c:errValType val="fixedVal"/>
            <c:noEndCap val="0"/>
            <c:val val="1"/>
          </c:errBars>
          <c:xVal>
            <c:numRef>
              <c:f>'4) UCS_YM_BoxPlot_by_Rock'!$MC$49</c:f>
              <c:numCache>
                <c:formatCode>General</c:formatCode>
                <c:ptCount val="1"/>
                <c:pt idx="0">
                  <c:v>0.5</c:v>
                </c:pt>
              </c:numCache>
            </c:numRef>
          </c:xVal>
          <c:yVal>
            <c:numRef>
              <c:f>'4) UCS_YM_BoxPlot_by_Rock'!$MD$49</c:f>
              <c:numCache>
                <c:formatCode>0.00</c:formatCode>
                <c:ptCount val="1"/>
                <c:pt idx="0">
                  <c:v>0.55583274858701914</c:v>
                </c:pt>
              </c:numCache>
            </c:numRef>
          </c:yVal>
          <c:smooth val="0"/>
          <c:extLst>
            <c:ext xmlns:c16="http://schemas.microsoft.com/office/drawing/2014/chart" uri="{C3380CC4-5D6E-409C-BE32-E72D297353CC}">
              <c16:uniqueId val="{00000006-CA8F-486C-BB81-C13AF92C5DED}"/>
            </c:ext>
          </c:extLst>
        </c:ser>
        <c:dLbls>
          <c:showLegendKey val="0"/>
          <c:showVal val="0"/>
          <c:showCatName val="0"/>
          <c:showSerName val="0"/>
          <c:showPercent val="0"/>
          <c:showBubbleSize val="0"/>
        </c:dLbls>
        <c:axId val="112404352"/>
        <c:axId val="112406528"/>
      </c:scatterChart>
      <c:valAx>
        <c:axId val="112404352"/>
        <c:scaling>
          <c:orientation val="minMax"/>
          <c:max val="1"/>
          <c:min val="0"/>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0" sourceLinked="0"/>
        <c:majorTickMark val="out"/>
        <c:minorTickMark val="none"/>
        <c:tickLblPos val="nextTo"/>
        <c:txPr>
          <a:bodyPr/>
          <a:lstStyle/>
          <a:p>
            <a:pPr>
              <a:defRPr sz="1200"/>
            </a:pPr>
            <a:endParaRPr lang="en-US"/>
          </a:p>
        </c:txPr>
        <c:crossAx val="112404352"/>
        <c:crosses val="autoZero"/>
        <c:crossBetween val="midCat"/>
        <c:majorUnit val="0.1"/>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UCS_YM_BoxPlot_by_Rock'!$GC$1</c:f>
          <c:strCache>
            <c:ptCount val="1"/>
            <c:pt idx="0">
              <c:v>Opal-CT Porcelanite</c:v>
            </c:pt>
          </c:strCache>
        </c:strRef>
      </c:tx>
      <c:layout>
        <c:manualLayout>
          <c:xMode val="edge"/>
          <c:yMode val="edge"/>
          <c:x val="0.36688332373512955"/>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Opal-CT Porcelanite UCS</c:v>
          </c:tx>
          <c:spPr>
            <a:ln>
              <a:solidFill>
                <a:sysClr val="windowText" lastClr="000000"/>
              </a:solidFill>
            </a:ln>
          </c:spPr>
          <c:marker>
            <c:symbol val="none"/>
          </c:marker>
          <c:xVal>
            <c:numRef>
              <c:f>'4) UCS_YM_BoxPlot_by_Rock'!$FY$24:$FY$44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UCS_YM_BoxPlot_by_Rock'!$FZ$24:$FZ$44</c:f>
              <c:numCache>
                <c:formatCode>General</c:formatCode>
                <c:ptCount val="21"/>
                <c:pt idx="0">
                  <c:v>23.732500000000002</c:v>
                </c:pt>
                <c:pt idx="1">
                  <c:v>21.456116772410297</c:v>
                </c:pt>
                <c:pt idx="2">
                  <c:v>19.282</c:v>
                </c:pt>
                <c:pt idx="3">
                  <c:v>19.282</c:v>
                </c:pt>
                <c:pt idx="4">
                  <c:v>21.456116772410297</c:v>
                </c:pt>
                <c:pt idx="5">
                  <c:v>23.732500000000002</c:v>
                </c:pt>
                <c:pt idx="6">
                  <c:v>23.732500000000002</c:v>
                </c:pt>
                <c:pt idx="8">
                  <c:v>19.282</c:v>
                </c:pt>
                <c:pt idx="9">
                  <c:v>19.282</c:v>
                </c:pt>
                <c:pt idx="10">
                  <c:v>17.107883227589703</c:v>
                </c:pt>
                <c:pt idx="11">
                  <c:v>15.7775</c:v>
                </c:pt>
                <c:pt idx="12">
                  <c:v>15.7775</c:v>
                </c:pt>
                <c:pt idx="13">
                  <c:v>17.107883227589703</c:v>
                </c:pt>
                <c:pt idx="14">
                  <c:v>19.282</c:v>
                </c:pt>
                <c:pt idx="16">
                  <c:v>23.732500000000002</c:v>
                </c:pt>
                <c:pt idx="17" formatCode="0.00">
                  <c:v>31.364000000000001</c:v>
                </c:pt>
                <c:pt idx="19">
                  <c:v>15.7775</c:v>
                </c:pt>
                <c:pt idx="20" formatCode="0.000">
                  <c:v>7.7008999999999999</c:v>
                </c:pt>
              </c:numCache>
            </c:numRef>
          </c:yVal>
          <c:smooth val="0"/>
          <c:extLst>
            <c:ext xmlns:c16="http://schemas.microsoft.com/office/drawing/2014/chart" uri="{C3380CC4-5D6E-409C-BE32-E72D297353CC}">
              <c16:uniqueId val="{00000000-E263-4FB8-9CCC-E0E9066B5D8A}"/>
            </c:ext>
          </c:extLst>
        </c:ser>
        <c:ser>
          <c:idx val="7"/>
          <c:order val="1"/>
          <c:tx>
            <c:v>Opal-CT Porc. Mean</c:v>
          </c:tx>
          <c:marker>
            <c:symbol val="square"/>
            <c:size val="9"/>
            <c:spPr>
              <a:solidFill>
                <a:schemeClr val="tx1"/>
              </a:solidFill>
              <a:ln w="12700">
                <a:solidFill>
                  <a:schemeClr val="bg2">
                    <a:lumMod val="90000"/>
                  </a:schemeClr>
                </a:solidFill>
              </a:ln>
            </c:spPr>
          </c:marker>
          <c:errBars>
            <c:errDir val="y"/>
            <c:errBarType val="both"/>
            <c:errValType val="cust"/>
            <c:noEndCap val="0"/>
            <c:plus>
              <c:numRef>
                <c:f>'4) UCS_YM_BoxPlot_by_Rock'!$FZ$50</c:f>
                <c:numCache>
                  <c:formatCode>General</c:formatCode>
                  <c:ptCount val="1"/>
                  <c:pt idx="0">
                    <c:v>1.9897589501928761</c:v>
                  </c:pt>
                </c:numCache>
              </c:numRef>
            </c:plus>
            <c:minus>
              <c:numRef>
                <c:f>'4) UCS_YM_BoxPlot_by_Rock'!$FZ$50</c:f>
                <c:numCache>
                  <c:formatCode>General</c:formatCode>
                  <c:ptCount val="1"/>
                  <c:pt idx="0">
                    <c:v>1.9897589501928761</c:v>
                  </c:pt>
                </c:numCache>
              </c:numRef>
            </c:minus>
            <c:spPr>
              <a:ln w="25400">
                <a:prstDash val="sysDash"/>
              </a:ln>
            </c:spPr>
          </c:errBars>
          <c:xVal>
            <c:numRef>
              <c:f>'4) UCS_YM_BoxPlot_by_Rock'!$FY$49</c:f>
              <c:numCache>
                <c:formatCode>General</c:formatCode>
                <c:ptCount val="1"/>
                <c:pt idx="0">
                  <c:v>0.5</c:v>
                </c:pt>
              </c:numCache>
            </c:numRef>
          </c:xVal>
          <c:yVal>
            <c:numRef>
              <c:f>'4) UCS_YM_BoxPlot_by_Rock'!$FZ$49</c:f>
              <c:numCache>
                <c:formatCode>0.00</c:formatCode>
                <c:ptCount val="1"/>
                <c:pt idx="0">
                  <c:v>19.676527272727277</c:v>
                </c:pt>
              </c:numCache>
            </c:numRef>
          </c:yVal>
          <c:smooth val="0"/>
          <c:extLst>
            <c:ext xmlns:c16="http://schemas.microsoft.com/office/drawing/2014/chart" uri="{C3380CC4-5D6E-409C-BE32-E72D297353CC}">
              <c16:uniqueId val="{00000001-E263-4FB8-9CCC-E0E9066B5D8A}"/>
            </c:ext>
          </c:extLst>
        </c:ser>
        <c:ser>
          <c:idx val="0"/>
          <c:order val="2"/>
          <c:spPr>
            <a:ln>
              <a:noFill/>
            </a:ln>
          </c:spPr>
          <c:marker>
            <c:symbol val="circle"/>
            <c:size val="6"/>
            <c:spPr>
              <a:solidFill>
                <a:schemeClr val="bg2">
                  <a:lumMod val="75000"/>
                </a:schemeClr>
              </a:solidFill>
              <a:ln>
                <a:solidFill>
                  <a:schemeClr val="bg2">
                    <a:lumMod val="50000"/>
                  </a:schemeClr>
                </a:solidFill>
              </a:ln>
            </c:spPr>
          </c:marker>
          <c:xVal>
            <c:numRef>
              <c:f>'4) UCS_YM_BoxPlot_by_Rock'!$FW$2:$FW$34</c:f>
              <c:numCache>
                <c:formatCode>General</c:formatCode>
                <c:ptCount val="33"/>
                <c:pt idx="0">
                  <c:v>2.9411764705882353E-2</c:v>
                </c:pt>
                <c:pt idx="1">
                  <c:v>5.8823529411764705E-2</c:v>
                </c:pt>
                <c:pt idx="2">
                  <c:v>8.8235294117647065E-2</c:v>
                </c:pt>
                <c:pt idx="3">
                  <c:v>0.11764705882352941</c:v>
                </c:pt>
                <c:pt idx="4">
                  <c:v>0.14705882352941177</c:v>
                </c:pt>
                <c:pt idx="5">
                  <c:v>0.17647058823529413</c:v>
                </c:pt>
                <c:pt idx="6">
                  <c:v>0.20588235294117646</c:v>
                </c:pt>
                <c:pt idx="7">
                  <c:v>0.23529411764705882</c:v>
                </c:pt>
                <c:pt idx="8">
                  <c:v>0.26470588235294118</c:v>
                </c:pt>
                <c:pt idx="9">
                  <c:v>0.29411764705882354</c:v>
                </c:pt>
                <c:pt idx="10">
                  <c:v>0.3235294117647059</c:v>
                </c:pt>
                <c:pt idx="11">
                  <c:v>0.35294117647058826</c:v>
                </c:pt>
                <c:pt idx="12">
                  <c:v>0.38235294117647056</c:v>
                </c:pt>
                <c:pt idx="13">
                  <c:v>0.41176470588235292</c:v>
                </c:pt>
                <c:pt idx="14">
                  <c:v>0.44117647058823528</c:v>
                </c:pt>
                <c:pt idx="15">
                  <c:v>0.47058823529411764</c:v>
                </c:pt>
                <c:pt idx="16">
                  <c:v>0.5</c:v>
                </c:pt>
                <c:pt idx="17">
                  <c:v>0.52941176470588236</c:v>
                </c:pt>
                <c:pt idx="18">
                  <c:v>0.55882352941176472</c:v>
                </c:pt>
                <c:pt idx="19">
                  <c:v>0.58823529411764708</c:v>
                </c:pt>
                <c:pt idx="20">
                  <c:v>0.61764705882352944</c:v>
                </c:pt>
                <c:pt idx="21">
                  <c:v>0.6470588235294118</c:v>
                </c:pt>
                <c:pt idx="22">
                  <c:v>0.67647058823529416</c:v>
                </c:pt>
                <c:pt idx="23">
                  <c:v>0.70588235294117652</c:v>
                </c:pt>
                <c:pt idx="24">
                  <c:v>0.73529411764705888</c:v>
                </c:pt>
                <c:pt idx="25">
                  <c:v>0.76470588235294112</c:v>
                </c:pt>
                <c:pt idx="26">
                  <c:v>0.79411764705882348</c:v>
                </c:pt>
                <c:pt idx="27">
                  <c:v>0.82352941176470584</c:v>
                </c:pt>
                <c:pt idx="28">
                  <c:v>0.8529411764705882</c:v>
                </c:pt>
                <c:pt idx="29">
                  <c:v>0.88235294117647056</c:v>
                </c:pt>
                <c:pt idx="30">
                  <c:v>0.91176470588235292</c:v>
                </c:pt>
                <c:pt idx="31">
                  <c:v>0.94117647058823528</c:v>
                </c:pt>
                <c:pt idx="32">
                  <c:v>0.97058823529411764</c:v>
                </c:pt>
              </c:numCache>
            </c:numRef>
          </c:xVal>
          <c:yVal>
            <c:numRef>
              <c:f>'4) UCS_YM_BoxPlot_by_Rock'!$FX$2:$FX$34</c:f>
              <c:numCache>
                <c:formatCode>General</c:formatCode>
                <c:ptCount val="33"/>
                <c:pt idx="0">
                  <c:v>7.7008999999999999</c:v>
                </c:pt>
                <c:pt idx="1">
                  <c:v>9.6938999999999993</c:v>
                </c:pt>
                <c:pt idx="2">
                  <c:v>11.053000000000001</c:v>
                </c:pt>
                <c:pt idx="3">
                  <c:v>11.938000000000001</c:v>
                </c:pt>
                <c:pt idx="4">
                  <c:v>14.904</c:v>
                </c:pt>
                <c:pt idx="5">
                  <c:v>14.928000000000001</c:v>
                </c:pt>
                <c:pt idx="6">
                  <c:v>15.4337</c:v>
                </c:pt>
                <c:pt idx="7">
                  <c:v>15.478</c:v>
                </c:pt>
                <c:pt idx="8">
                  <c:v>16.077000000000002</c:v>
                </c:pt>
                <c:pt idx="9">
                  <c:v>16.22</c:v>
                </c:pt>
                <c:pt idx="10">
                  <c:v>16.5976</c:v>
                </c:pt>
                <c:pt idx="11">
                  <c:v>16.699000000000002</c:v>
                </c:pt>
                <c:pt idx="12">
                  <c:v>16.794</c:v>
                </c:pt>
                <c:pt idx="13">
                  <c:v>18.206</c:v>
                </c:pt>
                <c:pt idx="14">
                  <c:v>18.396999999999998</c:v>
                </c:pt>
                <c:pt idx="15">
                  <c:v>19.228300000000001</c:v>
                </c:pt>
                <c:pt idx="16">
                  <c:v>19.282</c:v>
                </c:pt>
                <c:pt idx="17">
                  <c:v>19.617000000000001</c:v>
                </c:pt>
                <c:pt idx="18">
                  <c:v>19.975999999999999</c:v>
                </c:pt>
                <c:pt idx="19">
                  <c:v>20.981000000000002</c:v>
                </c:pt>
                <c:pt idx="20">
                  <c:v>21.077000000000002</c:v>
                </c:pt>
                <c:pt idx="21">
                  <c:v>21.530999999999999</c:v>
                </c:pt>
                <c:pt idx="22">
                  <c:v>21.89</c:v>
                </c:pt>
                <c:pt idx="23">
                  <c:v>22.248999999999999</c:v>
                </c:pt>
                <c:pt idx="24">
                  <c:v>23.254000000000001</c:v>
                </c:pt>
                <c:pt idx="25">
                  <c:v>24.210999999999999</c:v>
                </c:pt>
                <c:pt idx="26">
                  <c:v>25.622</c:v>
                </c:pt>
                <c:pt idx="27">
                  <c:v>25.742000000000001</c:v>
                </c:pt>
                <c:pt idx="28">
                  <c:v>25.812999999999999</c:v>
                </c:pt>
                <c:pt idx="29">
                  <c:v>27.367999999999999</c:v>
                </c:pt>
                <c:pt idx="30">
                  <c:v>28.66</c:v>
                </c:pt>
                <c:pt idx="31">
                  <c:v>31.34</c:v>
                </c:pt>
                <c:pt idx="32">
                  <c:v>31.364000000000001</c:v>
                </c:pt>
              </c:numCache>
            </c:numRef>
          </c:yVal>
          <c:smooth val="0"/>
          <c:extLst>
            <c:ext xmlns:c16="http://schemas.microsoft.com/office/drawing/2014/chart" uri="{C3380CC4-5D6E-409C-BE32-E72D297353CC}">
              <c16:uniqueId val="{00000002-E263-4FB8-9CCC-E0E9066B5D8A}"/>
            </c:ext>
          </c:extLst>
        </c:ser>
        <c:ser>
          <c:idx val="2"/>
          <c:order val="3"/>
          <c:spPr>
            <a:ln>
              <a:solidFill>
                <a:schemeClr val="tx1"/>
              </a:solidFill>
              <a:prstDash val="sysDash"/>
            </a:ln>
          </c:spPr>
          <c:marker>
            <c:symbol val="none"/>
          </c:marker>
          <c:xVal>
            <c:numRef>
              <c:f>'5) Cumulative_NormDist'!$DK$3:$DK$226</c:f>
              <c:numCache>
                <c:formatCode>General</c:formatCode>
                <c:ptCount val="224"/>
                <c:pt idx="0">
                  <c:v>3.7048427816824644E-4</c:v>
                </c:pt>
                <c:pt idx="1">
                  <c:v>6.8124262364168743E-4</c:v>
                </c:pt>
                <c:pt idx="2">
                  <c:v>1.2186793238604136E-3</c:v>
                </c:pt>
                <c:pt idx="3">
                  <c:v>2.121275311124284E-3</c:v>
                </c:pt>
                <c:pt idx="4">
                  <c:v>3.5933202974623882E-3</c:v>
                </c:pt>
                <c:pt idx="5">
                  <c:v>5.9246860700781735E-3</c:v>
                </c:pt>
                <c:pt idx="6">
                  <c:v>9.5102827847493646E-3</c:v>
                </c:pt>
                <c:pt idx="7">
                  <c:v>1.4865464308878563E-2</c:v>
                </c:pt>
                <c:pt idx="8">
                  <c:v>2.2632382286003779E-2</c:v>
                </c:pt>
                <c:pt idx="9">
                  <c:v>3.357156916091536E-2</c:v>
                </c:pt>
                <c:pt idx="10">
                  <c:v>4.8533346797242305E-2</c:v>
                </c:pt>
                <c:pt idx="11">
                  <c:v>6.8405421481448583E-2</c:v>
                </c:pt>
                <c:pt idx="12">
                  <c:v>9.4036395577738546E-2</c:v>
                </c:pt>
                <c:pt idx="13">
                  <c:v>0.12613963977242573</c:v>
                </c:pt>
                <c:pt idx="14">
                  <c:v>0.1651872682910798</c:v>
                </c:pt>
                <c:pt idx="15">
                  <c:v>0.21130865449884881</c:v>
                </c:pt>
                <c:pt idx="16">
                  <c:v>0.26421064388383264</c:v>
                </c:pt>
                <c:pt idx="17">
                  <c:v>0.32313619217296552</c:v>
                </c:pt>
                <c:pt idx="18">
                  <c:v>0.38687401817937922</c:v>
                </c:pt>
                <c:pt idx="19">
                  <c:v>0.45382436845042862</c:v>
                </c:pt>
                <c:pt idx="20">
                  <c:v>0.5221164669899907</c:v>
                </c:pt>
                <c:pt idx="21">
                  <c:v>0.5897637039423147</c:v>
                </c:pt>
                <c:pt idx="22">
                  <c:v>0.65483533090699042</c:v>
                </c:pt>
                <c:pt idx="23">
                  <c:v>0.71562016885804747</c:v>
                </c:pt>
                <c:pt idx="24">
                  <c:v>0.77075941825388372</c:v>
                </c:pt>
                <c:pt idx="25">
                  <c:v>0.8193316900096328</c:v>
                </c:pt>
                <c:pt idx="26">
                  <c:v>0.86088235231277466</c:v>
                </c:pt>
                <c:pt idx="27">
                  <c:v>0.89539906590958829</c:v>
                </c:pt>
                <c:pt idx="28">
                  <c:v>0.92324378648814109</c:v>
                </c:pt>
                <c:pt idx="29">
                  <c:v>0.94505692747284997</c:v>
                </c:pt>
                <c:pt idx="30">
                  <c:v>0.96165109397388382</c:v>
                </c:pt>
                <c:pt idx="31">
                  <c:v>0.97391008000462786</c:v>
                </c:pt>
                <c:pt idx="32">
                  <c:v>0.9827046680091357</c:v>
                </c:pt>
                <c:pt idx="33">
                  <c:v>0.98883153228634468</c:v>
                </c:pt>
                <c:pt idx="34">
                  <c:v>0.9929765157253585</c:v>
                </c:pt>
                <c:pt idx="35">
                  <c:v>0.99569965016630801</c:v>
                </c:pt>
                <c:pt idx="36">
                  <c:v>0.99743695917473796</c:v>
                </c:pt>
                <c:pt idx="37">
                  <c:v>0.99851329234611008</c:v>
                </c:pt>
                <c:pt idx="38">
                  <c:v>0.9991608493421994</c:v>
                </c:pt>
                <c:pt idx="39">
                  <c:v>0.99953917940309289</c:v>
                </c:pt>
                <c:pt idx="40">
                  <c:v>0.99975382660339984</c:v>
                </c:pt>
                <c:pt idx="41">
                  <c:v>0.99987208747698675</c:v>
                </c:pt>
                <c:pt idx="42">
                  <c:v>0.99993536046740361</c:v>
                </c:pt>
                <c:pt idx="43">
                  <c:v>0.99996823480464303</c:v>
                </c:pt>
                <c:pt idx="44">
                  <c:v>0.99998482138896028</c:v>
                </c:pt>
                <c:pt idx="45">
                  <c:v>0.99999294816261919</c:v>
                </c:pt>
                <c:pt idx="46">
                  <c:v>0.99999681486328751</c:v>
                </c:pt>
                <c:pt idx="47">
                  <c:v>0.99999860144984931</c:v>
                </c:pt>
                <c:pt idx="48">
                  <c:v>0.9999994030699989</c:v>
                </c:pt>
                <c:pt idx="49">
                  <c:v>0.99999975235036209</c:v>
                </c:pt>
                <c:pt idx="50">
                  <c:v>0.99999990013885653</c:v>
                </c:pt>
                <c:pt idx="51">
                  <c:v>0.9999999608639113</c:v>
                </c:pt>
                <c:pt idx="52">
                  <c:v>0.99999998509405363</c:v>
                </c:pt>
                <c:pt idx="53">
                  <c:v>0.99999999448273702</c:v>
                </c:pt>
                <c:pt idx="54">
                  <c:v>0.99999999801549611</c:v>
                </c:pt>
                <c:pt idx="55">
                  <c:v>0.99999999930637007</c:v>
                </c:pt>
                <c:pt idx="56">
                  <c:v>0.99999999976442144</c:v>
                </c:pt>
                <c:pt idx="57">
                  <c:v>0.99999999992225697</c:v>
                </c:pt>
                <c:pt idx="58">
                  <c:v>0.99999999997507172</c:v>
                </c:pt>
                <c:pt idx="59">
                  <c:v>0.99999999999223366</c:v>
                </c:pt>
                <c:pt idx="60">
                  <c:v>0.99999999999764921</c:v>
                </c:pt>
                <c:pt idx="61">
                  <c:v>0.99999999999930866</c:v>
                </c:pt>
                <c:pt idx="62">
                  <c:v>0.99999999999980249</c:v>
                </c:pt>
                <c:pt idx="63">
                  <c:v>0.99999999999994515</c:v>
                </c:pt>
                <c:pt idx="64">
                  <c:v>0.99999999999998523</c:v>
                </c:pt>
                <c:pt idx="65">
                  <c:v>0.99999999999999611</c:v>
                </c:pt>
                <c:pt idx="66">
                  <c:v>0.999999999999999</c:v>
                </c:pt>
                <c:pt idx="67">
                  <c:v>0.99999999999999978</c:v>
                </c:pt>
                <c:pt idx="68">
                  <c:v>0.99999999999999989</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numCache>
            </c:numRef>
          </c:xVal>
          <c:yVal>
            <c:numRef>
              <c:f>'5) Cumulative_NormDist'!$DL$3:$DL$226</c:f>
              <c:numCache>
                <c:formatCode>General</c:formatCode>
                <c:ptCount val="2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numCache>
            </c:numRef>
          </c:yVal>
          <c:smooth val="0"/>
          <c:extLst>
            <c:ext xmlns:c16="http://schemas.microsoft.com/office/drawing/2014/chart" uri="{C3380CC4-5D6E-409C-BE32-E72D297353CC}">
              <c16:uniqueId val="{00000003-E263-4FB8-9CCC-E0E9066B5D8A}"/>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Chert Cumulative Frequency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none"/>
          </c:marker>
          <c:xVal>
            <c:numRef>
              <c:f>'5) Cumulative_NormDist'!$T$3:$T$1029</c:f>
              <c:numCache>
                <c:formatCode>General</c:formatCode>
                <c:ptCount val="1027"/>
                <c:pt idx="0">
                  <c:v>8.7719372399082656E-3</c:v>
                </c:pt>
                <c:pt idx="1">
                  <c:v>8.9200334547738826E-3</c:v>
                </c:pt>
                <c:pt idx="2">
                  <c:v>9.0703158085840164E-3</c:v>
                </c:pt>
                <c:pt idx="3">
                  <c:v>9.2228107370207358E-3</c:v>
                </c:pt>
                <c:pt idx="4">
                  <c:v>9.3775448944035944E-3</c:v>
                </c:pt>
                <c:pt idx="5">
                  <c:v>9.5345451538222017E-3</c:v>
                </c:pt>
                <c:pt idx="6">
                  <c:v>9.6938386072370174E-3</c:v>
                </c:pt>
                <c:pt idx="7">
                  <c:v>9.8554525655478384E-3</c:v>
                </c:pt>
                <c:pt idx="8">
                  <c:v>1.0019414558629584E-2</c:v>
                </c:pt>
                <c:pt idx="9">
                  <c:v>1.0185752335334822E-2</c:v>
                </c:pt>
                <c:pt idx="10">
                  <c:v>1.035449386346253E-2</c:v>
                </c:pt>
                <c:pt idx="11">
                  <c:v>1.0525667329692743E-2</c:v>
                </c:pt>
                <c:pt idx="12">
                  <c:v>1.0699301139486448E-2</c:v>
                </c:pt>
                <c:pt idx="13">
                  <c:v>1.0875423916950303E-2</c:v>
                </c:pt>
                <c:pt idx="14">
                  <c:v>1.1054064504665726E-2</c:v>
                </c:pt>
                <c:pt idx="15">
                  <c:v>1.123525196348195E-2</c:v>
                </c:pt>
                <c:pt idx="16">
                  <c:v>1.1419015572272255E-2</c:v>
                </c:pt>
                <c:pt idx="17">
                  <c:v>1.1605384827653331E-2</c:v>
                </c:pt>
                <c:pt idx="18">
                  <c:v>1.1794389443666944E-2</c:v>
                </c:pt>
                <c:pt idx="19">
                  <c:v>1.198605935142376E-2</c:v>
                </c:pt>
                <c:pt idx="20">
                  <c:v>1.2180424698708395E-2</c:v>
                </c:pt>
                <c:pt idx="21">
                  <c:v>1.2377515849545733E-2</c:v>
                </c:pt>
                <c:pt idx="22">
                  <c:v>1.2577363383727792E-2</c:v>
                </c:pt>
                <c:pt idx="23">
                  <c:v>1.2779998096300531E-2</c:v>
                </c:pt>
                <c:pt idx="24">
                  <c:v>1.2985450997010496E-2</c:v>
                </c:pt>
                <c:pt idx="25">
                  <c:v>1.3193753309710555E-2</c:v>
                </c:pt>
                <c:pt idx="26">
                  <c:v>1.3404936471724473E-2</c:v>
                </c:pt>
                <c:pt idx="27">
                  <c:v>1.3619032133169595E-2</c:v>
                </c:pt>
                <c:pt idx="28">
                  <c:v>1.3836072156237502E-2</c:v>
                </c:pt>
                <c:pt idx="29">
                  <c:v>1.4056088614432161E-2</c:v>
                </c:pt>
                <c:pt idx="30">
                  <c:v>1.4279113791764726E-2</c:v>
                </c:pt>
                <c:pt idx="31">
                  <c:v>1.450518018190518E-2</c:v>
                </c:pt>
                <c:pt idx="32">
                  <c:v>1.4734320487289836E-2</c:v>
                </c:pt>
                <c:pt idx="33">
                  <c:v>1.4966567618184729E-2</c:v>
                </c:pt>
                <c:pt idx="34">
                  <c:v>1.5201954691703953E-2</c:v>
                </c:pt>
                <c:pt idx="35">
                  <c:v>1.5440515030783038E-2</c:v>
                </c:pt>
                <c:pt idx="36">
                  <c:v>1.5682282163106773E-2</c:v>
                </c:pt>
                <c:pt idx="37">
                  <c:v>1.5927289819990753E-2</c:v>
                </c:pt>
                <c:pt idx="38">
                  <c:v>1.6175571935216754E-2</c:v>
                </c:pt>
                <c:pt idx="39">
                  <c:v>1.6427162643821297E-2</c:v>
                </c:pt>
                <c:pt idx="40">
                  <c:v>1.6682096280836892E-2</c:v>
                </c:pt>
                <c:pt idx="41">
                  <c:v>1.6940407379985721E-2</c:v>
                </c:pt>
                <c:pt idx="42">
                  <c:v>1.7202130672325486E-2</c:v>
                </c:pt>
                <c:pt idx="43">
                  <c:v>1.7467301084846707E-2</c:v>
                </c:pt>
                <c:pt idx="44">
                  <c:v>1.7735953739021502E-2</c:v>
                </c:pt>
                <c:pt idx="45">
                  <c:v>1.8008123949303151E-2</c:v>
                </c:pt>
                <c:pt idx="46">
                  <c:v>1.8283847221576253E-2</c:v>
                </c:pt>
                <c:pt idx="47">
                  <c:v>1.8563159251557229E-2</c:v>
                </c:pt>
                <c:pt idx="48">
                  <c:v>1.8846095923144471E-2</c:v>
                </c:pt>
                <c:pt idx="49">
                  <c:v>1.9132693306718254E-2</c:v>
                </c:pt>
                <c:pt idx="50">
                  <c:v>1.9422987657389638E-2</c:v>
                </c:pt>
                <c:pt idx="51">
                  <c:v>1.9717015413198587E-2</c:v>
                </c:pt>
                <c:pt idx="52">
                  <c:v>2.0014813193260206E-2</c:v>
                </c:pt>
                <c:pt idx="53">
                  <c:v>2.031641779585968E-2</c:v>
                </c:pt>
                <c:pt idx="54">
                  <c:v>2.0621866196494937E-2</c:v>
                </c:pt>
                <c:pt idx="55">
                  <c:v>2.0931195545867108E-2</c:v>
                </c:pt>
                <c:pt idx="56">
                  <c:v>2.1244443167818247E-2</c:v>
                </c:pt>
                <c:pt idx="57">
                  <c:v>2.1561646557216374E-2</c:v>
                </c:pt>
                <c:pt idx="58">
                  <c:v>2.1882843377787349E-2</c:v>
                </c:pt>
                <c:pt idx="59">
                  <c:v>2.2208071459893116E-2</c:v>
                </c:pt>
                <c:pt idx="60">
                  <c:v>2.2537368798256619E-2</c:v>
                </c:pt>
                <c:pt idx="61">
                  <c:v>2.2870773549632743E-2</c:v>
                </c:pt>
                <c:pt idx="62">
                  <c:v>2.3208324030425182E-2</c:v>
                </c:pt>
                <c:pt idx="63">
                  <c:v>2.3550058714248815E-2</c:v>
                </c:pt>
                <c:pt idx="64">
                  <c:v>2.3896016229437819E-2</c:v>
                </c:pt>
                <c:pt idx="65">
                  <c:v>2.4246235356498953E-2</c:v>
                </c:pt>
                <c:pt idx="66">
                  <c:v>2.4600755025509933E-2</c:v>
                </c:pt>
                <c:pt idx="67">
                  <c:v>2.4959614313462636E-2</c:v>
                </c:pt>
                <c:pt idx="68">
                  <c:v>2.5322852441551361E-2</c:v>
                </c:pt>
                <c:pt idx="69">
                  <c:v>2.5690508772405262E-2</c:v>
                </c:pt>
                <c:pt idx="70">
                  <c:v>2.6062622807265595E-2</c:v>
                </c:pt>
                <c:pt idx="71">
                  <c:v>2.6439234183107146E-2</c:v>
                </c:pt>
                <c:pt idx="72">
                  <c:v>2.6820382669703737E-2</c:v>
                </c:pt>
                <c:pt idx="73">
                  <c:v>2.7206108166638081E-2</c:v>
                </c:pt>
                <c:pt idx="74">
                  <c:v>2.7596450700255428E-2</c:v>
                </c:pt>
                <c:pt idx="75">
                  <c:v>2.7991450420561143E-2</c:v>
                </c:pt>
                <c:pt idx="76">
                  <c:v>2.8391147598062164E-2</c:v>
                </c:pt>
                <c:pt idx="77">
                  <c:v>2.8795582620552245E-2</c:v>
                </c:pt>
                <c:pt idx="78">
                  <c:v>2.9204795989840767E-2</c:v>
                </c:pt>
                <c:pt idx="79">
                  <c:v>2.9618828318425373E-2</c:v>
                </c:pt>
                <c:pt idx="80">
                  <c:v>3.0037720326108179E-2</c:v>
                </c:pt>
                <c:pt idx="81">
                  <c:v>3.0461512836555672E-2</c:v>
                </c:pt>
                <c:pt idx="82">
                  <c:v>3.0890246773802098E-2</c:v>
                </c:pt>
                <c:pt idx="83">
                  <c:v>3.1323963158696705E-2</c:v>
                </c:pt>
                <c:pt idx="84">
                  <c:v>3.1762703105294471E-2</c:v>
                </c:pt>
                <c:pt idx="85">
                  <c:v>3.2206507817190644E-2</c:v>
                </c:pt>
                <c:pt idx="86">
                  <c:v>3.2655418583799063E-2</c:v>
                </c:pt>
                <c:pt idx="87">
                  <c:v>3.3109476776574095E-2</c:v>
                </c:pt>
                <c:pt idx="88">
                  <c:v>3.3568723845176909E-2</c:v>
                </c:pt>
                <c:pt idx="89">
                  <c:v>3.4033201313585233E-2</c:v>
                </c:pt>
                <c:pt idx="90">
                  <c:v>3.4502950776147567E-2</c:v>
                </c:pt>
                <c:pt idx="91">
                  <c:v>3.4978013893581565E-2</c:v>
                </c:pt>
                <c:pt idx="92">
                  <c:v>3.5458432388916668E-2</c:v>
                </c:pt>
                <c:pt idx="93">
                  <c:v>3.5944248043381359E-2</c:v>
                </c:pt>
                <c:pt idx="94">
                  <c:v>3.6435502692235056E-2</c:v>
                </c:pt>
                <c:pt idx="95">
                  <c:v>3.6932238220544936E-2</c:v>
                </c:pt>
                <c:pt idx="96">
                  <c:v>3.7434496558907578E-2</c:v>
                </c:pt>
                <c:pt idx="97">
                  <c:v>3.79423196791163E-2</c:v>
                </c:pt>
                <c:pt idx="98">
                  <c:v>3.8455749589773498E-2</c:v>
                </c:pt>
                <c:pt idx="99">
                  <c:v>3.8974828331848947E-2</c:v>
                </c:pt>
                <c:pt idx="100">
                  <c:v>3.9499597974184252E-2</c:v>
                </c:pt>
                <c:pt idx="101">
                  <c:v>4.0030100608943138E-2</c:v>
                </c:pt>
                <c:pt idx="102">
                  <c:v>4.0566378347008693E-2</c:v>
                </c:pt>
                <c:pt idx="103">
                  <c:v>4.1108473313327037E-2</c:v>
                </c:pt>
                <c:pt idx="104">
                  <c:v>4.1656427642198603E-2</c:v>
                </c:pt>
                <c:pt idx="105">
                  <c:v>4.2210283472516437E-2</c:v>
                </c:pt>
                <c:pt idx="106">
                  <c:v>4.2770082942952606E-2</c:v>
                </c:pt>
                <c:pt idx="107">
                  <c:v>4.3335868187092827E-2</c:v>
                </c:pt>
                <c:pt idx="108">
                  <c:v>4.3907681328519396E-2</c:v>
                </c:pt>
                <c:pt idx="109">
                  <c:v>4.4485564475843418E-2</c:v>
                </c:pt>
                <c:pt idx="110">
                  <c:v>4.5069559717686093E-2</c:v>
                </c:pt>
                <c:pt idx="111">
                  <c:v>4.5659709117610164E-2</c:v>
                </c:pt>
                <c:pt idx="112">
                  <c:v>4.6256054709001154E-2</c:v>
                </c:pt>
                <c:pt idx="113">
                  <c:v>4.6858638489899788E-2</c:v>
                </c:pt>
                <c:pt idx="114">
                  <c:v>4.7467502417785287E-2</c:v>
                </c:pt>
                <c:pt idx="115">
                  <c:v>4.8082688404310306E-2</c:v>
                </c:pt>
                <c:pt idx="116">
                  <c:v>4.8704238309988372E-2</c:v>
                </c:pt>
                <c:pt idx="117">
                  <c:v>4.9332193938833632E-2</c:v>
                </c:pt>
                <c:pt idx="118">
                  <c:v>4.996659703295412E-2</c:v>
                </c:pt>
                <c:pt idx="119">
                  <c:v>5.0607489267098696E-2</c:v>
                </c:pt>
                <c:pt idx="120">
                  <c:v>5.1254912243158493E-2</c:v>
                </c:pt>
                <c:pt idx="121">
                  <c:v>5.1908907484622999E-2</c:v>
                </c:pt>
                <c:pt idx="122">
                  <c:v>5.2569516430992239E-2</c:v>
                </c:pt>
                <c:pt idx="123">
                  <c:v>5.3236780432144679E-2</c:v>
                </c:pt>
                <c:pt idx="124">
                  <c:v>5.3910740742662104E-2</c:v>
                </c:pt>
                <c:pt idx="125">
                  <c:v>5.4591438516112208E-2</c:v>
                </c:pt>
                <c:pt idx="126">
                  <c:v>5.5278914799288918E-2</c:v>
                </c:pt>
                <c:pt idx="127">
                  <c:v>5.5973210526412014E-2</c:v>
                </c:pt>
                <c:pt idx="128">
                  <c:v>5.6674366513285925E-2</c:v>
                </c:pt>
                <c:pt idx="129">
                  <c:v>5.7382423451419078E-2</c:v>
                </c:pt>
                <c:pt idx="130">
                  <c:v>5.8097421902104082E-2</c:v>
                </c:pt>
                <c:pt idx="131">
                  <c:v>5.8819402290459774E-2</c:v>
                </c:pt>
                <c:pt idx="132">
                  <c:v>5.9548404899435824E-2</c:v>
                </c:pt>
                <c:pt idx="133">
                  <c:v>6.0284469863780381E-2</c:v>
                </c:pt>
                <c:pt idx="134">
                  <c:v>6.1027637163972394E-2</c:v>
                </c:pt>
                <c:pt idx="135">
                  <c:v>6.1777946620118165E-2</c:v>
                </c:pt>
                <c:pt idx="136">
                  <c:v>6.2535437885814477E-2</c:v>
                </c:pt>
                <c:pt idx="137">
                  <c:v>6.3300150441977551E-2</c:v>
                </c:pt>
                <c:pt idx="138">
                  <c:v>6.4072123590640143E-2</c:v>
                </c:pt>
                <c:pt idx="139">
                  <c:v>6.48513964487165E-2</c:v>
                </c:pt>
                <c:pt idx="140">
                  <c:v>6.5638007941737075E-2</c:v>
                </c:pt>
                <c:pt idx="141">
                  <c:v>6.6431996797553142E-2</c:v>
                </c:pt>
                <c:pt idx="142">
                  <c:v>6.7233401540012297E-2</c:v>
                </c:pt>
                <c:pt idx="143">
                  <c:v>6.8042260482606684E-2</c:v>
                </c:pt>
                <c:pt idx="144">
                  <c:v>6.8858611722093455E-2</c:v>
                </c:pt>
                <c:pt idx="145">
                  <c:v>6.968249313208999E-2</c:v>
                </c:pt>
                <c:pt idx="146">
                  <c:v>7.051394235664335E-2</c:v>
                </c:pt>
                <c:pt idx="147">
                  <c:v>7.1352996803776325E-2</c:v>
                </c:pt>
                <c:pt idx="148">
                  <c:v>7.2199693639010243E-2</c:v>
                </c:pt>
                <c:pt idx="149">
                  <c:v>7.3054069778865555E-2</c:v>
                </c:pt>
                <c:pt idx="150">
                  <c:v>7.3916161884342205E-2</c:v>
                </c:pt>
                <c:pt idx="151">
                  <c:v>7.4786006354379181E-2</c:v>
                </c:pt>
                <c:pt idx="152">
                  <c:v>7.5663639319296386E-2</c:v>
                </c:pt>
                <c:pt idx="153">
                  <c:v>7.6549096634217856E-2</c:v>
                </c:pt>
                <c:pt idx="154">
                  <c:v>7.7442413872479035E-2</c:v>
                </c:pt>
                <c:pt idx="155">
                  <c:v>7.8343626319018284E-2</c:v>
                </c:pt>
                <c:pt idx="156">
                  <c:v>7.9252768963754217E-2</c:v>
                </c:pt>
                <c:pt idx="157">
                  <c:v>8.0169876494949791E-2</c:v>
                </c:pt>
                <c:pt idx="158">
                  <c:v>8.1094983292564288E-2</c:v>
                </c:pt>
                <c:pt idx="159">
                  <c:v>8.2028123421594767E-2</c:v>
                </c:pt>
                <c:pt idx="160">
                  <c:v>8.2969330625407386E-2</c:v>
                </c:pt>
                <c:pt idx="161">
                  <c:v>8.3918638319060698E-2</c:v>
                </c:pt>
                <c:pt idx="162">
                  <c:v>8.487607958262143E-2</c:v>
                </c:pt>
                <c:pt idx="163">
                  <c:v>8.5841687154474239E-2</c:v>
                </c:pt>
                <c:pt idx="164">
                  <c:v>8.6815493424626827E-2</c:v>
                </c:pt>
                <c:pt idx="165">
                  <c:v>8.7797530428011417E-2</c:v>
                </c:pt>
                <c:pt idx="166">
                  <c:v>8.8787829837783744E-2</c:v>
                </c:pt>
                <c:pt idx="167">
                  <c:v>8.9786422958621326E-2</c:v>
                </c:pt>
                <c:pt idx="168">
                  <c:v>9.0793340720021903E-2</c:v>
                </c:pt>
                <c:pt idx="169">
                  <c:v>9.1808613669603148E-2</c:v>
                </c:pt>
                <c:pt idx="170">
                  <c:v>9.2832271966405644E-2</c:v>
                </c:pt>
                <c:pt idx="171">
                  <c:v>9.3864345374199534E-2</c:v>
                </c:pt>
                <c:pt idx="172">
                  <c:v>9.4904863254797203E-2</c:v>
                </c:pt>
                <c:pt idx="173">
                  <c:v>9.5953854561372107E-2</c:v>
                </c:pt>
                <c:pt idx="174">
                  <c:v>9.7011347831786374E-2</c:v>
                </c:pt>
                <c:pt idx="175">
                  <c:v>9.8077371181927511E-2</c:v>
                </c:pt>
                <c:pt idx="176">
                  <c:v>9.9151952299055782E-2</c:v>
                </c:pt>
                <c:pt idx="177">
                  <c:v>0.10023511843516444</c:v>
                </c:pt>
                <c:pt idx="178">
                  <c:v>0.10132689640035289</c:v>
                </c:pt>
                <c:pt idx="179">
                  <c:v>0.10242731255621523</c:v>
                </c:pt>
                <c:pt idx="180">
                  <c:v>0.10353639280924476</c:v>
                </c:pt>
                <c:pt idx="181">
                  <c:v>0.10465416260425672</c:v>
                </c:pt>
                <c:pt idx="182">
                  <c:v>0.10578064691782979</c:v>
                </c:pt>
                <c:pt idx="183">
                  <c:v>0.10691587025176832</c:v>
                </c:pt>
                <c:pt idx="184">
                  <c:v>0.10805985662658656</c:v>
                </c:pt>
                <c:pt idx="185">
                  <c:v>0.10921262957501603</c:v>
                </c:pt>
                <c:pt idx="186">
                  <c:v>0.11037421213553827</c:v>
                </c:pt>
                <c:pt idx="187">
                  <c:v>0.11154462684594316</c:v>
                </c:pt>
                <c:pt idx="188">
                  <c:v>0.11272389573691562</c:v>
                </c:pt>
                <c:pt idx="189">
                  <c:v>0.11391204032565072</c:v>
                </c:pt>
                <c:pt idx="190">
                  <c:v>0.11510908160950024</c:v>
                </c:pt>
                <c:pt idx="191">
                  <c:v>0.11631504005965056</c:v>
                </c:pt>
                <c:pt idx="192">
                  <c:v>0.11752993561483416</c:v>
                </c:pt>
                <c:pt idx="193">
                  <c:v>0.11875378767507661</c:v>
                </c:pt>
                <c:pt idx="194">
                  <c:v>0.11998661509547916</c:v>
                </c:pt>
                <c:pt idx="195">
                  <c:v>0.12122843618003994</c:v>
                </c:pt>
                <c:pt idx="196">
                  <c:v>0.12247926867551405</c:v>
                </c:pt>
                <c:pt idx="197">
                  <c:v>0.12373912976531462</c:v>
                </c:pt>
                <c:pt idx="198">
                  <c:v>0.12500803606345606</c:v>
                </c:pt>
                <c:pt idx="199">
                  <c:v>0.1262860036085412</c:v>
                </c:pt>
                <c:pt idx="200">
                  <c:v>0.12757304785779366</c:v>
                </c:pt>
                <c:pt idx="201">
                  <c:v>0.12886918368113651</c:v>
                </c:pt>
                <c:pt idx="202">
                  <c:v>0.13017442535531959</c:v>
                </c:pt>
                <c:pt idx="203">
                  <c:v>0.13148878655809637</c:v>
                </c:pt>
                <c:pt idx="204">
                  <c:v>0.13281228036245155</c:v>
                </c:pt>
                <c:pt idx="205">
                  <c:v>0.13414491923088123</c:v>
                </c:pt>
                <c:pt idx="206">
                  <c:v>0.13548671500972811</c:v>
                </c:pt>
                <c:pt idx="207">
                  <c:v>0.13683767892357035</c:v>
                </c:pt>
                <c:pt idx="208">
                  <c:v>0.13819782156966931</c:v>
                </c:pt>
                <c:pt idx="209">
                  <c:v>0.13956715291247421</c:v>
                </c:pt>
                <c:pt idx="210">
                  <c:v>0.14094568227818716</c:v>
                </c:pt>
                <c:pt idx="211">
                  <c:v>0.14233341834939012</c:v>
                </c:pt>
                <c:pt idx="212">
                  <c:v>0.14373036915973322</c:v>
                </c:pt>
                <c:pt idx="213">
                  <c:v>0.14513654208868898</c:v>
                </c:pt>
                <c:pt idx="214">
                  <c:v>0.1465519438563701</c:v>
                </c:pt>
                <c:pt idx="215">
                  <c:v>0.14797658051841658</c:v>
                </c:pt>
                <c:pt idx="216">
                  <c:v>0.14941045746094936</c:v>
                </c:pt>
                <c:pt idx="217">
                  <c:v>0.15085357939559488</c:v>
                </c:pt>
                <c:pt idx="218">
                  <c:v>0.15230595035458092</c:v>
                </c:pt>
                <c:pt idx="219">
                  <c:v>0.15376757368590466</c:v>
                </c:pt>
                <c:pt idx="220">
                  <c:v>0.15523845204857492</c:v>
                </c:pt>
                <c:pt idx="221">
                  <c:v>0.1567185874079306</c:v>
                </c:pt>
                <c:pt idx="222">
                  <c:v>0.15820798103103506</c:v>
                </c:pt>
                <c:pt idx="223">
                  <c:v>0.15970663348214881</c:v>
                </c:pt>
                <c:pt idx="224">
                  <c:v>0.16121454461828288</c:v>
                </c:pt>
                <c:pt idx="225">
                  <c:v>0.16273171358483146</c:v>
                </c:pt>
                <c:pt idx="226">
                  <c:v>0.16425813881128845</c:v>
                </c:pt>
                <c:pt idx="227">
                  <c:v>0.16579381800704593</c:v>
                </c:pt>
                <c:pt idx="228">
                  <c:v>0.16733874815727939</c:v>
                </c:pt>
                <c:pt idx="229">
                  <c:v>0.16889292551891769</c:v>
                </c:pt>
                <c:pt idx="230">
                  <c:v>0.17045634561670128</c:v>
                </c:pt>
                <c:pt idx="231">
                  <c:v>0.17202900323932899</c:v>
                </c:pt>
                <c:pt idx="232">
                  <c:v>0.173610892435695</c:v>
                </c:pt>
                <c:pt idx="233">
                  <c:v>0.17520200651121715</c:v>
                </c:pt>
                <c:pt idx="234">
                  <c:v>0.17680233802425782</c:v>
                </c:pt>
                <c:pt idx="235">
                  <c:v>0.17841187878263817</c:v>
                </c:pt>
                <c:pt idx="236">
                  <c:v>0.18003061984024837</c:v>
                </c:pt>
                <c:pt idx="237">
                  <c:v>0.18165855149375304</c:v>
                </c:pt>
                <c:pt idx="238">
                  <c:v>0.18329566327939478</c:v>
                </c:pt>
                <c:pt idx="239">
                  <c:v>0.18494194396989552</c:v>
                </c:pt>
                <c:pt idx="240">
                  <c:v>0.18659738157145886</c:v>
                </c:pt>
                <c:pt idx="241">
                  <c:v>0.18826196332087169</c:v>
                </c:pt>
                <c:pt idx="242">
                  <c:v>0.18993567568270894</c:v>
                </c:pt>
                <c:pt idx="243">
                  <c:v>0.19161850434664093</c:v>
                </c:pt>
                <c:pt idx="244">
                  <c:v>0.19331043422484512</c:v>
                </c:pt>
                <c:pt idx="245">
                  <c:v>0.19501144944952267</c:v>
                </c:pt>
                <c:pt idx="246">
                  <c:v>0.19672153337052181</c:v>
                </c:pt>
                <c:pt idx="247">
                  <c:v>0.19844066855306786</c:v>
                </c:pt>
                <c:pt idx="248">
                  <c:v>0.2001688367756024</c:v>
                </c:pt>
                <c:pt idx="249">
                  <c:v>0.20190601902773106</c:v>
                </c:pt>
                <c:pt idx="250">
                  <c:v>0.20365219550828154</c:v>
                </c:pt>
                <c:pt idx="251">
                  <c:v>0.20540734562347357</c:v>
                </c:pt>
                <c:pt idx="252">
                  <c:v>0.2071714479852001</c:v>
                </c:pt>
                <c:pt idx="253">
                  <c:v>0.20894448040942254</c:v>
                </c:pt>
                <c:pt idx="254">
                  <c:v>0.21072641991467861</c:v>
                </c:pt>
                <c:pt idx="255">
                  <c:v>0.21251724272070674</c:v>
                </c:pt>
                <c:pt idx="256">
                  <c:v>0.21431692424718435</c:v>
                </c:pt>
                <c:pt idx="257">
                  <c:v>0.21612543911258378</c:v>
                </c:pt>
                <c:pt idx="258">
                  <c:v>0.21794276113314504</c:v>
                </c:pt>
                <c:pt idx="259">
                  <c:v>0.21976886332196702</c:v>
                </c:pt>
                <c:pt idx="260">
                  <c:v>0.22160371788821659</c:v>
                </c:pt>
                <c:pt idx="261">
                  <c:v>0.22344729623645815</c:v>
                </c:pt>
                <c:pt idx="262">
                  <c:v>0.22529956896610318</c:v>
                </c:pt>
                <c:pt idx="263">
                  <c:v>0.22716050587098011</c:v>
                </c:pt>
                <c:pt idx="264">
                  <c:v>0.22903007593902666</c:v>
                </c:pt>
                <c:pt idx="265">
                  <c:v>0.23090824735210377</c:v>
                </c:pt>
                <c:pt idx="266">
                  <c:v>0.23279498748593269</c:v>
                </c:pt>
                <c:pt idx="267">
                  <c:v>0.23469026291015443</c:v>
                </c:pt>
                <c:pt idx="268">
                  <c:v>0.23659403938851528</c:v>
                </c:pt>
                <c:pt idx="269">
                  <c:v>0.23850628187917425</c:v>
                </c:pt>
                <c:pt idx="270">
                  <c:v>0.24042695453513713</c:v>
                </c:pt>
                <c:pt idx="271">
                  <c:v>0.24235602070481599</c:v>
                </c:pt>
                <c:pt idx="272">
                  <c:v>0.24429344293271321</c:v>
                </c:pt>
                <c:pt idx="273">
                  <c:v>0.24623918296023334</c:v>
                </c:pt>
                <c:pt idx="274">
                  <c:v>0.24819320172662085</c:v>
                </c:pt>
                <c:pt idx="275">
                  <c:v>0.25015545937002504</c:v>
                </c:pt>
                <c:pt idx="276">
                  <c:v>0.25212591522869243</c:v>
                </c:pt>
                <c:pt idx="277">
                  <c:v>0.25410452784228715</c:v>
                </c:pt>
                <c:pt idx="278">
                  <c:v>0.25609125495333862</c:v>
                </c:pt>
                <c:pt idx="279">
                  <c:v>0.25808605350881791</c:v>
                </c:pt>
                <c:pt idx="280">
                  <c:v>0.26008887966184313</c:v>
                </c:pt>
                <c:pt idx="281">
                  <c:v>0.26209968877351214</c:v>
                </c:pt>
                <c:pt idx="282">
                  <c:v>0.26411843541486557</c:v>
                </c:pt>
                <c:pt idx="283">
                  <c:v>0.2661450733689778</c:v>
                </c:pt>
                <c:pt idx="284">
                  <c:v>0.2681795556331773</c:v>
                </c:pt>
                <c:pt idx="285">
                  <c:v>0.27022183442139647</c:v>
                </c:pt>
                <c:pt idx="286">
                  <c:v>0.27227186116665036</c:v>
                </c:pt>
                <c:pt idx="287">
                  <c:v>0.2743295865236447</c:v>
                </c:pt>
                <c:pt idx="288">
                  <c:v>0.27639496037151323</c:v>
                </c:pt>
                <c:pt idx="289">
                  <c:v>0.27846793181668439</c:v>
                </c:pt>
                <c:pt idx="290">
                  <c:v>0.28054844919587674</c:v>
                </c:pt>
                <c:pt idx="291">
                  <c:v>0.28263646007922383</c:v>
                </c:pt>
                <c:pt idx="292">
                  <c:v>0.2847319112735277</c:v>
                </c:pt>
                <c:pt idx="293">
                  <c:v>0.28683474882564131</c:v>
                </c:pt>
                <c:pt idx="294">
                  <c:v>0.28894491802597966</c:v>
                </c:pt>
                <c:pt idx="295">
                  <c:v>0.2910623634121588</c:v>
                </c:pt>
                <c:pt idx="296">
                  <c:v>0.29318702877276342</c:v>
                </c:pt>
                <c:pt idx="297">
                  <c:v>0.29531885715124218</c:v>
                </c:pt>
                <c:pt idx="298">
                  <c:v>0.29745779084993018</c:v>
                </c:pt>
                <c:pt idx="299">
                  <c:v>0.29960377143419936</c:v>
                </c:pt>
                <c:pt idx="300">
                  <c:v>0.30175673973673478</c:v>
                </c:pt>
                <c:pt idx="301">
                  <c:v>0.30391663586193829</c:v>
                </c:pt>
                <c:pt idx="302">
                  <c:v>0.30608339919045718</c:v>
                </c:pt>
                <c:pt idx="303">
                  <c:v>0.30825696838383931</c:v>
                </c:pt>
                <c:pt idx="304">
                  <c:v>0.31043728138931259</c:v>
                </c:pt>
                <c:pt idx="305">
                  <c:v>0.31262427544468929</c:v>
                </c:pt>
                <c:pt idx="306">
                  <c:v>0.3148178870833942</c:v>
                </c:pt>
                <c:pt idx="307">
                  <c:v>0.31701805213961654</c:v>
                </c:pt>
                <c:pt idx="308">
                  <c:v>0.31922470575358364</c:v>
                </c:pt>
                <c:pt idx="309">
                  <c:v>0.32143778237695797</c:v>
                </c:pt>
                <c:pt idx="310">
                  <c:v>0.32365721577835521</c:v>
                </c:pt>
                <c:pt idx="311">
                  <c:v>0.32588293904898225</c:v>
                </c:pt>
                <c:pt idx="312">
                  <c:v>0.3281148846083965</c:v>
                </c:pt>
                <c:pt idx="313">
                  <c:v>0.33035298421038384</c:v>
                </c:pt>
                <c:pt idx="314">
                  <c:v>0.33259716894895475</c:v>
                </c:pt>
                <c:pt idx="315">
                  <c:v>0.33484736926445868</c:v>
                </c:pt>
                <c:pt idx="316">
                  <c:v>0.337103514949815</c:v>
                </c:pt>
                <c:pt idx="317">
                  <c:v>0.33936553515685974</c:v>
                </c:pt>
                <c:pt idx="318">
                  <c:v>0.3416333584028074</c:v>
                </c:pt>
                <c:pt idx="319">
                  <c:v>0.34390691257682693</c:v>
                </c:pt>
                <c:pt idx="320">
                  <c:v>0.34618612494673096</c:v>
                </c:pt>
                <c:pt idx="321">
                  <c:v>0.34847092216577674</c:v>
                </c:pt>
                <c:pt idx="322">
                  <c:v>0.35076123027957862</c:v>
                </c:pt>
                <c:pt idx="323">
                  <c:v>0.35305697473313036</c:v>
                </c:pt>
                <c:pt idx="324">
                  <c:v>0.35535808037793626</c:v>
                </c:pt>
                <c:pt idx="325">
                  <c:v>0.35766447147925057</c:v>
                </c:pt>
                <c:pt idx="326">
                  <c:v>0.3599760717234235</c:v>
                </c:pt>
                <c:pt idx="327">
                  <c:v>0.36229280422535237</c:v>
                </c:pt>
                <c:pt idx="328">
                  <c:v>0.36461459153603781</c:v>
                </c:pt>
                <c:pt idx="329">
                  <c:v>0.36694135565024266</c:v>
                </c:pt>
                <c:pt idx="330">
                  <c:v>0.36927301801425316</c:v>
                </c:pt>
                <c:pt idx="331">
                  <c:v>0.37160949953374051</c:v>
                </c:pt>
                <c:pt idx="332">
                  <c:v>0.37395072058172185</c:v>
                </c:pt>
                <c:pt idx="333">
                  <c:v>0.37629660100661955</c:v>
                </c:pt>
                <c:pt idx="334">
                  <c:v>0.3786470601404171</c:v>
                </c:pt>
                <c:pt idx="335">
                  <c:v>0.38100201680691004</c:v>
                </c:pt>
                <c:pt idx="336">
                  <c:v>0.38336138933005148</c:v>
                </c:pt>
                <c:pt idx="337">
                  <c:v>0.38572509554238948</c:v>
                </c:pt>
                <c:pt idx="338">
                  <c:v>0.38809305279359596</c:v>
                </c:pt>
                <c:pt idx="339">
                  <c:v>0.39046517795908525</c:v>
                </c:pt>
                <c:pt idx="340">
                  <c:v>0.39284138744872066</c:v>
                </c:pt>
                <c:pt idx="341">
                  <c:v>0.39522159721560762</c:v>
                </c:pt>
                <c:pt idx="342">
                  <c:v>0.39760572276497208</c:v>
                </c:pt>
                <c:pt idx="343">
                  <c:v>0.3999936791631224</c:v>
                </c:pt>
                <c:pt idx="344">
                  <c:v>0.40238538104649335</c:v>
                </c:pt>
                <c:pt idx="345">
                  <c:v>0.40478074263077013</c:v>
                </c:pt>
                <c:pt idx="346">
                  <c:v>0.40717967772009162</c:v>
                </c:pt>
                <c:pt idx="347">
                  <c:v>0.40958209971633042</c:v>
                </c:pt>
                <c:pt idx="348">
                  <c:v>0.41198792162844833</c:v>
                </c:pt>
                <c:pt idx="349">
                  <c:v>0.4143970560819259</c:v>
                </c:pt>
                <c:pt idx="350">
                  <c:v>0.41680941532826388</c:v>
                </c:pt>
                <c:pt idx="351">
                  <c:v>0.41922491125455491</c:v>
                </c:pt>
                <c:pt idx="352">
                  <c:v>0.42164345539312398</c:v>
                </c:pt>
                <c:pt idx="353">
                  <c:v>0.42406495893123569</c:v>
                </c:pt>
                <c:pt idx="354">
                  <c:v>0.42648933272086698</c:v>
                </c:pt>
                <c:pt idx="355">
                  <c:v>0.42891648728854231</c:v>
                </c:pt>
                <c:pt idx="356">
                  <c:v>0.43134633284523122</c:v>
                </c:pt>
                <c:pt idx="357">
                  <c:v>0.43377877929630521</c:v>
                </c:pt>
                <c:pt idx="358">
                  <c:v>0.4362137362515523</c:v>
                </c:pt>
                <c:pt idx="359">
                  <c:v>0.43865111303524773</c:v>
                </c:pt>
                <c:pt idx="360">
                  <c:v>0.44109081869627909</c:v>
                </c:pt>
                <c:pt idx="361">
                  <c:v>0.44353276201832287</c:v>
                </c:pt>
                <c:pt idx="362">
                  <c:v>0.44597685153007222</c:v>
                </c:pt>
                <c:pt idx="363">
                  <c:v>0.44842299551551279</c:v>
                </c:pt>
                <c:pt idx="364">
                  <c:v>0.45087110202424469</c:v>
                </c:pt>
                <c:pt idx="365">
                  <c:v>0.45332107888184964</c:v>
                </c:pt>
                <c:pt idx="366">
                  <c:v>0.45577283370030047</c:v>
                </c:pt>
                <c:pt idx="367">
                  <c:v>0.4582262738884112</c:v>
                </c:pt>
                <c:pt idx="368">
                  <c:v>0.46068130666232576</c:v>
                </c:pt>
                <c:pt idx="369">
                  <c:v>0.46313783905604383</c:v>
                </c:pt>
                <c:pt idx="370">
                  <c:v>0.46559577793198087</c:v>
                </c:pt>
                <c:pt idx="371">
                  <c:v>0.46805502999156112</c:v>
                </c:pt>
                <c:pt idx="372">
                  <c:v>0.47051550178584151</c:v>
                </c:pt>
                <c:pt idx="373">
                  <c:v>0.47297709972616375</c:v>
                </c:pt>
                <c:pt idx="374">
                  <c:v>0.47543973009483376</c:v>
                </c:pt>
                <c:pt idx="375">
                  <c:v>0.47790329905582501</c:v>
                </c:pt>
                <c:pt idx="376">
                  <c:v>0.4803677126655051</c:v>
                </c:pt>
                <c:pt idx="377">
                  <c:v>0.48283287688338261</c:v>
                </c:pt>
                <c:pt idx="378">
                  <c:v>0.48529869758287225</c:v>
                </c:pt>
                <c:pt idx="379">
                  <c:v>0.48776508056207712</c:v>
                </c:pt>
                <c:pt idx="380">
                  <c:v>0.49023193155458461</c:v>
                </c:pt>
                <c:pt idx="381">
                  <c:v>0.49269915624027499</c:v>
                </c:pt>
                <c:pt idx="382">
                  <c:v>0.49516666025614059</c:v>
                </c:pt>
                <c:pt idx="383">
                  <c:v>0.49763434920711253</c:v>
                </c:pt>
                <c:pt idx="384">
                  <c:v>0.50010212867689408</c:v>
                </c:pt>
                <c:pt idx="385">
                  <c:v>0.50256990423879766</c:v>
                </c:pt>
                <c:pt idx="386">
                  <c:v>0.5050375814665844</c:v>
                </c:pt>
                <c:pt idx="387">
                  <c:v>0.50750506594530354</c:v>
                </c:pt>
                <c:pt idx="388">
                  <c:v>0.50997226328212841</c:v>
                </c:pt>
                <c:pt idx="389">
                  <c:v>0.51243907911719033</c:v>
                </c:pt>
                <c:pt idx="390">
                  <c:v>0.51490541913440446</c:v>
                </c:pt>
                <c:pt idx="391">
                  <c:v>0.51737118907228774</c:v>
                </c:pt>
                <c:pt idx="392">
                  <c:v>0.51983629473476722</c:v>
                </c:pt>
                <c:pt idx="393">
                  <c:v>0.52230064200197468</c:v>
                </c:pt>
                <c:pt idx="394">
                  <c:v>0.52476413684102685</c:v>
                </c:pt>
                <c:pt idx="395">
                  <c:v>0.5272266853167904</c:v>
                </c:pt>
                <c:pt idx="396">
                  <c:v>0.52968819360262609</c:v>
                </c:pt>
                <c:pt idx="397">
                  <c:v>0.53214856799111399</c:v>
                </c:pt>
                <c:pt idx="398">
                  <c:v>0.53460771490475523</c:v>
                </c:pt>
                <c:pt idx="399">
                  <c:v>0.53706554090664815</c:v>
                </c:pt>
                <c:pt idx="400">
                  <c:v>0.53952195271113945</c:v>
                </c:pt>
                <c:pt idx="401">
                  <c:v>0.54197685719444499</c:v>
                </c:pt>
                <c:pt idx="402">
                  <c:v>0.54443016140523959</c:v>
                </c:pt>
                <c:pt idx="403">
                  <c:v>0.54688177257521564</c:v>
                </c:pt>
                <c:pt idx="404">
                  <c:v>0.54933159812960464</c:v>
                </c:pt>
                <c:pt idx="405">
                  <c:v>0.55177954569766352</c:v>
                </c:pt>
                <c:pt idx="406">
                  <c:v>0.55422552312312134</c:v>
                </c:pt>
                <c:pt idx="407">
                  <c:v>0.55666943847458528</c:v>
                </c:pt>
                <c:pt idx="408">
                  <c:v>0.55911120005590376</c:v>
                </c:pt>
                <c:pt idx="409">
                  <c:v>0.56155071641648557</c:v>
                </c:pt>
                <c:pt idx="410">
                  <c:v>0.56398789636157087</c:v>
                </c:pt>
                <c:pt idx="411">
                  <c:v>0.56642264896245531</c:v>
                </c:pt>
                <c:pt idx="412">
                  <c:v>0.56885488356666203</c:v>
                </c:pt>
                <c:pt idx="413">
                  <c:v>0.571284509808063</c:v>
                </c:pt>
                <c:pt idx="414">
                  <c:v>0.57371143761694432</c:v>
                </c:pt>
                <c:pt idx="415">
                  <c:v>0.57613557723001652</c:v>
                </c:pt>
                <c:pt idx="416">
                  <c:v>0.57855683920036682</c:v>
                </c:pt>
                <c:pt idx="417">
                  <c:v>0.58097513440735116</c:v>
                </c:pt>
                <c:pt idx="418">
                  <c:v>0.58339037406642436</c:v>
                </c:pt>
                <c:pt idx="419">
                  <c:v>0.58580246973890771</c:v>
                </c:pt>
                <c:pt idx="420">
                  <c:v>0.58821133334169062</c:v>
                </c:pt>
                <c:pt idx="421">
                  <c:v>0.59061687715686551</c:v>
                </c:pt>
                <c:pt idx="422">
                  <c:v>0.59301901384129363</c:v>
                </c:pt>
                <c:pt idx="423">
                  <c:v>0.59541765643610078</c:v>
                </c:pt>
                <c:pt idx="424">
                  <c:v>0.59781271837610073</c:v>
                </c:pt>
                <c:pt idx="425">
                  <c:v>0.60020411349914449</c:v>
                </c:pt>
                <c:pt idx="426">
                  <c:v>0.60259175605539417</c:v>
                </c:pt>
                <c:pt idx="427">
                  <c:v>0.60497556071651959</c:v>
                </c:pt>
                <c:pt idx="428">
                  <c:v>0.60735544258481566</c:v>
                </c:pt>
                <c:pt idx="429">
                  <c:v>0.60973131720224005</c:v>
                </c:pt>
                <c:pt idx="430">
                  <c:v>0.6121031005593679</c:v>
                </c:pt>
                <c:pt idx="431">
                  <c:v>0.61447070910426294</c:v>
                </c:pt>
                <c:pt idx="432">
                  <c:v>0.61683405975126437</c:v>
                </c:pt>
                <c:pt idx="433">
                  <c:v>0.61919306988968537</c:v>
                </c:pt>
                <c:pt idx="434">
                  <c:v>0.62154765739242479</c:v>
                </c:pt>
                <c:pt idx="435">
                  <c:v>0.62389774062448822</c:v>
                </c:pt>
                <c:pt idx="436">
                  <c:v>0.62624323845141805</c:v>
                </c:pt>
                <c:pt idx="437">
                  <c:v>0.62858407024763108</c:v>
                </c:pt>
                <c:pt idx="438">
                  <c:v>0.63092015590466177</c:v>
                </c:pt>
                <c:pt idx="439">
                  <c:v>0.63325141583930988</c:v>
                </c:pt>
                <c:pt idx="440">
                  <c:v>0.63557777100169222</c:v>
                </c:pt>
                <c:pt idx="441">
                  <c:v>0.63789914288319505</c:v>
                </c:pt>
                <c:pt idx="442">
                  <c:v>0.64021545352432707</c:v>
                </c:pt>
                <c:pt idx="443">
                  <c:v>0.64252662552247308</c:v>
                </c:pt>
                <c:pt idx="444">
                  <c:v>0.64483258203954374</c:v>
                </c:pt>
                <c:pt idx="445">
                  <c:v>0.64713324680952322</c:v>
                </c:pt>
                <c:pt idx="446">
                  <c:v>0.64942854414591189</c:v>
                </c:pt>
                <c:pt idx="447">
                  <c:v>0.65171839894906336</c:v>
                </c:pt>
                <c:pt idx="448">
                  <c:v>0.65400273671341502</c:v>
                </c:pt>
                <c:pt idx="449">
                  <c:v>0.65628148353461047</c:v>
                </c:pt>
                <c:pt idx="450">
                  <c:v>0.6585545661165122</c:v>
                </c:pt>
                <c:pt idx="451">
                  <c:v>0.66082191177810534</c:v>
                </c:pt>
                <c:pt idx="452">
                  <c:v>0.66308344846028944</c:v>
                </c:pt>
                <c:pt idx="453">
                  <c:v>0.66533910473255831</c:v>
                </c:pt>
                <c:pt idx="454">
                  <c:v>0.6675888097995657</c:v>
                </c:pt>
                <c:pt idx="455">
                  <c:v>0.66983249350757934</c:v>
                </c:pt>
                <c:pt idx="456">
                  <c:v>0.67207008635081655</c:v>
                </c:pt>
                <c:pt idx="457">
                  <c:v>0.6743015194776667</c:v>
                </c:pt>
                <c:pt idx="458">
                  <c:v>0.67652672469679476</c:v>
                </c:pt>
                <c:pt idx="459">
                  <c:v>0.67874563448312863</c:v>
                </c:pt>
                <c:pt idx="460">
                  <c:v>0.68095818198372715</c:v>
                </c:pt>
                <c:pt idx="461">
                  <c:v>0.68316430102352843</c:v>
                </c:pt>
                <c:pt idx="462">
                  <c:v>0.68536392611097929</c:v>
                </c:pt>
                <c:pt idx="463">
                  <c:v>0.68755699244354274</c:v>
                </c:pt>
                <c:pt idx="464">
                  <c:v>0.6897434359130844</c:v>
                </c:pt>
                <c:pt idx="465">
                  <c:v>0.69192319311113704</c:v>
                </c:pt>
                <c:pt idx="466">
                  <c:v>0.69409620133404126</c:v>
                </c:pt>
                <c:pt idx="467">
                  <c:v>0.69626239858796457</c:v>
                </c:pt>
                <c:pt idx="468">
                  <c:v>0.69842172359379417</c:v>
                </c:pt>
                <c:pt idx="469">
                  <c:v>0.70057411579190709</c:v>
                </c:pt>
                <c:pt idx="470">
                  <c:v>0.70271951534681432</c:v>
                </c:pt>
                <c:pt idx="471">
                  <c:v>0.70485786315167953</c:v>
                </c:pt>
                <c:pt idx="472">
                  <c:v>0.70698910083271194</c:v>
                </c:pt>
                <c:pt idx="473">
                  <c:v>0.70911317075343216</c:v>
                </c:pt>
                <c:pt idx="474">
                  <c:v>0.71123001601881231</c:v>
                </c:pt>
                <c:pt idx="475">
                  <c:v>0.71333958047928769</c:v>
                </c:pt>
                <c:pt idx="476">
                  <c:v>0.71544180873464169</c:v>
                </c:pt>
                <c:pt idx="477">
                  <c:v>0.71753664613776269</c:v>
                </c:pt>
                <c:pt idx="478">
                  <c:v>0.71962403879827264</c:v>
                </c:pt>
                <c:pt idx="479">
                  <c:v>0.72170393358602702</c:v>
                </c:pt>
                <c:pt idx="480">
                  <c:v>0.72377627813448764</c:v>
                </c:pt>
                <c:pt idx="481">
                  <c:v>0.72584102084396451</c:v>
                </c:pt>
                <c:pt idx="482">
                  <c:v>0.72789811088473011</c:v>
                </c:pt>
                <c:pt idx="483">
                  <c:v>0.7299474982000046</c:v>
                </c:pt>
                <c:pt idx="484">
                  <c:v>0.7319891335088119</c:v>
                </c:pt>
                <c:pt idx="485">
                  <c:v>0.73402296830870561</c:v>
                </c:pt>
                <c:pt idx="486">
                  <c:v>0.73604895487836686</c:v>
                </c:pt>
                <c:pt idx="487">
                  <c:v>0.73806704628007247</c:v>
                </c:pt>
                <c:pt idx="488">
                  <c:v>0.7400771963620334</c:v>
                </c:pt>
                <c:pt idx="489">
                  <c:v>0.74207935976060535</c:v>
                </c:pt>
                <c:pt idx="490">
                  <c:v>0.74407349190236816</c:v>
                </c:pt>
                <c:pt idx="491">
                  <c:v>0.74605954900607874</c:v>
                </c:pt>
                <c:pt idx="492">
                  <c:v>0.74803748808449311</c:v>
                </c:pt>
                <c:pt idx="493">
                  <c:v>0.7500072669460609</c:v>
                </c:pt>
                <c:pt idx="494">
                  <c:v>0.75196884419649068</c:v>
                </c:pt>
                <c:pt idx="495">
                  <c:v>0.75392217924018823</c:v>
                </c:pt>
                <c:pt idx="496">
                  <c:v>0.75586723228156538</c:v>
                </c:pt>
                <c:pt idx="497">
                  <c:v>0.75780396432622199</c:v>
                </c:pt>
                <c:pt idx="498">
                  <c:v>0.75973233718200039</c:v>
                </c:pt>
                <c:pt idx="499">
                  <c:v>0.76165231345991335</c:v>
                </c:pt>
                <c:pt idx="500">
                  <c:v>0.76356385657494397</c:v>
                </c:pt>
                <c:pt idx="501">
                  <c:v>0.76546693074672034</c:v>
                </c:pt>
                <c:pt idx="502">
                  <c:v>0.76736150100006484</c:v>
                </c:pt>
                <c:pt idx="503">
                  <c:v>0.76924753316541683</c:v>
                </c:pt>
                <c:pt idx="504">
                  <c:v>0.77112499387913069</c:v>
                </c:pt>
                <c:pt idx="505">
                  <c:v>0.77299385058365089</c:v>
                </c:pt>
                <c:pt idx="506">
                  <c:v>0.77485407152756036</c:v>
                </c:pt>
                <c:pt idx="507">
                  <c:v>0.77670562576550872</c:v>
                </c:pt>
                <c:pt idx="508">
                  <c:v>0.77854848315801561</c:v>
                </c:pt>
                <c:pt idx="509">
                  <c:v>0.78038261437115186</c:v>
                </c:pt>
                <c:pt idx="510">
                  <c:v>0.78220799087610093</c:v>
                </c:pt>
                <c:pt idx="511">
                  <c:v>0.78402458494859772</c:v>
                </c:pt>
                <c:pt idx="512">
                  <c:v>0.78583236966824788</c:v>
                </c:pt>
                <c:pt idx="513">
                  <c:v>0.78763131891772808</c:v>
                </c:pt>
                <c:pt idx="514">
                  <c:v>0.78942140738186606</c:v>
                </c:pt>
                <c:pt idx="515">
                  <c:v>0.7912026105466049</c:v>
                </c:pt>
                <c:pt idx="516">
                  <c:v>0.79297490469784826</c:v>
                </c:pt>
                <c:pt idx="517">
                  <c:v>0.79473826692019012</c:v>
                </c:pt>
                <c:pt idx="518">
                  <c:v>0.79649267509552868</c:v>
                </c:pt>
                <c:pt idx="519">
                  <c:v>0.79823810790156502</c:v>
                </c:pt>
                <c:pt idx="520">
                  <c:v>0.79997454481018926</c:v>
                </c:pt>
                <c:pt idx="521">
                  <c:v>0.80170196608575228</c:v>
                </c:pt>
                <c:pt idx="522">
                  <c:v>0.80342035278322621</c:v>
                </c:pt>
                <c:pt idx="523">
                  <c:v>0.80512968674625329</c:v>
                </c:pt>
                <c:pt idx="524">
                  <c:v>0.80682995060508544</c:v>
                </c:pt>
                <c:pt idx="525">
                  <c:v>0.8085211277744131</c:v>
                </c:pt>
                <c:pt idx="526">
                  <c:v>0.81020320245108701</c:v>
                </c:pt>
                <c:pt idx="527">
                  <c:v>0.81187615961173298</c:v>
                </c:pt>
                <c:pt idx="528">
                  <c:v>0.81353998501025915</c:v>
                </c:pt>
                <c:pt idx="529">
                  <c:v>0.81519466517525963</c:v>
                </c:pt>
                <c:pt idx="530">
                  <c:v>0.81684018740731279</c:v>
                </c:pt>
                <c:pt idx="531">
                  <c:v>0.81847653977617763</c:v>
                </c:pt>
                <c:pt idx="532">
                  <c:v>0.82010371111788738</c:v>
                </c:pt>
                <c:pt idx="533">
                  <c:v>0.82172169103174331</c:v>
                </c:pt>
                <c:pt idx="534">
                  <c:v>0.82333046987720737</c:v>
                </c:pt>
                <c:pt idx="535">
                  <c:v>0.82493003877069859</c:v>
                </c:pt>
                <c:pt idx="536">
                  <c:v>0.82652038958229002</c:v>
                </c:pt>
                <c:pt idx="537">
                  <c:v>0.82810151493231055</c:v>
                </c:pt>
                <c:pt idx="538">
                  <c:v>0.82967340818785229</c:v>
                </c:pt>
                <c:pt idx="539">
                  <c:v>0.83123606345918288</c:v>
                </c:pt>
                <c:pt idx="540">
                  <c:v>0.83278947559606709</c:v>
                </c:pt>
                <c:pt idx="541">
                  <c:v>0.83433364018399547</c:v>
                </c:pt>
                <c:pt idx="542">
                  <c:v>0.83586855354032419</c:v>
                </c:pt>
                <c:pt idx="543">
                  <c:v>0.83739421271032544</c:v>
                </c:pt>
                <c:pt idx="544">
                  <c:v>0.83891061546315138</c:v>
                </c:pt>
                <c:pt idx="545">
                  <c:v>0.84041776028771087</c:v>
                </c:pt>
                <c:pt idx="546">
                  <c:v>0.84191564638846184</c:v>
                </c:pt>
                <c:pt idx="547">
                  <c:v>0.84340427368112036</c:v>
                </c:pt>
                <c:pt idx="548">
                  <c:v>0.84488364278828787</c:v>
                </c:pt>
                <c:pt idx="549">
                  <c:v>0.8463537550349961</c:v>
                </c:pt>
                <c:pt idx="550">
                  <c:v>0.84781461244417433</c:v>
                </c:pt>
                <c:pt idx="551">
                  <c:v>0.84926621773203725</c:v>
                </c:pt>
                <c:pt idx="552">
                  <c:v>0.85070857430339697</c:v>
                </c:pt>
                <c:pt idx="553">
                  <c:v>0.85214168624689879</c:v>
                </c:pt>
                <c:pt idx="554">
                  <c:v>0.85356555833018377</c:v>
                </c:pt>
                <c:pt idx="555">
                  <c:v>0.85498019599497843</c:v>
                </c:pt>
                <c:pt idx="556">
                  <c:v>0.85638560535211283</c:v>
                </c:pt>
                <c:pt idx="557">
                  <c:v>0.85778179317646974</c:v>
                </c:pt>
                <c:pt idx="558">
                  <c:v>0.85916876690186483</c:v>
                </c:pt>
                <c:pt idx="559">
                  <c:v>0.86054653461586006</c:v>
                </c:pt>
                <c:pt idx="560">
                  <c:v>0.86191510505451152</c:v>
                </c:pt>
                <c:pt idx="561">
                  <c:v>0.86327448759705372</c:v>
                </c:pt>
                <c:pt idx="562">
                  <c:v>0.86462469226052008</c:v>
                </c:pt>
                <c:pt idx="563">
                  <c:v>0.86596572969430385</c:v>
                </c:pt>
                <c:pt idx="564">
                  <c:v>0.8672976111746582</c:v>
                </c:pt>
                <c:pt idx="565">
                  <c:v>0.8686203485991375</c:v>
                </c:pt>
                <c:pt idx="566">
                  <c:v>0.86993395448098376</c:v>
                </c:pt>
                <c:pt idx="567">
                  <c:v>0.87123844194345568</c:v>
                </c:pt>
                <c:pt idx="568">
                  <c:v>0.8725338247141049</c:v>
                </c:pt>
                <c:pt idx="569">
                  <c:v>0.87382011711899943</c:v>
                </c:pt>
                <c:pt idx="570">
                  <c:v>0.87509733407689672</c:v>
                </c:pt>
                <c:pt idx="571">
                  <c:v>0.8763654910933657</c:v>
                </c:pt>
                <c:pt idx="572">
                  <c:v>0.87762460425486299</c:v>
                </c:pt>
                <c:pt idx="573">
                  <c:v>0.87887469022276044</c:v>
                </c:pt>
                <c:pt idx="574">
                  <c:v>0.88011576622732901</c:v>
                </c:pt>
                <c:pt idx="575">
                  <c:v>0.88134785006167871</c:v>
                </c:pt>
                <c:pt idx="576">
                  <c:v>0.88257096007565528</c:v>
                </c:pt>
                <c:pt idx="577">
                  <c:v>0.88378511516969827</c:v>
                </c:pt>
                <c:pt idx="578">
                  <c:v>0.88499033478865807</c:v>
                </c:pt>
                <c:pt idx="579">
                  <c:v>0.88618663891557581</c:v>
                </c:pt>
                <c:pt idx="580">
                  <c:v>0.88737404806542741</c:v>
                </c:pt>
                <c:pt idx="581">
                  <c:v>0.88855258327883191</c:v>
                </c:pt>
                <c:pt idx="582">
                  <c:v>0.88972226611572736</c:v>
                </c:pt>
                <c:pt idx="583">
                  <c:v>0.89088311864901404</c:v>
                </c:pt>
                <c:pt idx="584">
                  <c:v>0.89203516345816758</c:v>
                </c:pt>
                <c:pt idx="585">
                  <c:v>0.89317842362282296</c:v>
                </c:pt>
                <c:pt idx="586">
                  <c:v>0.89431292271633112</c:v>
                </c:pt>
                <c:pt idx="587">
                  <c:v>0.89543868479928901</c:v>
                </c:pt>
                <c:pt idx="588">
                  <c:v>0.89655573441304526</c:v>
                </c:pt>
                <c:pt idx="589">
                  <c:v>0.8976640965731828</c:v>
                </c:pt>
                <c:pt idx="590">
                  <c:v>0.89876379676297857</c:v>
                </c:pt>
                <c:pt idx="591">
                  <c:v>0.89985486092684441</c:v>
                </c:pt>
                <c:pt idx="592">
                  <c:v>0.90093731546374733</c:v>
                </c:pt>
                <c:pt idx="593">
                  <c:v>0.90201118722061313</c:v>
                </c:pt>
                <c:pt idx="594">
                  <c:v>0.90307650348571333</c:v>
                </c:pt>
                <c:pt idx="595">
                  <c:v>0.90413329198203796</c:v>
                </c:pt>
                <c:pt idx="596">
                  <c:v>0.90518158086065348</c:v>
                </c:pt>
                <c:pt idx="597">
                  <c:v>0.90622139869404994</c:v>
                </c:pt>
                <c:pt idx="598">
                  <c:v>0.90725277446947727</c:v>
                </c:pt>
                <c:pt idx="599">
                  <c:v>0.90827573758227098</c:v>
                </c:pt>
                <c:pt idx="600">
                  <c:v>0.90929031782917169</c:v>
                </c:pt>
                <c:pt idx="601">
                  <c:v>0.91029654540163618</c:v>
                </c:pt>
                <c:pt idx="602">
                  <c:v>0.91129445087914429</c:v>
                </c:pt>
                <c:pt idx="603">
                  <c:v>0.91228406522250138</c:v>
                </c:pt>
                <c:pt idx="604">
                  <c:v>0.91326541976713815</c:v>
                </c:pt>
                <c:pt idx="605">
                  <c:v>0.91423854621640888</c:v>
                </c:pt>
                <c:pt idx="606">
                  <c:v>0.91520347663488899</c:v>
                </c:pt>
                <c:pt idx="607">
                  <c:v>0.91616024344167568</c:v>
                </c:pt>
                <c:pt idx="608">
                  <c:v>0.91710887940368835</c:v>
                </c:pt>
                <c:pt idx="609">
                  <c:v>0.91804941762897463</c:v>
                </c:pt>
                <c:pt idx="610">
                  <c:v>0.9189818915600203</c:v>
                </c:pt>
                <c:pt idx="611">
                  <c:v>0.91990633496706631</c:v>
                </c:pt>
                <c:pt idx="612">
                  <c:v>0.92082278194143163</c:v>
                </c:pt>
                <c:pt idx="613">
                  <c:v>0.92173126688884643</c:v>
                </c:pt>
                <c:pt idx="614">
                  <c:v>0.92263182452279346</c:v>
                </c:pt>
                <c:pt idx="615">
                  <c:v>0.92352448985786173</c:v>
                </c:pt>
                <c:pt idx="616">
                  <c:v>0.92440929820311135</c:v>
                </c:pt>
                <c:pt idx="617">
                  <c:v>0.92528628515545153</c:v>
                </c:pt>
                <c:pt idx="618">
                  <c:v>0.92615548659303437</c:v>
                </c:pt>
                <c:pt idx="619">
                  <c:v>0.9270169386686623</c:v>
                </c:pt>
                <c:pt idx="620">
                  <c:v>0.92787067780321397</c:v>
                </c:pt>
                <c:pt idx="621">
                  <c:v>0.92871674067908616</c:v>
                </c:pt>
                <c:pt idx="622">
                  <c:v>0.92955516423365636</c:v>
                </c:pt>
                <c:pt idx="623">
                  <c:v>0.93038598565276398</c:v>
                </c:pt>
                <c:pt idx="624">
                  <c:v>0.93120924236421276</c:v>
                </c:pt>
                <c:pt idx="625">
                  <c:v>0.93202497203129608</c:v>
                </c:pt>
                <c:pt idx="626">
                  <c:v>0.93283321254634377</c:v>
                </c:pt>
                <c:pt idx="627">
                  <c:v>0.93363400202429514</c:v>
                </c:pt>
                <c:pt idx="628">
                  <c:v>0.93442737879629489</c:v>
                </c:pt>
                <c:pt idx="629">
                  <c:v>0.93521338140331667</c:v>
                </c:pt>
                <c:pt idx="630">
                  <c:v>0.93599204858981311</c:v>
                </c:pt>
                <c:pt idx="631">
                  <c:v>0.93676341929739382</c:v>
                </c:pt>
                <c:pt idx="632">
                  <c:v>0.93752753265853284</c:v>
                </c:pt>
                <c:pt idx="633">
                  <c:v>0.93828442799030498</c:v>
                </c:pt>
                <c:pt idx="634">
                  <c:v>0.93903414478815428</c:v>
                </c:pt>
                <c:pt idx="635">
                  <c:v>0.93977672271969304</c:v>
                </c:pt>
                <c:pt idx="636">
                  <c:v>0.9405122016185341</c:v>
                </c:pt>
                <c:pt idx="637">
                  <c:v>0.94124062147815624</c:v>
                </c:pt>
                <c:pt idx="638">
                  <c:v>0.94196202244580418</c:v>
                </c:pt>
                <c:pt idx="639">
                  <c:v>0.9426764448164231</c:v>
                </c:pt>
                <c:pt idx="640">
                  <c:v>0.94338392902662993</c:v>
                </c:pt>
                <c:pt idx="641">
                  <c:v>0.94408451564872087</c:v>
                </c:pt>
                <c:pt idx="642">
                  <c:v>0.94477824538471633</c:v>
                </c:pt>
                <c:pt idx="643">
                  <c:v>0.9454651590604447</c:v>
                </c:pt>
                <c:pt idx="644">
                  <c:v>0.94614529761966448</c:v>
                </c:pt>
                <c:pt idx="645">
                  <c:v>0.94681870211822694</c:v>
                </c:pt>
                <c:pt idx="646">
                  <c:v>0.94748541371827855</c:v>
                </c:pt>
                <c:pt idx="647">
                  <c:v>0.94814547368250524</c:v>
                </c:pt>
                <c:pt idx="648">
                  <c:v>0.9487989233684182</c:v>
                </c:pt>
                <c:pt idx="649">
                  <c:v>0.94944580422268243</c:v>
                </c:pt>
                <c:pt idx="650">
                  <c:v>0.9500861577754881</c:v>
                </c:pt>
                <c:pt idx="651">
                  <c:v>0.9507200256349666</c:v>
                </c:pt>
                <c:pt idx="652">
                  <c:v>0.95134744948165018</c:v>
                </c:pt>
                <c:pt idx="653">
                  <c:v>0.95196847106297711</c:v>
                </c:pt>
                <c:pt idx="654">
                  <c:v>0.95258313218784263</c:v>
                </c:pt>
                <c:pt idx="655">
                  <c:v>0.9531914747211957</c:v>
                </c:pt>
                <c:pt idx="656">
                  <c:v>0.95379354057868315</c:v>
                </c:pt>
                <c:pt idx="657">
                  <c:v>0.95438937172134053</c:v>
                </c:pt>
                <c:pt idx="658">
                  <c:v>0.95497901015033149</c:v>
                </c:pt>
                <c:pt idx="659">
                  <c:v>0.95556249790173464</c:v>
                </c:pt>
                <c:pt idx="660">
                  <c:v>0.95613987704138059</c:v>
                </c:pt>
                <c:pt idx="661">
                  <c:v>0.95671118965973667</c:v>
                </c:pt>
                <c:pt idx="662">
                  <c:v>0.957276477866843</c:v>
                </c:pt>
                <c:pt idx="663">
                  <c:v>0.95783578378729783</c:v>
                </c:pt>
                <c:pt idx="664">
                  <c:v>0.95838914955529364</c:v>
                </c:pt>
                <c:pt idx="665">
                  <c:v>0.95893661730970481</c:v>
                </c:pt>
                <c:pt idx="666">
                  <c:v>0.95947822918922643</c:v>
                </c:pt>
                <c:pt idx="667">
                  <c:v>0.96001402732756447</c:v>
                </c:pt>
                <c:pt idx="668">
                  <c:v>0.96054405384867936</c:v>
                </c:pt>
                <c:pt idx="669">
                  <c:v>0.96106835086208053</c:v>
                </c:pt>
                <c:pt idx="670">
                  <c:v>0.96158696045817549</c:v>
                </c:pt>
                <c:pt idx="671">
                  <c:v>0.96209992470367089</c:v>
                </c:pt>
                <c:pt idx="672">
                  <c:v>0.96260728563702735</c:v>
                </c:pt>
                <c:pt idx="673">
                  <c:v>0.96310908526396855</c:v>
                </c:pt>
                <c:pt idx="674">
                  <c:v>0.96360536555304366</c:v>
                </c:pt>
                <c:pt idx="675">
                  <c:v>0.96409616843124457</c:v>
                </c:pt>
                <c:pt idx="676">
                  <c:v>0.96458153577967776</c:v>
                </c:pt>
                <c:pt idx="677">
                  <c:v>0.96506150942928981</c:v>
                </c:pt>
                <c:pt idx="678">
                  <c:v>0.96553613115664971</c:v>
                </c:pt>
                <c:pt idx="679">
                  <c:v>0.96600544267978483</c:v>
                </c:pt>
                <c:pt idx="680">
                  <c:v>0.96646948565407265</c:v>
                </c:pt>
                <c:pt idx="681">
                  <c:v>0.96692830166818833</c:v>
                </c:pt>
                <c:pt idx="682">
                  <c:v>0.96738193224010749</c:v>
                </c:pt>
                <c:pt idx="683">
                  <c:v>0.96783041881316489</c:v>
                </c:pt>
                <c:pt idx="684">
                  <c:v>0.96827380275216957</c:v>
                </c:pt>
                <c:pt idx="685">
                  <c:v>0.96871212533957463</c:v>
                </c:pt>
                <c:pt idx="686">
                  <c:v>0.96914542777170465</c:v>
                </c:pt>
                <c:pt idx="687">
                  <c:v>0.96957375115503852</c:v>
                </c:pt>
                <c:pt idx="688">
                  <c:v>0.96999713650254837</c:v>
                </c:pt>
                <c:pt idx="689">
                  <c:v>0.97041562473009513</c:v>
                </c:pt>
                <c:pt idx="690">
                  <c:v>0.97082925665288056</c:v>
                </c:pt>
                <c:pt idx="691">
                  <c:v>0.97123807298195497</c:v>
                </c:pt>
                <c:pt idx="692">
                  <c:v>0.97164211432078218</c:v>
                </c:pt>
                <c:pt idx="693">
                  <c:v>0.9720414211618601</c:v>
                </c:pt>
                <c:pt idx="694">
                  <c:v>0.97243603388339805</c:v>
                </c:pt>
                <c:pt idx="695">
                  <c:v>0.97282599274605053</c:v>
                </c:pt>
                <c:pt idx="696">
                  <c:v>0.97321133788970671</c:v>
                </c:pt>
                <c:pt idx="697">
                  <c:v>0.9735921093303368</c:v>
                </c:pt>
                <c:pt idx="698">
                  <c:v>0.97396834695689427</c:v>
                </c:pt>
                <c:pt idx="699">
                  <c:v>0.97434009052827397</c:v>
                </c:pt>
                <c:pt idx="700">
                  <c:v>0.97470737967032661</c:v>
                </c:pt>
                <c:pt idx="701">
                  <c:v>0.97507025387292945</c:v>
                </c:pt>
                <c:pt idx="702">
                  <c:v>0.97542875248711125</c:v>
                </c:pt>
                <c:pt idx="703">
                  <c:v>0.97578291472223522</c:v>
                </c:pt>
                <c:pt idx="704">
                  <c:v>0.97613277964323553</c:v>
                </c:pt>
                <c:pt idx="705">
                  <c:v>0.97647838616790994</c:v>
                </c:pt>
                <c:pt idx="706">
                  <c:v>0.97681977306426815</c:v>
                </c:pt>
                <c:pt idx="707">
                  <c:v>0.97715697894793418</c:v>
                </c:pt>
                <c:pt idx="708">
                  <c:v>0.97749004227960457</c:v>
                </c:pt>
                <c:pt idx="709">
                  <c:v>0.97781900136256061</c:v>
                </c:pt>
                <c:pt idx="710">
                  <c:v>0.97814389434023585</c:v>
                </c:pt>
                <c:pt idx="711">
                  <c:v>0.9784647591938368</c:v>
                </c:pt>
                <c:pt idx="712">
                  <c:v>0.97878163374001881</c:v>
                </c:pt>
                <c:pt idx="713">
                  <c:v>0.9790945556286148</c:v>
                </c:pt>
                <c:pt idx="714">
                  <c:v>0.97940356234041892</c:v>
                </c:pt>
                <c:pt idx="715">
                  <c:v>0.97970869118502202</c:v>
                </c:pt>
                <c:pt idx="716">
                  <c:v>0.98000997929870137</c:v>
                </c:pt>
                <c:pt idx="717">
                  <c:v>0.98030746364236254</c:v>
                </c:pt>
                <c:pt idx="718">
                  <c:v>0.98060118099953464</c:v>
                </c:pt>
                <c:pt idx="719">
                  <c:v>0.980891167974417</c:v>
                </c:pt>
                <c:pt idx="720">
                  <c:v>0.98117746098997816</c:v>
                </c:pt>
                <c:pt idx="721">
                  <c:v>0.98146009628610698</c:v>
                </c:pt>
                <c:pt idx="722">
                  <c:v>0.98173910991781466</c:v>
                </c:pt>
                <c:pt idx="723">
                  <c:v>0.98201453775348757</c:v>
                </c:pt>
                <c:pt idx="724">
                  <c:v>0.98228641547319184</c:v>
                </c:pt>
                <c:pt idx="725">
                  <c:v>0.98255477856702766</c:v>
                </c:pt>
                <c:pt idx="726">
                  <c:v>0.98281966233353335</c:v>
                </c:pt>
                <c:pt idx="727">
                  <c:v>0.98308110187814024</c:v>
                </c:pt>
                <c:pt idx="728">
                  <c:v>0.98333913211167623</c:v>
                </c:pt>
                <c:pt idx="729">
                  <c:v>0.98359378774891815</c:v>
                </c:pt>
                <c:pt idx="730">
                  <c:v>0.98384510330719355</c:v>
                </c:pt>
                <c:pt idx="731">
                  <c:v>0.98409311310503045</c:v>
                </c:pt>
                <c:pt idx="732">
                  <c:v>0.9843378512608546</c:v>
                </c:pt>
                <c:pt idx="733">
                  <c:v>0.98457935169173538</c:v>
                </c:pt>
                <c:pt idx="734">
                  <c:v>0.98481764811217742</c:v>
                </c:pt>
                <c:pt idx="735">
                  <c:v>0.98505277403296054</c:v>
                </c:pt>
                <c:pt idx="736">
                  <c:v>0.98528476276002452</c:v>
                </c:pt>
                <c:pt idx="737">
                  <c:v>0.98551364739340119</c:v>
                </c:pt>
                <c:pt idx="738">
                  <c:v>0.98573946082619135</c:v>
                </c:pt>
                <c:pt idx="739">
                  <c:v>0.98596223574358688</c:v>
                </c:pt>
                <c:pt idx="740">
                  <c:v>0.98618200462193761</c:v>
                </c:pt>
                <c:pt idx="741">
                  <c:v>0.98639879972786293</c:v>
                </c:pt>
                <c:pt idx="742">
                  <c:v>0.98661265311740642</c:v>
                </c:pt>
                <c:pt idx="743">
                  <c:v>0.98682359663523489</c:v>
                </c:pt>
                <c:pt idx="744">
                  <c:v>0.9870316619138797</c:v>
                </c:pt>
                <c:pt idx="745">
                  <c:v>0.98723688037302082</c:v>
                </c:pt>
                <c:pt idx="746">
                  <c:v>0.98743928321881336</c:v>
                </c:pt>
                <c:pt idx="747">
                  <c:v>0.98763890144325517</c:v>
                </c:pt>
                <c:pt idx="748">
                  <c:v>0.98783576582359633</c:v>
                </c:pt>
                <c:pt idx="749">
                  <c:v>0.98802990692178883</c:v>
                </c:pt>
                <c:pt idx="750">
                  <c:v>0.98822135508397702</c:v>
                </c:pt>
                <c:pt idx="751">
                  <c:v>0.9884101404400274</c:v>
                </c:pt>
                <c:pt idx="752">
                  <c:v>0.98859629290309858</c:v>
                </c:pt>
                <c:pt idx="753">
                  <c:v>0.98877984216924908</c:v>
                </c:pt>
                <c:pt idx="754">
                  <c:v>0.98896081771708488</c:v>
                </c:pt>
                <c:pt idx="755">
                  <c:v>0.98913924880744364</c:v>
                </c:pt>
                <c:pt idx="756">
                  <c:v>0.98931516448311729</c:v>
                </c:pt>
                <c:pt idx="757">
                  <c:v>0.98948859356861196</c:v>
                </c:pt>
                <c:pt idx="758">
                  <c:v>0.98965956466994298</c:v>
                </c:pt>
                <c:pt idx="759">
                  <c:v>0.98982810617446759</c:v>
                </c:pt>
                <c:pt idx="760">
                  <c:v>0.98999424625075272</c:v>
                </c:pt>
                <c:pt idx="761">
                  <c:v>0.99015801284847715</c:v>
                </c:pt>
                <c:pt idx="762">
                  <c:v>0.99031943369836972</c:v>
                </c:pt>
                <c:pt idx="763">
                  <c:v>0.9904785363121803</c:v>
                </c:pt>
                <c:pt idx="764">
                  <c:v>0.99063534798268538</c:v>
                </c:pt>
                <c:pt idx="765">
                  <c:v>0.99078989578372667</c:v>
                </c:pt>
                <c:pt idx="766">
                  <c:v>0.9909422065702822</c:v>
                </c:pt>
                <c:pt idx="767">
                  <c:v>0.99109230697856932</c:v>
                </c:pt>
                <c:pt idx="768">
                  <c:v>0.9912402234261809</c:v>
                </c:pt>
                <c:pt idx="769">
                  <c:v>0.99138598211225049</c:v>
                </c:pt>
                <c:pt idx="770">
                  <c:v>0.99152960901765053</c:v>
                </c:pt>
                <c:pt idx="771">
                  <c:v>0.99167112990521944</c:v>
                </c:pt>
                <c:pt idx="772">
                  <c:v>0.99181057032001885</c:v>
                </c:pt>
                <c:pt idx="773">
                  <c:v>0.99194795558962012</c:v>
                </c:pt>
                <c:pt idx="774">
                  <c:v>0.99208331082442036</c:v>
                </c:pt>
                <c:pt idx="775">
                  <c:v>0.99221666091798522</c:v>
                </c:pt>
                <c:pt idx="776">
                  <c:v>0.99234803054742149</c:v>
                </c:pt>
                <c:pt idx="777">
                  <c:v>0.99247744417377537</c:v>
                </c:pt>
                <c:pt idx="778">
                  <c:v>0.99260492604245898</c:v>
                </c:pt>
                <c:pt idx="779">
                  <c:v>0.99273050018370224</c:v>
                </c:pt>
                <c:pt idx="780">
                  <c:v>0.99285419041303113</c:v>
                </c:pt>
                <c:pt idx="781">
                  <c:v>0.99297602033177201</c:v>
                </c:pt>
                <c:pt idx="782">
                  <c:v>0.99309601332757935</c:v>
                </c:pt>
                <c:pt idx="783">
                  <c:v>0.99321419257498988</c:v>
                </c:pt>
                <c:pt idx="784">
                  <c:v>0.99333058103599914</c:v>
                </c:pt>
                <c:pt idx="785">
                  <c:v>0.99344520146066273</c:v>
                </c:pt>
                <c:pt idx="786">
                  <c:v>0.99355807638771987</c:v>
                </c:pt>
                <c:pt idx="787">
                  <c:v>0.99366922814524006</c:v>
                </c:pt>
                <c:pt idx="788">
                  <c:v>0.99377867885129167</c:v>
                </c:pt>
                <c:pt idx="789">
                  <c:v>0.99388645041463242</c:v>
                </c:pt>
                <c:pt idx="790">
                  <c:v>0.99399256453542073</c:v>
                </c:pt>
                <c:pt idx="791">
                  <c:v>0.99409704270594823</c:v>
                </c:pt>
                <c:pt idx="792">
                  <c:v>0.99419990621139231</c:v>
                </c:pt>
                <c:pt idx="793">
                  <c:v>0.99430117613058866</c:v>
                </c:pt>
                <c:pt idx="794">
                  <c:v>0.99440087333682314</c:v>
                </c:pt>
                <c:pt idx="795">
                  <c:v>0.99449901849864253</c:v>
                </c:pt>
                <c:pt idx="796">
                  <c:v>0.99459563208068391</c:v>
                </c:pt>
                <c:pt idx="797">
                  <c:v>0.99469073434452226</c:v>
                </c:pt>
                <c:pt idx="798">
                  <c:v>0.99478434534953508</c:v>
                </c:pt>
                <c:pt idx="799">
                  <c:v>0.994876484953785</c:v>
                </c:pt>
                <c:pt idx="800">
                  <c:v>0.99496717281491831</c:v>
                </c:pt>
                <c:pt idx="801">
                  <c:v>0.99505642839108033</c:v>
                </c:pt>
                <c:pt idx="802">
                  <c:v>0.99514427094184654</c:v>
                </c:pt>
                <c:pt idx="803">
                  <c:v>0.99523071952916908</c:v>
                </c:pt>
                <c:pt idx="804">
                  <c:v>0.99531579301833828</c:v>
                </c:pt>
                <c:pt idx="805">
                  <c:v>0.9953995100789591</c:v>
                </c:pt>
                <c:pt idx="806">
                  <c:v>0.99548188918594083</c:v>
                </c:pt>
                <c:pt idx="807">
                  <c:v>0.99556294862050176</c:v>
                </c:pt>
                <c:pt idx="808">
                  <c:v>0.99564270647118669</c:v>
                </c:pt>
                <c:pt idx="809">
                  <c:v>0.9957211806348969</c:v>
                </c:pt>
                <c:pt idx="810">
                  <c:v>0.99579838881793348</c:v>
                </c:pt>
                <c:pt idx="811">
                  <c:v>0.99587434853705259</c:v>
                </c:pt>
                <c:pt idx="812">
                  <c:v>0.99594907712053171</c:v>
                </c:pt>
                <c:pt idx="813">
                  <c:v>0.99602259170924867</c:v>
                </c:pt>
                <c:pt idx="814">
                  <c:v>0.99609490925777044</c:v>
                </c:pt>
                <c:pt idx="815">
                  <c:v>0.99616604653545293</c:v>
                </c:pt>
                <c:pt idx="816">
                  <c:v>0.99623602012755097</c:v>
                </c:pt>
                <c:pt idx="817">
                  <c:v>0.99630484643633843</c:v>
                </c:pt>
                <c:pt idx="818">
                  <c:v>0.99637254168223754</c:v>
                </c:pt>
                <c:pt idx="819">
                  <c:v>0.99643912190495665</c:v>
                </c:pt>
                <c:pt idx="820">
                  <c:v>0.99650460296463816</c:v>
                </c:pt>
                <c:pt idx="821">
                  <c:v>0.99656900054301345</c:v>
                </c:pt>
                <c:pt idx="822">
                  <c:v>0.99663233014456676</c:v>
                </c:pt>
                <c:pt idx="823">
                  <c:v>0.99669460709770585</c:v>
                </c:pt>
                <c:pt idx="824">
                  <c:v>0.99675584655594096</c:v>
                </c:pt>
                <c:pt idx="825">
                  <c:v>0.99681606349906982</c:v>
                </c:pt>
                <c:pt idx="826">
                  <c:v>0.99687527273436982</c:v>
                </c:pt>
                <c:pt idx="827">
                  <c:v>0.99693348889779621</c:v>
                </c:pt>
                <c:pt idx="828">
                  <c:v>0.99699072645518649</c:v>
                </c:pt>
                <c:pt idx="829">
                  <c:v>0.99704699970347022</c:v>
                </c:pt>
                <c:pt idx="830">
                  <c:v>0.99710232277188426</c:v>
                </c:pt>
                <c:pt idx="831">
                  <c:v>0.99715670962319247</c:v>
                </c:pt>
                <c:pt idx="832">
                  <c:v>0.99721017405491119</c:v>
                </c:pt>
                <c:pt idx="833">
                  <c:v>0.99726272970053798</c:v>
                </c:pt>
                <c:pt idx="834">
                  <c:v>0.99731439003078481</c:v>
                </c:pt>
                <c:pt idx="835">
                  <c:v>0.99736516835481492</c:v>
                </c:pt>
                <c:pt idx="836">
                  <c:v>0.99741507782148375</c:v>
                </c:pt>
                <c:pt idx="837">
                  <c:v>0.99746413142058166</c:v>
                </c:pt>
                <c:pt idx="838">
                  <c:v>0.9975123419840809</c:v>
                </c:pt>
                <c:pt idx="839">
                  <c:v>0.99755972218738453</c:v>
                </c:pt>
                <c:pt idx="840">
                  <c:v>0.9976062845505772</c:v>
                </c:pt>
                <c:pt idx="841">
                  <c:v>0.99765204143967889</c:v>
                </c:pt>
                <c:pt idx="842">
                  <c:v>0.99769700506789993</c:v>
                </c:pt>
                <c:pt idx="843">
                  <c:v>0.99774118749689722</c:v>
                </c:pt>
                <c:pt idx="844">
                  <c:v>0.99778460063803198</c:v>
                </c:pt>
                <c:pt idx="845">
                  <c:v>0.99782725625362834</c:v>
                </c:pt>
                <c:pt idx="846">
                  <c:v>0.99786916595823327</c:v>
                </c:pt>
                <c:pt idx="847">
                  <c:v>0.99791034121987543</c:v>
                </c:pt>
                <c:pt idx="848">
                  <c:v>0.99795079336132586</c:v>
                </c:pt>
                <c:pt idx="849">
                  <c:v>0.9979905335613577</c:v>
                </c:pt>
                <c:pt idx="850">
                  <c:v>0.99802957285600569</c:v>
                </c:pt>
              </c:numCache>
            </c:numRef>
          </c:xVal>
          <c:yVal>
            <c:numRef>
              <c:f>'5) Cumulative_NormDist'!$U$3:$U$1029</c:f>
              <c:numCache>
                <c:formatCode>General</c:formatCode>
                <c:ptCount val="1027"/>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0-8A46-428E-BFA6-1020A3DDF1C7}"/>
            </c:ext>
          </c:extLst>
        </c:ser>
        <c:ser>
          <c:idx val="1"/>
          <c:order val="1"/>
          <c:spPr>
            <a:ln w="19050" cap="rnd">
              <a:noFill/>
              <a:round/>
            </a:ln>
            <a:effectLst/>
          </c:spPr>
          <c:marker>
            <c:symbol val="circle"/>
            <c:size val="5"/>
            <c:spPr>
              <a:solidFill>
                <a:schemeClr val="bg2">
                  <a:lumMod val="75000"/>
                </a:schemeClr>
              </a:solidFill>
              <a:ln w="9525">
                <a:solidFill>
                  <a:schemeClr val="bg2">
                    <a:lumMod val="50000"/>
                  </a:schemeClr>
                </a:solidFill>
              </a:ln>
              <a:effectLst/>
            </c:spPr>
          </c:marker>
          <c:xVal>
            <c:numRef>
              <c:f>'5) Cumulative_NormDist'!$P$2:$P$61</c:f>
              <c:numCache>
                <c:formatCode>General</c:formatCode>
                <c:ptCount val="60"/>
                <c:pt idx="0">
                  <c:v>1.6393442622950821E-2</c:v>
                </c:pt>
                <c:pt idx="1">
                  <c:v>3.2786885245901641E-2</c:v>
                </c:pt>
                <c:pt idx="2">
                  <c:v>4.9180327868852458E-2</c:v>
                </c:pt>
                <c:pt idx="3">
                  <c:v>6.5573770491803282E-2</c:v>
                </c:pt>
                <c:pt idx="4">
                  <c:v>8.1967213114754092E-2</c:v>
                </c:pt>
                <c:pt idx="5">
                  <c:v>9.8360655737704916E-2</c:v>
                </c:pt>
                <c:pt idx="6">
                  <c:v>0.11475409836065574</c:v>
                </c:pt>
                <c:pt idx="7">
                  <c:v>0.13114754098360656</c:v>
                </c:pt>
                <c:pt idx="8">
                  <c:v>0.14754098360655737</c:v>
                </c:pt>
                <c:pt idx="9">
                  <c:v>0.16393442622950818</c:v>
                </c:pt>
                <c:pt idx="10">
                  <c:v>0.18032786885245902</c:v>
                </c:pt>
                <c:pt idx="11">
                  <c:v>0.19672131147540983</c:v>
                </c:pt>
                <c:pt idx="12">
                  <c:v>0.21311475409836064</c:v>
                </c:pt>
                <c:pt idx="13">
                  <c:v>0.22950819672131148</c:v>
                </c:pt>
                <c:pt idx="14">
                  <c:v>0.24590163934426229</c:v>
                </c:pt>
                <c:pt idx="15">
                  <c:v>0.26229508196721313</c:v>
                </c:pt>
                <c:pt idx="16">
                  <c:v>0.27868852459016391</c:v>
                </c:pt>
                <c:pt idx="17">
                  <c:v>0.29508196721311475</c:v>
                </c:pt>
                <c:pt idx="18">
                  <c:v>0.31147540983606559</c:v>
                </c:pt>
                <c:pt idx="19">
                  <c:v>0.32786885245901637</c:v>
                </c:pt>
                <c:pt idx="20">
                  <c:v>0.34426229508196721</c:v>
                </c:pt>
                <c:pt idx="21">
                  <c:v>0.36065573770491804</c:v>
                </c:pt>
                <c:pt idx="22">
                  <c:v>0.37704918032786883</c:v>
                </c:pt>
                <c:pt idx="23">
                  <c:v>0.39344262295081966</c:v>
                </c:pt>
                <c:pt idx="24">
                  <c:v>0.4098360655737705</c:v>
                </c:pt>
                <c:pt idx="25">
                  <c:v>0.42622950819672129</c:v>
                </c:pt>
                <c:pt idx="26">
                  <c:v>0.44262295081967212</c:v>
                </c:pt>
                <c:pt idx="27">
                  <c:v>0.45901639344262296</c:v>
                </c:pt>
                <c:pt idx="28">
                  <c:v>0.47540983606557374</c:v>
                </c:pt>
                <c:pt idx="29">
                  <c:v>0.49180327868852458</c:v>
                </c:pt>
                <c:pt idx="30">
                  <c:v>0.50819672131147542</c:v>
                </c:pt>
                <c:pt idx="31">
                  <c:v>0.52459016393442626</c:v>
                </c:pt>
                <c:pt idx="32">
                  <c:v>0.54098360655737709</c:v>
                </c:pt>
                <c:pt idx="33">
                  <c:v>0.55737704918032782</c:v>
                </c:pt>
                <c:pt idx="34">
                  <c:v>0.57377049180327866</c:v>
                </c:pt>
                <c:pt idx="35">
                  <c:v>0.5901639344262295</c:v>
                </c:pt>
                <c:pt idx="36">
                  <c:v>0.60655737704918034</c:v>
                </c:pt>
                <c:pt idx="37">
                  <c:v>0.62295081967213117</c:v>
                </c:pt>
                <c:pt idx="38">
                  <c:v>0.63934426229508201</c:v>
                </c:pt>
                <c:pt idx="39">
                  <c:v>0.65573770491803274</c:v>
                </c:pt>
                <c:pt idx="40">
                  <c:v>0.67213114754098358</c:v>
                </c:pt>
                <c:pt idx="41">
                  <c:v>0.68852459016393441</c:v>
                </c:pt>
                <c:pt idx="42">
                  <c:v>0.70491803278688525</c:v>
                </c:pt>
                <c:pt idx="43">
                  <c:v>0.72131147540983609</c:v>
                </c:pt>
                <c:pt idx="44">
                  <c:v>0.73770491803278693</c:v>
                </c:pt>
                <c:pt idx="45">
                  <c:v>0.75409836065573765</c:v>
                </c:pt>
                <c:pt idx="46">
                  <c:v>0.77049180327868849</c:v>
                </c:pt>
                <c:pt idx="47">
                  <c:v>0.78688524590163933</c:v>
                </c:pt>
                <c:pt idx="48">
                  <c:v>0.80327868852459017</c:v>
                </c:pt>
                <c:pt idx="49">
                  <c:v>0.81967213114754101</c:v>
                </c:pt>
                <c:pt idx="50">
                  <c:v>0.83606557377049184</c:v>
                </c:pt>
                <c:pt idx="51">
                  <c:v>0.85245901639344257</c:v>
                </c:pt>
                <c:pt idx="52">
                  <c:v>0.86885245901639341</c:v>
                </c:pt>
                <c:pt idx="53">
                  <c:v>0.88524590163934425</c:v>
                </c:pt>
                <c:pt idx="54">
                  <c:v>0.90163934426229508</c:v>
                </c:pt>
                <c:pt idx="55">
                  <c:v>0.91803278688524592</c:v>
                </c:pt>
                <c:pt idx="56">
                  <c:v>0.93442622950819676</c:v>
                </c:pt>
                <c:pt idx="57">
                  <c:v>0.95081967213114749</c:v>
                </c:pt>
                <c:pt idx="58">
                  <c:v>0.96721311475409832</c:v>
                </c:pt>
                <c:pt idx="59">
                  <c:v>0.98360655737704916</c:v>
                </c:pt>
              </c:numCache>
            </c:numRef>
          </c:xVal>
          <c:yVal>
            <c:numRef>
              <c:f>'5) Cumulative_NormDist'!$Q$2:$Q$61</c:f>
              <c:numCache>
                <c:formatCode>General</c:formatCode>
                <c:ptCount val="60"/>
                <c:pt idx="0">
                  <c:v>230.07</c:v>
                </c:pt>
                <c:pt idx="1">
                  <c:v>250.5</c:v>
                </c:pt>
                <c:pt idx="2">
                  <c:v>250.76</c:v>
                </c:pt>
                <c:pt idx="3">
                  <c:v>276.87</c:v>
                </c:pt>
                <c:pt idx="4">
                  <c:v>288.77</c:v>
                </c:pt>
                <c:pt idx="5">
                  <c:v>290.17</c:v>
                </c:pt>
                <c:pt idx="6">
                  <c:v>323.82</c:v>
                </c:pt>
                <c:pt idx="7">
                  <c:v>324.36</c:v>
                </c:pt>
                <c:pt idx="8">
                  <c:v>352.09</c:v>
                </c:pt>
                <c:pt idx="9">
                  <c:v>382.1</c:v>
                </c:pt>
                <c:pt idx="10">
                  <c:v>388.78</c:v>
                </c:pt>
                <c:pt idx="11">
                  <c:v>391.09</c:v>
                </c:pt>
                <c:pt idx="12">
                  <c:v>398.55</c:v>
                </c:pt>
                <c:pt idx="13">
                  <c:v>399.1</c:v>
                </c:pt>
                <c:pt idx="14">
                  <c:v>400.62</c:v>
                </c:pt>
                <c:pt idx="15">
                  <c:v>412.88</c:v>
                </c:pt>
                <c:pt idx="16">
                  <c:v>415.57</c:v>
                </c:pt>
                <c:pt idx="17">
                  <c:v>418.98</c:v>
                </c:pt>
                <c:pt idx="18">
                  <c:v>426.37</c:v>
                </c:pt>
                <c:pt idx="19">
                  <c:v>430.74</c:v>
                </c:pt>
                <c:pt idx="20">
                  <c:v>444.7</c:v>
                </c:pt>
                <c:pt idx="21">
                  <c:v>446.4</c:v>
                </c:pt>
                <c:pt idx="22">
                  <c:v>448.44</c:v>
                </c:pt>
                <c:pt idx="23">
                  <c:v>478.89</c:v>
                </c:pt>
                <c:pt idx="24">
                  <c:v>480.45</c:v>
                </c:pt>
                <c:pt idx="25">
                  <c:v>493.39</c:v>
                </c:pt>
                <c:pt idx="26">
                  <c:v>496.36</c:v>
                </c:pt>
                <c:pt idx="27">
                  <c:v>505.51</c:v>
                </c:pt>
                <c:pt idx="28">
                  <c:v>512.33000000000004</c:v>
                </c:pt>
                <c:pt idx="29">
                  <c:v>519.29</c:v>
                </c:pt>
                <c:pt idx="30">
                  <c:v>521.49</c:v>
                </c:pt>
                <c:pt idx="31">
                  <c:v>521.57000000000005</c:v>
                </c:pt>
                <c:pt idx="32">
                  <c:v>525.51</c:v>
                </c:pt>
                <c:pt idx="33">
                  <c:v>532.53</c:v>
                </c:pt>
                <c:pt idx="34">
                  <c:v>537</c:v>
                </c:pt>
                <c:pt idx="35">
                  <c:v>543.89</c:v>
                </c:pt>
                <c:pt idx="36">
                  <c:v>550.33000000000004</c:v>
                </c:pt>
                <c:pt idx="37">
                  <c:v>557.65</c:v>
                </c:pt>
                <c:pt idx="38">
                  <c:v>558.26</c:v>
                </c:pt>
                <c:pt idx="39">
                  <c:v>559.58000000000004</c:v>
                </c:pt>
                <c:pt idx="40">
                  <c:v>561.61</c:v>
                </c:pt>
                <c:pt idx="41">
                  <c:v>561.83000000000004</c:v>
                </c:pt>
                <c:pt idx="42">
                  <c:v>583.19000000000005</c:v>
                </c:pt>
                <c:pt idx="43">
                  <c:v>584.33000000000004</c:v>
                </c:pt>
                <c:pt idx="44">
                  <c:v>592.89</c:v>
                </c:pt>
                <c:pt idx="45">
                  <c:v>607.65</c:v>
                </c:pt>
                <c:pt idx="46">
                  <c:v>624.36</c:v>
                </c:pt>
                <c:pt idx="47">
                  <c:v>632.09</c:v>
                </c:pt>
                <c:pt idx="48">
                  <c:v>643.46</c:v>
                </c:pt>
                <c:pt idx="49">
                  <c:v>670.15</c:v>
                </c:pt>
                <c:pt idx="50">
                  <c:v>672.13</c:v>
                </c:pt>
                <c:pt idx="51">
                  <c:v>678.84</c:v>
                </c:pt>
                <c:pt idx="52">
                  <c:v>678.86</c:v>
                </c:pt>
                <c:pt idx="53">
                  <c:v>687.77</c:v>
                </c:pt>
                <c:pt idx="54">
                  <c:v>705.77</c:v>
                </c:pt>
                <c:pt idx="55">
                  <c:v>707.81</c:v>
                </c:pt>
                <c:pt idx="56">
                  <c:v>709.66</c:v>
                </c:pt>
                <c:pt idx="57">
                  <c:v>766.67</c:v>
                </c:pt>
                <c:pt idx="58">
                  <c:v>773.05</c:v>
                </c:pt>
                <c:pt idx="59">
                  <c:v>784.9</c:v>
                </c:pt>
              </c:numCache>
            </c:numRef>
          </c:yVal>
          <c:smooth val="0"/>
          <c:extLst>
            <c:ext xmlns:c16="http://schemas.microsoft.com/office/drawing/2014/chart" uri="{C3380CC4-5D6E-409C-BE32-E72D297353CC}">
              <c16:uniqueId val="{00000001-8A46-428E-BFA6-1020A3DDF1C7}"/>
            </c:ext>
          </c:extLst>
        </c:ser>
        <c:dLbls>
          <c:showLegendKey val="0"/>
          <c:showVal val="0"/>
          <c:showCatName val="0"/>
          <c:showSerName val="0"/>
          <c:showPercent val="0"/>
          <c:showBubbleSize val="0"/>
        </c:dLbls>
        <c:axId val="577178800"/>
        <c:axId val="577181424"/>
      </c:scatterChart>
      <c:valAx>
        <c:axId val="57717880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81424"/>
        <c:crosses val="autoZero"/>
        <c:crossBetween val="midCat"/>
      </c:valAx>
      <c:valAx>
        <c:axId val="57718142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Silcrete Cumulative Frequency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'5) Cumulative_NormDist'!$F$3:$F$776</c:f>
              <c:numCache>
                <c:formatCode>General</c:formatCode>
                <c:ptCount val="774"/>
                <c:pt idx="0">
                  <c:v>1.3528799059675054E-4</c:v>
                </c:pt>
                <c:pt idx="1">
                  <c:v>1.4120821913922885E-4</c:v>
                </c:pt>
                <c:pt idx="2">
                  <c:v>1.473705313339596E-4</c:v>
                </c:pt>
                <c:pt idx="3">
                  <c:v>1.5378404478589634E-4</c:v>
                </c:pt>
                <c:pt idx="4">
                  <c:v>1.6045818631855137E-4</c:v>
                </c:pt>
                <c:pt idx="5">
                  <c:v>1.6740270104415099E-4</c:v>
                </c:pt>
                <c:pt idx="6">
                  <c:v>1.7462766164413402E-4</c:v>
                </c:pt>
                <c:pt idx="7">
                  <c:v>1.8214347786276412E-4</c:v>
                </c:pt>
                <c:pt idx="8">
                  <c:v>1.8996090621657057E-4</c:v>
                </c:pt>
                <c:pt idx="9">
                  <c:v>1.9809105992229422E-4</c:v>
                </c:pt>
                <c:pt idx="10">
                  <c:v>2.065454190459514E-4</c:v>
                </c:pt>
                <c:pt idx="11">
                  <c:v>2.1533584087555905E-4</c:v>
                </c:pt>
                <c:pt idx="12">
                  <c:v>2.2447457052003175E-4</c:v>
                </c:pt>
                <c:pt idx="13">
                  <c:v>2.339742517366472E-4</c:v>
                </c:pt>
                <c:pt idx="14">
                  <c:v>2.4384793798944932E-4</c:v>
                </c:pt>
                <c:pt idx="15">
                  <c:v>2.5410910374083637E-4</c:v>
                </c:pt>
                <c:pt idx="16">
                  <c:v>2.6477165597852808E-4</c:v>
                </c:pt>
                <c:pt idx="17">
                  <c:v>2.7584994598000662E-4</c:v>
                </c:pt>
                <c:pt idx="18">
                  <c:v>2.8735878131641704E-4</c:v>
                </c:pt>
                <c:pt idx="19">
                  <c:v>2.9931343809784397E-4</c:v>
                </c:pt>
                <c:pt idx="20">
                  <c:v>3.1172967346174233E-4</c:v>
                </c:pt>
                <c:pt idx="21">
                  <c:v>3.2462373830620454E-4</c:v>
                </c:pt>
                <c:pt idx="22">
                  <c:v>3.3801239026964142E-4</c:v>
                </c:pt>
                <c:pt idx="23">
                  <c:v>3.5191290695829841E-4</c:v>
                </c:pt>
                <c:pt idx="24">
                  <c:v>3.6634309942292853E-4</c:v>
                </c:pt>
                <c:pt idx="25">
                  <c:v>3.8132132588580484E-4</c:v>
                </c:pt>
                <c:pt idx="26">
                  <c:v>3.9686650571908608E-4</c:v>
                </c:pt>
                <c:pt idx="27">
                  <c:v>4.1299813367544808E-4</c:v>
                </c:pt>
                <c:pt idx="28">
                  <c:v>4.2973629437169304E-4</c:v>
                </c:pt>
                <c:pt idx="29">
                  <c:v>4.4710167702591644E-4</c:v>
                </c:pt>
                <c:pt idx="30">
                  <c:v>4.6511559044864353E-4</c:v>
                </c:pt>
                <c:pt idx="31">
                  <c:v>4.8379997828814741E-4</c:v>
                </c:pt>
                <c:pt idx="32">
                  <c:v>5.0317743453002291E-4</c:v>
                </c:pt>
                <c:pt idx="33">
                  <c:v>5.2327121925085853E-4</c:v>
                </c:pt>
                <c:pt idx="34">
                  <c:v>5.4410527462568235E-4</c:v>
                </c:pt>
                <c:pt idx="35">
                  <c:v>5.6570424118866029E-4</c:v>
                </c:pt>
                <c:pt idx="36">
                  <c:v>5.8809347434628657E-4</c:v>
                </c:pt>
                <c:pt idx="37">
                  <c:v>6.11299061142118E-4</c:v>
                </c:pt>
                <c:pt idx="38">
                  <c:v>6.3534783727188949E-4</c:v>
                </c:pt>
                <c:pt idx="39">
                  <c:v>6.6026740434757037E-4</c:v>
                </c:pt>
                <c:pt idx="40">
                  <c:v>6.8608614740875353E-4</c:v>
                </c:pt>
                <c:pt idx="41">
                  <c:v>7.1283325267946086E-4</c:v>
                </c:pt>
                <c:pt idx="42">
                  <c:v>7.4053872556823343E-4</c:v>
                </c:pt>
                <c:pt idx="43">
                  <c:v>7.6923340890913596E-4</c:v>
                </c:pt>
                <c:pt idx="44">
                  <c:v>7.989490014409503E-4</c:v>
                </c:pt>
                <c:pt idx="45">
                  <c:v>8.2971807652170424E-4</c:v>
                </c:pt>
                <c:pt idx="46">
                  <c:v>8.6157410107524967E-4</c:v>
                </c:pt>
                <c:pt idx="47">
                  <c:v>8.9455145476642227E-4</c:v>
                </c:pt>
                <c:pt idx="48">
                  <c:v>9.2868544940099076E-4</c:v>
                </c:pt>
                <c:pt idx="49">
                  <c:v>9.6401234854628102E-4</c:v>
                </c:pt>
                <c:pt idx="50">
                  <c:v>1.000569387368071E-3</c:v>
                </c:pt>
                <c:pt idx="51">
                  <c:v>1.0383947926790552E-3</c:v>
                </c:pt>
                <c:pt idx="52">
                  <c:v>1.0775278031938014E-3</c:v>
                </c:pt>
                <c:pt idx="53">
                  <c:v>1.118008689984873E-3</c:v>
                </c:pt>
                <c:pt idx="54">
                  <c:v>1.1598787771343513E-3</c:v>
                </c:pt>
                <c:pt idx="55">
                  <c:v>1.2031804625747557E-3</c:v>
                </c:pt>
                <c:pt idx="56">
                  <c:v>1.2479572391129426E-3</c:v>
                </c:pt>
                <c:pt idx="57">
                  <c:v>1.2942537156302183E-3</c:v>
                </c:pt>
                <c:pt idx="58">
                  <c:v>1.3421156384515577E-3</c:v>
                </c:pt>
                <c:pt idx="59">
                  <c:v>1.3915899128764571E-3</c:v>
                </c:pt>
                <c:pt idx="60">
                  <c:v>1.4427246248635093E-3</c:v>
                </c:pt>
                <c:pt idx="61">
                  <c:v>1.4955690628605403E-3</c:v>
                </c:pt>
                <c:pt idx="62">
                  <c:v>1.550173739771607E-3</c:v>
                </c:pt>
                <c:pt idx="63">
                  <c:v>1.6065904150518661E-3</c:v>
                </c:pt>
                <c:pt idx="64">
                  <c:v>1.664872116920938E-3</c:v>
                </c:pt>
                <c:pt idx="65">
                  <c:v>1.7250731646848603E-3</c:v>
                </c:pt>
                <c:pt idx="66">
                  <c:v>1.7872491911565243E-3</c:v>
                </c:pt>
                <c:pt idx="67">
                  <c:v>1.8514571651638573E-3</c:v>
                </c:pt>
                <c:pt idx="68">
                  <c:v>1.917755414134751E-3</c:v>
                </c:pt>
                <c:pt idx="69">
                  <c:v>1.9862036467472965E-3</c:v>
                </c:pt>
                <c:pt idx="70">
                  <c:v>2.056862975633348E-3</c:v>
                </c:pt>
                <c:pt idx="71">
                  <c:v>2.1297959401232118E-3</c:v>
                </c:pt>
                <c:pt idx="72">
                  <c:v>2.2050665290186174E-3</c:v>
                </c:pt>
                <c:pt idx="73">
                  <c:v>2.2827402033808075E-3</c:v>
                </c:pt>
                <c:pt idx="74">
                  <c:v>2.3628839193202064E-3</c:v>
                </c:pt>
                <c:pt idx="75">
                  <c:v>2.4455661507735054E-3</c:v>
                </c:pt>
                <c:pt idx="76">
                  <c:v>2.5308569122537488E-3</c:v>
                </c:pt>
                <c:pt idx="77">
                  <c:v>2.6188277815584549E-3</c:v>
                </c:pt>
                <c:pt idx="78">
                  <c:v>2.7095519224204045E-3</c:v>
                </c:pt>
                <c:pt idx="79">
                  <c:v>2.8031041070852923E-3</c:v>
                </c:pt>
                <c:pt idx="80">
                  <c:v>2.8995607387999386E-3</c:v>
                </c:pt>
                <c:pt idx="81">
                  <c:v>2.9989998741944191E-3</c:v>
                </c:pt>
                <c:pt idx="82">
                  <c:v>3.1015012455409209E-3</c:v>
                </c:pt>
                <c:pt idx="83">
                  <c:v>3.2071462828717539E-3</c:v>
                </c:pt>
                <c:pt idx="84">
                  <c:v>3.3160181359385039E-3</c:v>
                </c:pt>
                <c:pt idx="85">
                  <c:v>3.4282016959938455E-3</c:v>
                </c:pt>
                <c:pt idx="86">
                  <c:v>3.543783617377126E-3</c:v>
                </c:pt>
                <c:pt idx="87">
                  <c:v>3.6628523388844195E-3</c:v>
                </c:pt>
                <c:pt idx="88">
                  <c:v>3.7854981049032488E-3</c:v>
                </c:pt>
                <c:pt idx="89">
                  <c:v>3.9118129862918084E-3</c:v>
                </c:pt>
                <c:pt idx="90">
                  <c:v>4.0418909009821338E-3</c:v>
                </c:pt>
                <c:pt idx="91">
                  <c:v>4.1758276342861262E-3</c:v>
                </c:pt>
                <c:pt idx="92">
                  <c:v>4.3137208588831192E-3</c:v>
                </c:pt>
                <c:pt idx="93">
                  <c:v>4.4556701544670001E-3</c:v>
                </c:pt>
                <c:pt idx="94">
                  <c:v>4.6017770270308763E-3</c:v>
                </c:pt>
                <c:pt idx="95">
                  <c:v>4.7521449277664945E-3</c:v>
                </c:pt>
                <c:pt idx="96">
                  <c:v>4.9068792715555483E-3</c:v>
                </c:pt>
                <c:pt idx="97">
                  <c:v>5.0660874550294702E-3</c:v>
                </c:pt>
                <c:pt idx="98">
                  <c:v>5.2298788741739696E-3</c:v>
                </c:pt>
                <c:pt idx="99">
                  <c:v>5.3983649414543425E-3</c:v>
                </c:pt>
                <c:pt idx="100">
                  <c:v>5.5716591024369943E-3</c:v>
                </c:pt>
                <c:pt idx="101">
                  <c:v>5.7498768518826401E-3</c:v>
                </c:pt>
                <c:pt idx="102">
                  <c:v>5.9331357492858972E-3</c:v>
                </c:pt>
                <c:pt idx="103">
                  <c:v>6.1215554338361015E-3</c:v>
                </c:pt>
                <c:pt idx="104">
                  <c:v>6.3152576387736107E-3</c:v>
                </c:pt>
                <c:pt idx="105">
                  <c:v>6.5143662051156976E-3</c:v>
                </c:pt>
                <c:pt idx="106">
                  <c:v>6.7190070947257636E-3</c:v>
                </c:pt>
                <c:pt idx="107">
                  <c:v>6.9293084026995772E-3</c:v>
                </c:pt>
                <c:pt idx="108">
                  <c:v>7.1454003690417413E-3</c:v>
                </c:pt>
                <c:pt idx="109">
                  <c:v>7.36741538960556E-3</c:v>
                </c:pt>
                <c:pt idx="110">
                  <c:v>7.595488026269229E-3</c:v>
                </c:pt>
                <c:pt idx="111">
                  <c:v>7.8297550163210494E-3</c:v>
                </c:pt>
                <c:pt idx="112">
                  <c:v>8.070355281026273E-3</c:v>
                </c:pt>
                <c:pt idx="113">
                  <c:v>8.3174299333480008E-3</c:v>
                </c:pt>
                <c:pt idx="114">
                  <c:v>8.5711222847944992E-3</c:v>
                </c:pt>
                <c:pt idx="115">
                  <c:v>8.8315778513649995E-3</c:v>
                </c:pt>
                <c:pt idx="116">
                  <c:v>9.0989443585662716E-3</c:v>
                </c:pt>
                <c:pt idx="117">
                  <c:v>9.3733717454720141E-3</c:v>
                </c:pt>
                <c:pt idx="118">
                  <c:v>9.6550121677969909E-3</c:v>
                </c:pt>
                <c:pt idx="119">
                  <c:v>9.9440199999580592E-3</c:v>
                </c:pt>
                <c:pt idx="120">
                  <c:v>1.0240551836094063E-2</c:v>
                </c:pt>
                <c:pt idx="121">
                  <c:v>1.0544766490016717E-2</c:v>
                </c:pt>
                <c:pt idx="122">
                  <c:v>1.0856824994064521E-2</c:v>
                </c:pt>
                <c:pt idx="123">
                  <c:v>1.1176890596832068E-2</c:v>
                </c:pt>
                <c:pt idx="124">
                  <c:v>1.1505128759746873E-2</c:v>
                </c:pt>
                <c:pt idx="125">
                  <c:v>1.1841707152466463E-2</c:v>
                </c:pt>
                <c:pt idx="126">
                  <c:v>1.2186795647068085E-2</c:v>
                </c:pt>
                <c:pt idx="127">
                  <c:v>1.2540566311004161E-2</c:v>
                </c:pt>
                <c:pt idx="128">
                  <c:v>1.290319339879618E-2</c:v>
                </c:pt>
                <c:pt idx="129">
                  <c:v>1.3274853342440766E-2</c:v>
                </c:pt>
                <c:pt idx="130">
                  <c:v>1.3655724740501167E-2</c:v>
                </c:pt>
                <c:pt idx="131">
                  <c:v>1.4045988345858256E-2</c:v>
                </c:pt>
                <c:pt idx="132">
                  <c:v>1.4445827052095229E-2</c:v>
                </c:pt>
                <c:pt idx="133">
                  <c:v>1.4855425878490546E-2</c:v>
                </c:pt>
                <c:pt idx="134">
                  <c:v>1.5274971953594381E-2</c:v>
                </c:pt>
                <c:pt idx="135">
                  <c:v>1.5704654497363718E-2</c:v>
                </c:pt>
                <c:pt idx="136">
                  <c:v>1.6144664801832291E-2</c:v>
                </c:pt>
                <c:pt idx="137">
                  <c:v>1.6595196210291565E-2</c:v>
                </c:pt>
                <c:pt idx="138">
                  <c:v>1.705644409495994E-2</c:v>
                </c:pt>
                <c:pt idx="139">
                  <c:v>1.7528605833117467E-2</c:v>
                </c:pt>
                <c:pt idx="140">
                  <c:v>1.8011880781684489E-2</c:v>
                </c:pt>
                <c:pt idx="141">
                  <c:v>1.8506470250222559E-2</c:v>
                </c:pt>
                <c:pt idx="142">
                  <c:v>1.9012577472337401E-2</c:v>
                </c:pt>
                <c:pt idx="143">
                  <c:v>1.9530407575463885E-2</c:v>
                </c:pt>
                <c:pt idx="144">
                  <c:v>2.0060167549013849E-2</c:v>
                </c:pt>
                <c:pt idx="145">
                  <c:v>2.0602066210868339E-2</c:v>
                </c:pt>
                <c:pt idx="146">
                  <c:v>2.1156314172196745E-2</c:v>
                </c:pt>
                <c:pt idx="147">
                  <c:v>2.172312380058607E-2</c:v>
                </c:pt>
                <c:pt idx="148">
                  <c:v>2.2302709181464327E-2</c:v>
                </c:pt>
                <c:pt idx="149">
                  <c:v>2.2895286077803254E-2</c:v>
                </c:pt>
                <c:pt idx="150">
                  <c:v>2.3501071888085923E-2</c:v>
                </c:pt>
                <c:pt idx="151">
                  <c:v>2.4120285602526666E-2</c:v>
                </c:pt>
                <c:pt idx="152">
                  <c:v>2.4753147757530687E-2</c:v>
                </c:pt>
                <c:pt idx="153">
                  <c:v>2.5399880388382579E-2</c:v>
                </c:pt>
                <c:pt idx="154">
                  <c:v>2.6060706980153711E-2</c:v>
                </c:pt>
                <c:pt idx="155">
                  <c:v>2.6735852416819427E-2</c:v>
                </c:pt>
                <c:pt idx="156">
                  <c:v>2.7425542928578534E-2</c:v>
                </c:pt>
                <c:pt idx="157">
                  <c:v>2.8130006037367955E-2</c:v>
                </c:pt>
                <c:pt idx="158">
                  <c:v>2.8849470500567811E-2</c:v>
                </c:pt>
                <c:pt idx="159">
                  <c:v>2.9584166252892022E-2</c:v>
                </c:pt>
                <c:pt idx="160">
                  <c:v>3.0334324346461852E-2</c:v>
                </c:pt>
                <c:pt idx="161">
                  <c:v>3.1100176889060752E-2</c:v>
                </c:pt>
                <c:pt idx="162">
                  <c:v>3.188195698056967E-2</c:v>
                </c:pt>
                <c:pt idx="163">
                  <c:v>3.2679898647584277E-2</c:v>
                </c:pt>
                <c:pt idx="164">
                  <c:v>3.3494236776216248E-2</c:v>
                </c:pt>
                <c:pt idx="165">
                  <c:v>3.4325207043082194E-2</c:v>
                </c:pt>
                <c:pt idx="166">
                  <c:v>3.517304584448535E-2</c:v>
                </c:pt>
                <c:pt idx="167">
                  <c:v>3.6037990223796806E-2</c:v>
                </c:pt>
                <c:pt idx="168">
                  <c:v>3.6920277797044175E-2</c:v>
                </c:pt>
                <c:pt idx="169">
                  <c:v>3.7820146676717015E-2</c:v>
                </c:pt>
                <c:pt idx="170">
                  <c:v>3.8737835393800372E-2</c:v>
                </c:pt>
                <c:pt idx="171">
                  <c:v>3.9673582818048565E-2</c:v>
                </c:pt>
                <c:pt idx="172">
                  <c:v>4.0627628076513891E-2</c:v>
                </c:pt>
                <c:pt idx="173">
                  <c:v>4.1600210470345129E-2</c:v>
                </c:pt>
                <c:pt idx="174">
                  <c:v>4.2591569389873962E-2</c:v>
                </c:pt>
                <c:pt idx="175">
                  <c:v>4.3601944228007249E-2</c:v>
                </c:pt>
                <c:pt idx="176">
                  <c:v>4.4631574291946426E-2</c:v>
                </c:pt>
                <c:pt idx="177">
                  <c:v>4.568069871325562E-2</c:v>
                </c:pt>
                <c:pt idx="178">
                  <c:v>4.6749556356302367E-2</c:v>
                </c:pt>
                <c:pt idx="179">
                  <c:v>4.7838385725096286E-2</c:v>
                </c:pt>
                <c:pt idx="180">
                  <c:v>4.8947424868552823E-2</c:v>
                </c:pt>
                <c:pt idx="181">
                  <c:v>5.0076911284210664E-2</c:v>
                </c:pt>
                <c:pt idx="182">
                  <c:v>5.1227081820433451E-2</c:v>
                </c:pt>
                <c:pt idx="183">
                  <c:v>5.2398172577127471E-2</c:v>
                </c:pt>
                <c:pt idx="184">
                  <c:v>5.3590418805009463E-2</c:v>
                </c:pt>
                <c:pt idx="185">
                  <c:v>5.4804054803459824E-2</c:v>
                </c:pt>
                <c:pt idx="186">
                  <c:v>5.6039313816998407E-2</c:v>
                </c:pt>
                <c:pt idx="187">
                  <c:v>5.7296427930421778E-2</c:v>
                </c:pt>
                <c:pt idx="188">
                  <c:v>5.8575627962642027E-2</c:v>
                </c:pt>
                <c:pt idx="189">
                  <c:v>5.9877143359270218E-2</c:v>
                </c:pt>
                <c:pt idx="190">
                  <c:v>6.120120208398714E-2</c:v>
                </c:pt>
                <c:pt idx="191">
                  <c:v>6.2548030508748298E-2</c:v>
                </c:pt>
                <c:pt idx="192">
                  <c:v>6.3917853302868755E-2</c:v>
                </c:pt>
                <c:pt idx="193">
                  <c:v>6.5310893321038094E-2</c:v>
                </c:pt>
                <c:pt idx="194">
                  <c:v>6.6727371490314852E-2</c:v>
                </c:pt>
                <c:pt idx="195">
                  <c:v>6.8167506696153179E-2</c:v>
                </c:pt>
                <c:pt idx="196">
                  <c:v>6.9631515667515118E-2</c:v>
                </c:pt>
                <c:pt idx="197">
                  <c:v>7.1119612861123699E-2</c:v>
                </c:pt>
                <c:pt idx="198">
                  <c:v>7.263201034491383E-2</c:v>
                </c:pt>
                <c:pt idx="199">
                  <c:v>7.41689176807388E-2</c:v>
                </c:pt>
                <c:pt idx="200">
                  <c:v>7.5730541806393242E-2</c:v>
                </c:pt>
                <c:pt idx="201">
                  <c:v>7.7317086917012626E-2</c:v>
                </c:pt>
                <c:pt idx="202">
                  <c:v>7.8928754345913149E-2</c:v>
                </c:pt>
                <c:pt idx="203">
                  <c:v>8.056574244493514E-2</c:v>
                </c:pt>
                <c:pt idx="204">
                  <c:v>8.2228246464356849E-2</c:v>
                </c:pt>
                <c:pt idx="205">
                  <c:v>8.3916458432444149E-2</c:v>
                </c:pt>
                <c:pt idx="206">
                  <c:v>8.5630567034705687E-2</c:v>
                </c:pt>
                <c:pt idx="207">
                  <c:v>8.7370757492921738E-2</c:v>
                </c:pt>
                <c:pt idx="208">
                  <c:v>8.9137211444019107E-2</c:v>
                </c:pt>
                <c:pt idx="209">
                  <c:v>9.0930106818862169E-2</c:v>
                </c:pt>
                <c:pt idx="210">
                  <c:v>9.2749617721035002E-2</c:v>
                </c:pt>
                <c:pt idx="211">
                  <c:v>9.4595914305687576E-2</c:v>
                </c:pt>
                <c:pt idx="212">
                  <c:v>9.6469162658521707E-2</c:v>
                </c:pt>
                <c:pt idx="213">
                  <c:v>9.8369524674993547E-2</c:v>
                </c:pt>
                <c:pt idx="214">
                  <c:v>0.10029715793980896</c:v>
                </c:pt>
                <c:pt idx="215">
                  <c:v>0.1022522156067909</c:v>
                </c:pt>
                <c:pt idx="216">
                  <c:v>0.10423484627919723</c:v>
                </c:pt>
                <c:pt idx="217">
                  <c:v>0.10624519389056916</c:v>
                </c:pt>
                <c:pt idx="218">
                  <c:v>0.10828339758619059</c:v>
                </c:pt>
                <c:pt idx="219">
                  <c:v>0.11034959160524034</c:v>
                </c:pt>
                <c:pt idx="220">
                  <c:v>0.11244390516371791</c:v>
                </c:pt>
                <c:pt idx="221">
                  <c:v>0.11456646233822713</c:v>
                </c:pt>
                <c:pt idx="222">
                  <c:v>0.11671738195069821</c:v>
                </c:pt>
                <c:pt idx="223">
                  <c:v>0.11889677745413428</c:v>
                </c:pt>
                <c:pt idx="224">
                  <c:v>0.12110475681946442</c:v>
                </c:pt>
                <c:pt idx="225">
                  <c:v>0.12334142242358712</c:v>
                </c:pt>
                <c:pt idx="226">
                  <c:v>0.12560687093869061</c:v>
                </c:pt>
                <c:pt idx="227">
                  <c:v>0.12790119322293164</c:v>
                </c:pt>
                <c:pt idx="228">
                  <c:v>0.13022447421255981</c:v>
                </c:pt>
                <c:pt idx="229">
                  <c:v>0.13257679281557036</c:v>
                </c:pt>
                <c:pt idx="230">
                  <c:v>0.13495822180697151</c:v>
                </c:pt>
                <c:pt idx="231">
                  <c:v>0.13736882772574879</c:v>
                </c:pt>
                <c:pt idx="232">
                  <c:v>0.13980867077361325</c:v>
                </c:pt>
                <c:pt idx="233">
                  <c:v>0.14227780471561469</c:v>
                </c:pt>
                <c:pt idx="234">
                  <c:v>0.14477627678270638</c:v>
                </c:pt>
                <c:pt idx="235">
                  <c:v>0.14730412757634195</c:v>
                </c:pt>
                <c:pt idx="236">
                  <c:v>0.14986139097518908</c:v>
                </c:pt>
                <c:pt idx="237">
                  <c:v>0.15244809404404111</c:v>
                </c:pt>
                <c:pt idx="238">
                  <c:v>0.15506425694500886</c:v>
                </c:pt>
                <c:pt idx="239">
                  <c:v>0.1577098928510722</c:v>
                </c:pt>
                <c:pt idx="240">
                  <c:v>0.16038500786207288</c:v>
                </c:pt>
                <c:pt idx="241">
                  <c:v>0.16308960092322702</c:v>
                </c:pt>
                <c:pt idx="242">
                  <c:v>0.16582366374623456</c:v>
                </c:pt>
                <c:pt idx="243">
                  <c:v>0.16858718073306464</c:v>
                </c:pt>
                <c:pt idx="244">
                  <c:v>0.17138012890249132</c:v>
                </c:pt>
                <c:pt idx="245">
                  <c:v>0.17420247781945464</c:v>
                </c:pt>
                <c:pt idx="246">
                  <c:v>0.17705418952732185</c:v>
                </c:pt>
                <c:pt idx="247">
                  <c:v>0.17993521848311875</c:v>
                </c:pt>
                <c:pt idx="248">
                  <c:v>0.18284551149580425</c:v>
                </c:pt>
                <c:pt idx="249">
                  <c:v>0.18578500766765552</c:v>
                </c:pt>
                <c:pt idx="250">
                  <c:v>0.18875363833883269</c:v>
                </c:pt>
                <c:pt idx="251">
                  <c:v>0.19175132703518807</c:v>
                </c:pt>
                <c:pt idx="252">
                  <c:v>0.19477798941938548</c:v>
                </c:pt>
                <c:pt idx="253">
                  <c:v>0.1978335332453906</c:v>
                </c:pt>
                <c:pt idx="254">
                  <c:v>0.20091785831639469</c:v>
                </c:pt>
                <c:pt idx="255">
                  <c:v>0.20403085644622898</c:v>
                </c:pt>
                <c:pt idx="256">
                  <c:v>0.20717241142432696</c:v>
                </c:pt>
                <c:pt idx="257">
                  <c:v>0.21034239898429039</c:v>
                </c:pt>
                <c:pt idx="258">
                  <c:v>0.2135406867761083</c:v>
                </c:pt>
                <c:pt idx="259">
                  <c:v>0.21676713434208408</c:v>
                </c:pt>
                <c:pt idx="260">
                  <c:v>0.22002159309651312</c:v>
                </c:pt>
                <c:pt idx="261">
                  <c:v>0.22330390630916225</c:v>
                </c:pt>
                <c:pt idx="262">
                  <c:v>0.22661390909259013</c:v>
                </c:pt>
                <c:pt idx="263">
                  <c:v>0.22995142839335095</c:v>
                </c:pt>
                <c:pt idx="264">
                  <c:v>0.23331628298712079</c:v>
                </c:pt>
                <c:pt idx="265">
                  <c:v>0.2367082834777807</c:v>
                </c:pt>
                <c:pt idx="266">
                  <c:v>0.24012723230049082</c:v>
                </c:pt>
                <c:pt idx="267">
                  <c:v>0.24357292372878619</c:v>
                </c:pt>
                <c:pt idx="268">
                  <c:v>0.24704514388572085</c:v>
                </c:pt>
                <c:pt idx="269">
                  <c:v>0.25054367075908729</c:v>
                </c:pt>
                <c:pt idx="270">
                  <c:v>0.25406827422073186</c:v>
                </c:pt>
                <c:pt idx="271">
                  <c:v>0.25761871604998604</c:v>
                </c:pt>
                <c:pt idx="272">
                  <c:v>0.26119474996123115</c:v>
                </c:pt>
                <c:pt idx="273">
                  <c:v>0.26479612163560873</c:v>
                </c:pt>
                <c:pt idx="274">
                  <c:v>0.26842256875688875</c:v>
                </c:pt>
                <c:pt idx="275">
                  <c:v>0.27207382105150152</c:v>
                </c:pt>
                <c:pt idx="276">
                  <c:v>0.27574960033274099</c:v>
                </c:pt>
                <c:pt idx="277">
                  <c:v>0.27944962054913802</c:v>
                </c:pt>
                <c:pt idx="278">
                  <c:v>0.28317358783700464</c:v>
                </c:pt>
                <c:pt idx="279">
                  <c:v>0.28692120057714393</c:v>
                </c:pt>
                <c:pt idx="280">
                  <c:v>0.29069214945571814</c:v>
                </c:pt>
                <c:pt idx="281">
                  <c:v>0.29448611752926468</c:v>
                </c:pt>
                <c:pt idx="282">
                  <c:v>0.29830278029384671</c:v>
                </c:pt>
                <c:pt idx="283">
                  <c:v>0.30214180575832045</c:v>
                </c:pt>
                <c:pt idx="284">
                  <c:v>0.30600285452170073</c:v>
                </c:pt>
                <c:pt idx="285">
                  <c:v>0.30988557985460063</c:v>
                </c:pt>
                <c:pt idx="286">
                  <c:v>0.31378962778471975</c:v>
                </c:pt>
                <c:pt idx="287">
                  <c:v>0.31771463718635162</c:v>
                </c:pt>
                <c:pt idx="288">
                  <c:v>0.32166023987387821</c:v>
                </c:pt>
                <c:pt idx="289">
                  <c:v>0.32562606069921501</c:v>
                </c:pt>
                <c:pt idx="290">
                  <c:v>0.32961171765316988</c:v>
                </c:pt>
                <c:pt idx="291">
                  <c:v>0.33361682197067277</c:v>
                </c:pt>
                <c:pt idx="292">
                  <c:v>0.33764097823983197</c:v>
                </c:pt>
                <c:pt idx="293">
                  <c:v>0.34168378451476922</c:v>
                </c:pt>
                <c:pt idx="294">
                  <c:v>0.34574483243218279</c:v>
                </c:pt>
                <c:pt idx="295">
                  <c:v>0.34982370733158619</c:v>
                </c:pt>
                <c:pt idx="296">
                  <c:v>0.35391998837916322</c:v>
                </c:pt>
                <c:pt idx="297">
                  <c:v>0.3580332486951826</c:v>
                </c:pt>
                <c:pt idx="298">
                  <c:v>0.36216305548490857</c:v>
                </c:pt>
                <c:pt idx="299">
                  <c:v>0.36630897017294162</c:v>
                </c:pt>
                <c:pt idx="300">
                  <c:v>0.37047054854092321</c:v>
                </c:pt>
                <c:pt idx="301">
                  <c:v>0.37464734086853146</c:v>
                </c:pt>
                <c:pt idx="302">
                  <c:v>0.37883889207769678</c:v>
                </c:pt>
                <c:pt idx="303">
                  <c:v>0.38304474187995913</c:v>
                </c:pt>
                <c:pt idx="304">
                  <c:v>0.38726442492689034</c:v>
                </c:pt>
                <c:pt idx="305">
                  <c:v>0.39149747096349852</c:v>
                </c:pt>
                <c:pt idx="306">
                  <c:v>0.39574340498453253</c:v>
                </c:pt>
                <c:pt idx="307">
                  <c:v>0.40000174739359962</c:v>
                </c:pt>
                <c:pt idx="308">
                  <c:v>0.40427201416500769</c:v>
                </c:pt>
                <c:pt idx="309">
                  <c:v>0.4085537170082425</c:v>
                </c:pt>
                <c:pt idx="310">
                  <c:v>0.41284636353498633</c:v>
                </c:pt>
                <c:pt idx="311">
                  <c:v>0.41714945742858323</c:v>
                </c:pt>
                <c:pt idx="312">
                  <c:v>0.42146249861585455</c:v>
                </c:pt>
                <c:pt idx="313">
                  <c:v>0.42578498344116456</c:v>
                </c:pt>
                <c:pt idx="314">
                  <c:v>0.43011640484263691</c:v>
                </c:pt>
                <c:pt idx="315">
                  <c:v>0.43445625253041792</c:v>
                </c:pt>
                <c:pt idx="316">
                  <c:v>0.43880401316688344</c:v>
                </c:pt>
                <c:pt idx="317">
                  <c:v>0.44315917054868259</c:v>
                </c:pt>
                <c:pt idx="318">
                  <c:v>0.44752120579051113</c:v>
                </c:pt>
                <c:pt idx="319">
                  <c:v>0.45188959751050545</c:v>
                </c:pt>
                <c:pt idx="320">
                  <c:v>0.45626382201714705</c:v>
                </c:pt>
                <c:pt idx="321">
                  <c:v>0.46064335349756519</c:v>
                </c:pt>
                <c:pt idx="322">
                  <c:v>0.46502766420712593</c:v>
                </c:pt>
                <c:pt idx="323">
                  <c:v>0.46941622466019245</c:v>
                </c:pt>
                <c:pt idx="324">
                  <c:v>0.47380850382194295</c:v>
                </c:pt>
                <c:pt idx="325">
                  <c:v>0.47820396930112918</c:v>
                </c:pt>
                <c:pt idx="326">
                  <c:v>0.48260208754366019</c:v>
                </c:pt>
                <c:pt idx="327">
                  <c:v>0.48700232402689253</c:v>
                </c:pt>
                <c:pt idx="328">
                  <c:v>0.4914041434545105</c:v>
                </c:pt>
                <c:pt idx="329">
                  <c:v>0.49580700995187726</c:v>
                </c:pt>
                <c:pt idx="330">
                  <c:v>0.5002103872617375</c:v>
                </c:pt>
                <c:pt idx="331">
                  <c:v>0.50461373894015393</c:v>
                </c:pt>
                <c:pt idx="332">
                  <c:v>0.50901652855255664</c:v>
                </c:pt>
                <c:pt idx="333">
                  <c:v>0.51341821986978775</c:v>
                </c:pt>
                <c:pt idx="334">
                  <c:v>0.51781827706401995</c:v>
                </c:pt>
                <c:pt idx="335">
                  <c:v>0.52221616490443123</c:v>
                </c:pt>
                <c:pt idx="336">
                  <c:v>0.52661134895251605</c:v>
                </c:pt>
                <c:pt idx="337">
                  <c:v>0.53100329575691396</c:v>
                </c:pt>
                <c:pt idx="338">
                  <c:v>0.53539147304763757</c:v>
                </c:pt>
                <c:pt idx="339">
                  <c:v>0.53977534992958298</c:v>
                </c:pt>
                <c:pt idx="340">
                  <c:v>0.54415439707520263</c:v>
                </c:pt>
                <c:pt idx="341">
                  <c:v>0.54852808691622779</c:v>
                </c:pt>
                <c:pt idx="342">
                  <c:v>0.55289589383432158</c:v>
                </c:pt>
                <c:pt idx="343">
                  <c:v>0.55725729435054994</c:v>
                </c:pt>
                <c:pt idx="344">
                  <c:v>0.56161176731355589</c:v>
                </c:pt>
                <c:pt idx="345">
                  <c:v>0.56595879408632432</c:v>
                </c:pt>
                <c:pt idx="346">
                  <c:v>0.57029785873142547</c:v>
                </c:pt>
                <c:pt idx="347">
                  <c:v>0.57462844819462822</c:v>
                </c:pt>
                <c:pt idx="348">
                  <c:v>0.578950052486773</c:v>
                </c:pt>
                <c:pt idx="349">
                  <c:v>0.58326216486379667</c:v>
                </c:pt>
                <c:pt idx="350">
                  <c:v>0.58756428200480593</c:v>
                </c:pt>
                <c:pt idx="351">
                  <c:v>0.59185590418809164</c:v>
                </c:pt>
                <c:pt idx="352">
                  <c:v>0.59613653546498413</c:v>
                </c:pt>
                <c:pt idx="353">
                  <c:v>0.60040568383144843</c:v>
                </c:pt>
                <c:pt idx="354">
                  <c:v>0.60466286139732006</c:v>
                </c:pt>
                <c:pt idx="355">
                  <c:v>0.60890758455308447</c:v>
                </c:pt>
                <c:pt idx="356">
                  <c:v>0.61313937413410646</c:v>
                </c:pt>
                <c:pt idx="357">
                  <c:v>0.61735775558221673</c:v>
                </c:pt>
                <c:pt idx="358">
                  <c:v>0.62156225910456353</c:v>
                </c:pt>
                <c:pt idx="359">
                  <c:v>0.62575241982964447</c:v>
                </c:pt>
                <c:pt idx="360">
                  <c:v>0.62992777796042865</c:v>
                </c:pt>
                <c:pt idx="361">
                  <c:v>0.63408787892449037</c:v>
                </c:pt>
                <c:pt idx="362">
                  <c:v>0.63823227352106948</c:v>
                </c:pt>
                <c:pt idx="363">
                  <c:v>0.64236051806498196</c:v>
                </c:pt>
                <c:pt idx="364">
                  <c:v>0.6464721745273051</c:v>
                </c:pt>
                <c:pt idx="365">
                  <c:v>0.65056681067276279</c:v>
                </c:pt>
                <c:pt idx="366">
                  <c:v>0.65464400019374247</c:v>
                </c:pt>
                <c:pt idx="367">
                  <c:v>0.65870332284087385</c:v>
                </c:pt>
                <c:pt idx="368">
                  <c:v>0.66274436455010566</c:v>
                </c:pt>
                <c:pt idx="369">
                  <c:v>0.66676671756621864</c:v>
                </c:pt>
                <c:pt idx="370">
                  <c:v>0.67076998056271464</c:v>
                </c:pt>
                <c:pt idx="371">
                  <c:v>0.67475375875802612</c:v>
                </c:pt>
                <c:pt idx="372">
                  <c:v>0.67871766402799216</c:v>
                </c:pt>
                <c:pt idx="373">
                  <c:v>0.68266131501455107</c:v>
                </c:pt>
                <c:pt idx="374">
                  <c:v>0.68658433723060219</c:v>
                </c:pt>
                <c:pt idx="375">
                  <c:v>0.69048636316099266</c:v>
                </c:pt>
                <c:pt idx="376">
                  <c:v>0.69436703235958597</c:v>
                </c:pt>
                <c:pt idx="377">
                  <c:v>0.69822599154237786</c:v>
                </c:pt>
                <c:pt idx="378">
                  <c:v>0.70206289467662053</c:v>
                </c:pt>
                <c:pt idx="379">
                  <c:v>0.70587740306592495</c:v>
                </c:pt>
                <c:pt idx="380">
                  <c:v>0.70966918543131319</c:v>
                </c:pt>
                <c:pt idx="381">
                  <c:v>0.71343791798819234</c:v>
                </c:pt>
                <c:pt idx="382">
                  <c:v>0.71718328451923008</c:v>
                </c:pt>
                <c:pt idx="383">
                  <c:v>0.7209049764431098</c:v>
                </c:pt>
                <c:pt idx="384">
                  <c:v>0.72460269287915213</c:v>
                </c:pt>
                <c:pt idx="385">
                  <c:v>0.72827614070778501</c:v>
                </c:pt>
                <c:pt idx="386">
                  <c:v>0.73192503462685643</c:v>
                </c:pt>
                <c:pt idx="387">
                  <c:v>0.73554909720377992</c:v>
                </c:pt>
                <c:pt idx="388">
                  <c:v>0.73914805892350954</c:v>
                </c:pt>
                <c:pt idx="389">
                  <c:v>0.74272165823234426</c:v>
                </c:pt>
                <c:pt idx="390">
                  <c:v>0.74626964157756237</c:v>
                </c:pt>
                <c:pt idx="391">
                  <c:v>0.74979176344289089</c:v>
                </c:pt>
                <c:pt idx="392">
                  <c:v>0.75328778637982052</c:v>
                </c:pt>
                <c:pt idx="393">
                  <c:v>0.7567574810347738</c:v>
                </c:pt>
                <c:pt idx="394">
                  <c:v>0.76020062617214279</c:v>
                </c:pt>
                <c:pt idx="395">
                  <c:v>0.76361700869321192</c:v>
                </c:pt>
                <c:pt idx="396">
                  <c:v>0.76700642365098759</c:v>
                </c:pt>
                <c:pt idx="397">
                  <c:v>0.77036867426095368</c:v>
                </c:pt>
                <c:pt idx="398">
                  <c:v>0.77370357190778194</c:v>
                </c:pt>
                <c:pt idx="399">
                  <c:v>0.77701093614802352</c:v>
                </c:pt>
                <c:pt idx="400">
                  <c:v>0.78029059470881268</c:v>
                </c:pt>
                <c:pt idx="401">
                  <c:v>0.78354238348261607</c:v>
                </c:pt>
                <c:pt idx="402">
                  <c:v>0.78676614651806431</c:v>
                </c:pt>
                <c:pt idx="403">
                  <c:v>0.78996173600690367</c:v>
                </c:pt>
                <c:pt idx="404">
                  <c:v>0.7931290122671093</c:v>
                </c:pt>
                <c:pt idx="405">
                  <c:v>0.79626784372220372</c:v>
                </c:pt>
                <c:pt idx="406">
                  <c:v>0.79937810687682642</c:v>
                </c:pt>
                <c:pt idx="407">
                  <c:v>0.80245968628860265</c:v>
                </c:pt>
                <c:pt idx="408">
                  <c:v>0.80551247453636143</c:v>
                </c:pt>
                <c:pt idx="409">
                  <c:v>0.80853637218475771</c:v>
                </c:pt>
                <c:pt idx="410">
                  <c:v>0.81153128774535022</c:v>
                </c:pt>
                <c:pt idx="411">
                  <c:v>0.81449713763419429</c:v>
                </c:pt>
                <c:pt idx="412">
                  <c:v>0.81743384612600767</c:v>
                </c:pt>
                <c:pt idx="413">
                  <c:v>0.82034134530497083</c:v>
                </c:pt>
                <c:pt idx="414">
                  <c:v>0.82321957501222343</c:v>
                </c:pt>
                <c:pt idx="415">
                  <c:v>0.82606848279012213</c:v>
                </c:pt>
                <c:pt idx="416">
                  <c:v>0.8288880238233256</c:v>
                </c:pt>
                <c:pt idx="417">
                  <c:v>0.83167816087677549</c:v>
                </c:pt>
                <c:pt idx="418">
                  <c:v>0.8344388642306404</c:v>
                </c:pt>
                <c:pt idx="419">
                  <c:v>0.83717011161229749</c:v>
                </c:pt>
                <c:pt idx="420">
                  <c:v>0.83987188812541969</c:v>
                </c:pt>
                <c:pt idx="421">
                  <c:v>0.84254418617624582</c:v>
                </c:pt>
                <c:pt idx="422">
                  <c:v>0.84518700539710689</c:v>
                </c:pt>
                <c:pt idx="423">
                  <c:v>0.84780035256728381</c:v>
                </c:pt>
                <c:pt idx="424">
                  <c:v>0.85038424153127612</c:v>
                </c:pt>
                <c:pt idx="425">
                  <c:v>0.85293869311455783</c:v>
                </c:pt>
                <c:pt idx="426">
                  <c:v>0.85546373503689987</c:v>
                </c:pt>
                <c:pt idx="427">
                  <c:v>0.85795940182334096</c:v>
                </c:pt>
                <c:pt idx="428">
                  <c:v>0.86042573471288564</c:v>
                </c:pt>
                <c:pt idx="429">
                  <c:v>0.86286278156501117</c:v>
                </c:pt>
                <c:pt idx="430">
                  <c:v>0.86527059676406837</c:v>
                </c:pt>
                <c:pt idx="431">
                  <c:v>0.86764924112165465</c:v>
                </c:pt>
                <c:pt idx="432">
                  <c:v>0.86999878177704637</c:v>
                </c:pt>
                <c:pt idx="433">
                  <c:v>0.87231929209577252</c:v>
                </c:pt>
                <c:pt idx="434">
                  <c:v>0.87461085156641327</c:v>
                </c:pt>
                <c:pt idx="435">
                  <c:v>0.87687354569570997</c:v>
                </c:pt>
                <c:pt idx="436">
                  <c:v>0.87910746590206701</c:v>
                </c:pt>
                <c:pt idx="437">
                  <c:v>0.88131270940753559</c:v>
                </c:pt>
                <c:pt idx="438">
                  <c:v>0.88348937912835857</c:v>
                </c:pt>
                <c:pt idx="439">
                  <c:v>0.88563758356416478</c:v>
                </c:pt>
                <c:pt idx="440">
                  <c:v>0.88775743668589568</c:v>
                </c:pt>
                <c:pt idx="441">
                  <c:v>0.88984905782254875</c:v>
                </c:pt>
                <c:pt idx="442">
                  <c:v>0.89191257154682224</c:v>
                </c:pt>
                <c:pt idx="443">
                  <c:v>0.89394810755974485</c:v>
                </c:pt>
                <c:pt idx="444">
                  <c:v>0.89595580057437263</c:v>
                </c:pt>
                <c:pt idx="445">
                  <c:v>0.89793579019863823</c:v>
                </c:pt>
                <c:pt idx="446">
                  <c:v>0.8998882208174328</c:v>
                </c:pt>
                <c:pt idx="447">
                  <c:v>0.90181324147400377</c:v>
                </c:pt>
                <c:pt idx="448">
                  <c:v>0.90371100575074903</c:v>
                </c:pt>
                <c:pt idx="449">
                  <c:v>0.90558167164948833</c:v>
                </c:pt>
                <c:pt idx="450">
                  <c:v>0.90742540147129147</c:v>
                </c:pt>
                <c:pt idx="451">
                  <c:v>0.90924236169594275</c:v>
                </c:pt>
                <c:pt idx="452">
                  <c:v>0.9110327228611188</c:v>
                </c:pt>
                <c:pt idx="453">
                  <c:v>0.91279665944135868</c:v>
                </c:pt>
                <c:pt idx="454">
                  <c:v>0.91453434972690006</c:v>
                </c:pt>
                <c:pt idx="455">
                  <c:v>0.91624597570245936</c:v>
                </c:pt>
                <c:pt idx="456">
                  <c:v>0.91793172292602765</c:v>
                </c:pt>
                <c:pt idx="457">
                  <c:v>0.91959178040775691</c:v>
                </c:pt>
                <c:pt idx="458">
                  <c:v>0.92122634048900776</c:v>
                </c:pt>
                <c:pt idx="459">
                  <c:v>0.92283559872162946</c:v>
                </c:pt>
                <c:pt idx="460">
                  <c:v>0.92441975374754226</c:v>
                </c:pt>
                <c:pt idx="461">
                  <c:v>0.92597900717868797</c:v>
                </c:pt>
                <c:pt idx="462">
                  <c:v>0.92751356347741953</c:v>
                </c:pt>
                <c:pt idx="463">
                  <c:v>0.9290236298373904</c:v>
                </c:pt>
                <c:pt idx="464">
                  <c:v>0.93050941606501159</c:v>
                </c:pt>
                <c:pt idx="465">
                  <c:v>0.93197113446153734</c:v>
                </c:pt>
                <c:pt idx="466">
                  <c:v>0.9334089997058399</c:v>
                </c:pt>
                <c:pt idx="467">
                  <c:v>0.93482322873793455</c:v>
                </c:pt>
                <c:pt idx="468">
                  <c:v>0.93621404064331259</c:v>
                </c:pt>
                <c:pt idx="469">
                  <c:v>0.93758165653813885</c:v>
                </c:pt>
                <c:pt idx="470">
                  <c:v>0.93892629945536765</c:v>
                </c:pt>
                <c:pt idx="471">
                  <c:v>0.9402481942318337</c:v>
                </c:pt>
                <c:pt idx="472">
                  <c:v>0.94154756739636614</c:v>
                </c:pt>
                <c:pt idx="473">
                  <c:v>0.94282464705897895</c:v>
                </c:pt>
                <c:pt idx="474">
                  <c:v>0.94407966280118505</c:v>
                </c:pt>
                <c:pt idx="475">
                  <c:v>0.94531284556748107</c:v>
                </c:pt>
                <c:pt idx="476">
                  <c:v>0.94652442755804878</c:v>
                </c:pt>
                <c:pt idx="477">
                  <c:v>0.94771464212271639</c:v>
                </c:pt>
                <c:pt idx="478">
                  <c:v>0.94888372365622198</c:v>
                </c:pt>
                <c:pt idx="479">
                  <c:v>0.95003190749481881</c:v>
                </c:pt>
                <c:pt idx="480">
                  <c:v>0.95115942981426294</c:v>
                </c:pt>
                <c:pt idx="481">
                  <c:v>0.95226652752921714</c:v>
                </c:pt>
                <c:pt idx="482">
                  <c:v>0.95335343819410967</c:v>
                </c:pt>
                <c:pt idx="483">
                  <c:v>0.95442039990547911</c:v>
                </c:pt>
                <c:pt idx="484">
                  <c:v>0.95546765120583865</c:v>
                </c:pt>
                <c:pt idx="485">
                  <c:v>0.95649543098908829</c:v>
                </c:pt>
                <c:pt idx="486">
                  <c:v>0.95750397840750645</c:v>
                </c:pt>
                <c:pt idx="487">
                  <c:v>0.95849353278034433</c:v>
                </c:pt>
                <c:pt idx="488">
                  <c:v>0.95946433350405147</c:v>
                </c:pt>
                <c:pt idx="489">
                  <c:v>0.96041661996415351</c:v>
                </c:pt>
                <c:pt idx="490">
                  <c:v>0.96135063144880573</c:v>
                </c:pt>
                <c:pt idx="491">
                  <c:v>0.96226660706404221</c:v>
                </c:pt>
                <c:pt idx="492">
                  <c:v>0.96316478565073937</c:v>
                </c:pt>
                <c:pt idx="493">
                  <c:v>0.9640454057033101</c:v>
                </c:pt>
                <c:pt idx="494">
                  <c:v>0.9649087052901455</c:v>
                </c:pt>
                <c:pt idx="495">
                  <c:v>0.96575492197581703</c:v>
                </c:pt>
                <c:pt idx="496">
                  <c:v>0.9665842927450522</c:v>
                </c:pt>
                <c:pt idx="497">
                  <c:v>0.96739705392849396</c:v>
                </c:pt>
                <c:pt idx="498">
                  <c:v>0.96819344113025341</c:v>
                </c:pt>
                <c:pt idx="499">
                  <c:v>0.96897368915726434</c:v>
                </c:pt>
                <c:pt idx="500">
                  <c:v>0.96973803195044472</c:v>
                </c:pt>
                <c:pt idx="501">
                  <c:v>0.970486702517672</c:v>
                </c:pt>
                <c:pt idx="502">
                  <c:v>0.971219932868573</c:v>
                </c:pt>
                <c:pt idx="503">
                  <c:v>0.97193795395113414</c:v>
                </c:pt>
                <c:pt idx="504">
                  <c:v>0.9726409955901294</c:v>
                </c:pt>
                <c:pt idx="505">
                  <c:v>0.97332928642736771</c:v>
                </c:pt>
                <c:pt idx="506">
                  <c:v>0.97400305386375752</c:v>
                </c:pt>
                <c:pt idx="507">
                  <c:v>0.97466252400318432</c:v>
                </c:pt>
                <c:pt idx="508">
                  <c:v>0.97530792159819824</c:v>
                </c:pt>
                <c:pt idx="509">
                  <c:v>0.97593946999750614</c:v>
                </c:pt>
                <c:pt idx="510">
                  <c:v>0.97655739109525963</c:v>
                </c:pt>
                <c:pt idx="511">
                  <c:v>0.97716190528213298</c:v>
                </c:pt>
                <c:pt idx="512">
                  <c:v>0.97775323139818193</c:v>
                </c:pt>
                <c:pt idx="513">
                  <c:v>0.97833158668747155</c:v>
                </c:pt>
                <c:pt idx="514">
                  <c:v>0.97889718675446369</c:v>
                </c:pt>
                <c:pt idx="515">
                  <c:v>0.97945024552215132</c:v>
                </c:pt>
                <c:pt idx="516">
                  <c:v>0.97999097519192579</c:v>
                </c:pt>
                <c:pt idx="517">
                  <c:v>0.98051958620516444</c:v>
                </c:pt>
                <c:pt idx="518">
                  <c:v>0.98103628720652158</c:v>
                </c:pt>
                <c:pt idx="519">
                  <c:v>0.98154128500890847</c:v>
                </c:pt>
                <c:pt idx="520">
                  <c:v>0.98203478456014448</c:v>
                </c:pt>
                <c:pt idx="521">
                  <c:v>0.98251698891126238</c:v>
                </c:pt>
                <c:pt idx="522">
                  <c:v>0.98298809918644825</c:v>
                </c:pt>
                <c:pt idx="523">
                  <c:v>0.98344831455459836</c:v>
                </c:pt>
                <c:pt idx="524">
                  <c:v>0.98389783220247196</c:v>
                </c:pt>
                <c:pt idx="525">
                  <c:v>0.98433684730941906</c:v>
                </c:pt>
                <c:pt idx="526">
                  <c:v>0.98476555302366298</c:v>
                </c:pt>
                <c:pt idx="527">
                  <c:v>0.98518414044011493</c:v>
                </c:pt>
                <c:pt idx="528">
                  <c:v>0.98559279857969828</c:v>
                </c:pt>
                <c:pt idx="529">
                  <c:v>0.98599171437015987</c:v>
                </c:pt>
                <c:pt idx="530">
                  <c:v>0.98638107262834307</c:v>
                </c:pt>
                <c:pt idx="531">
                  <c:v>0.98676105604390163</c:v>
                </c:pt>
                <c:pt idx="532">
                  <c:v>0.98713184516442587</c:v>
                </c:pt>
                <c:pt idx="533">
                  <c:v>0.98749361838195959</c:v>
                </c:pt>
                <c:pt idx="534">
                  <c:v>0.98784655192087989</c:v>
                </c:pt>
                <c:pt idx="535">
                  <c:v>0.98819081982711587</c:v>
                </c:pt>
                <c:pt idx="536">
                  <c:v>0.98852659395867837</c:v>
                </c:pt>
                <c:pt idx="537">
                  <c:v>0.988854043977476</c:v>
                </c:pt>
                <c:pt idx="538">
                  <c:v>0.98917333734238932</c:v>
                </c:pt>
                <c:pt idx="539">
                  <c:v>0.98948463930357766</c:v>
                </c:pt>
                <c:pt idx="540">
                  <c:v>0.9897881128979894</c:v>
                </c:pt>
                <c:pt idx="541">
                  <c:v>0.99008391894605075</c:v>
                </c:pt>
                <c:pt idx="542">
                  <c:v>0.99037221604950321</c:v>
                </c:pt>
                <c:pt idx="543">
                  <c:v>0.99065316059036401</c:v>
                </c:pt>
                <c:pt idx="544">
                  <c:v>0.99092690673098005</c:v>
                </c:pt>
                <c:pt idx="545">
                  <c:v>0.99119360641514831</c:v>
                </c:pt>
                <c:pt idx="546">
                  <c:v>0.99145340937027526</c:v>
                </c:pt>
                <c:pt idx="547">
                  <c:v>0.99170646311054644</c:v>
                </c:pt>
                <c:pt idx="548">
                  <c:v>0.99195291294107779</c:v>
                </c:pt>
                <c:pt idx="549">
                  <c:v>0.99219290196302323</c:v>
                </c:pt>
                <c:pt idx="550">
                  <c:v>0.99242657107960697</c:v>
                </c:pt>
                <c:pt idx="551">
                  <c:v>0.99265405900305603</c:v>
                </c:pt>
                <c:pt idx="552">
                  <c:v>0.99287550226240273</c:v>
                </c:pt>
                <c:pt idx="553">
                  <c:v>0.99309103521213138</c:v>
                </c:pt>
                <c:pt idx="554">
                  <c:v>0.99330079004163996</c:v>
                </c:pt>
                <c:pt idx="555">
                  <c:v>0.99350489678549059</c:v>
                </c:pt>
                <c:pt idx="556">
                  <c:v>0.99370348333442082</c:v>
                </c:pt>
                <c:pt idx="557">
                  <c:v>0.99389667544708926</c:v>
                </c:pt>
                <c:pt idx="558">
                  <c:v>0.99408459676252803</c:v>
                </c:pt>
                <c:pt idx="559">
                  <c:v>0.99426736881327593</c:v>
                </c:pt>
                <c:pt idx="560">
                  <c:v>0.994445111039166</c:v>
                </c:pt>
                <c:pt idx="561">
                  <c:v>0.99461794080174015</c:v>
                </c:pt>
                <c:pt idx="562">
                  <c:v>0.99478597339926667</c:v>
                </c:pt>
                <c:pt idx="563">
                  <c:v>0.994949322082334</c:v>
                </c:pt>
                <c:pt idx="564">
                  <c:v>0.99510809806999534</c:v>
                </c:pt>
                <c:pt idx="565">
                  <c:v>0.99526241056643894</c:v>
                </c:pt>
                <c:pt idx="566">
                  <c:v>0.99541236677816125</c:v>
                </c:pt>
                <c:pt idx="567">
                  <c:v>0.99555807193161483</c:v>
                </c:pt>
                <c:pt idx="568">
                  <c:v>0.99569962929131128</c:v>
                </c:pt>
                <c:pt idx="569">
                  <c:v>0.99583714017835234</c:v>
                </c:pt>
                <c:pt idx="570">
                  <c:v>0.99597070398936671</c:v>
                </c:pt>
                <c:pt idx="571">
                  <c:v>0.99610041821583062</c:v>
                </c:pt>
                <c:pt idx="572">
                  <c:v>0.99622637846374884</c:v>
                </c:pt>
                <c:pt idx="573">
                  <c:v>0.9963486784736727</c:v>
                </c:pt>
                <c:pt idx="574">
                  <c:v>0.99646741014103624</c:v>
                </c:pt>
                <c:pt idx="575">
                  <c:v>0.99658266353678615</c:v>
                </c:pt>
                <c:pt idx="576">
                  <c:v>0.99669452692828686</c:v>
                </c:pt>
                <c:pt idx="577">
                  <c:v>0.99680308680047769</c:v>
                </c:pt>
                <c:pt idx="578">
                  <c:v>0.99690842787726541</c:v>
                </c:pt>
                <c:pt idx="579">
                  <c:v>0.99701063314312854</c:v>
                </c:pt>
                <c:pt idx="580">
                  <c:v>0.99710978386491755</c:v>
                </c:pt>
                <c:pt idx="581">
                  <c:v>0.99720595961382963</c:v>
                </c:pt>
                <c:pt idx="582">
                  <c:v>0.99729923828754086</c:v>
                </c:pt>
                <c:pt idx="583">
                  <c:v>0.99738969613247785</c:v>
                </c:pt>
                <c:pt idx="584">
                  <c:v>0.99747740776621063</c:v>
                </c:pt>
                <c:pt idx="585">
                  <c:v>0.99756244619995027</c:v>
                </c:pt>
                <c:pt idx="586">
                  <c:v>0.99764488286113384</c:v>
                </c:pt>
                <c:pt idx="587">
                  <c:v>0.99772478761608174</c:v>
                </c:pt>
                <c:pt idx="588">
                  <c:v>0.99780222879271041</c:v>
                </c:pt>
                <c:pt idx="589">
                  <c:v>0.99787727320328523</c:v>
                </c:pt>
                <c:pt idx="590">
                  <c:v>0.99794998616720021</c:v>
                </c:pt>
                <c:pt idx="591">
                  <c:v>0.9980204315337674</c:v>
                </c:pt>
                <c:pt idx="592">
                  <c:v>0.99808867170500437</c:v>
                </c:pt>
                <c:pt idx="593">
                  <c:v>0.99815476765840505</c:v>
                </c:pt>
                <c:pt idx="594">
                  <c:v>0.99821877896968114</c:v>
                </c:pt>
                <c:pt idx="595">
                  <c:v>0.99828076383546094</c:v>
                </c:pt>
                <c:pt idx="596">
                  <c:v>0.99834077909593388</c:v>
                </c:pt>
                <c:pt idx="597">
                  <c:v>0.99839888025742873</c:v>
                </c:pt>
                <c:pt idx="598">
                  <c:v>0.99845512151491345</c:v>
                </c:pt>
                <c:pt idx="599">
                  <c:v>0.99850955577440748</c:v>
                </c:pt>
                <c:pt idx="600">
                  <c:v>0.99856223467529293</c:v>
                </c:pt>
                <c:pt idx="601">
                  <c:v>0.99861320861251723</c:v>
                </c:pt>
                <c:pt idx="602">
                  <c:v>0.99866252675867684</c:v>
                </c:pt>
                <c:pt idx="603">
                  <c:v>0.99871023708597062</c:v>
                </c:pt>
                <c:pt idx="604">
                  <c:v>0.99875638638801678</c:v>
                </c:pt>
                <c:pt idx="605">
                  <c:v>0.99880102030152351</c:v>
                </c:pt>
                <c:pt idx="606">
                  <c:v>0.998844183327804</c:v>
                </c:pt>
                <c:pt idx="607">
                  <c:v>0.99888591885413069</c:v>
                </c:pt>
                <c:pt idx="608">
                  <c:v>0.99892626917491789</c:v>
                </c:pt>
                <c:pt idx="609">
                  <c:v>0.99896527551272907</c:v>
                </c:pt>
                <c:pt idx="610">
                  <c:v>0.9990029780391001</c:v>
                </c:pt>
                <c:pt idx="611">
                  <c:v>0.99903941589517165</c:v>
                </c:pt>
                <c:pt idx="612">
                  <c:v>0.99907462721212714</c:v>
                </c:pt>
                <c:pt idx="613">
                  <c:v>0.99910864913142761</c:v>
                </c:pt>
                <c:pt idx="614">
                  <c:v>0.99914151782484051</c:v>
                </c:pt>
                <c:pt idx="615">
                  <c:v>0.99917326851425592</c:v>
                </c:pt>
                <c:pt idx="616">
                  <c:v>0.99920393549128639</c:v>
                </c:pt>
                <c:pt idx="617">
                  <c:v>0.99923355213664566</c:v>
                </c:pt>
                <c:pt idx="618">
                  <c:v>0.99926215093930193</c:v>
                </c:pt>
                <c:pt idx="619">
                  <c:v>0.99928976351540233</c:v>
                </c:pt>
                <c:pt idx="620">
                  <c:v>0.9993164206269658</c:v>
                </c:pt>
                <c:pt idx="621">
                  <c:v>0.99934215220033851</c:v>
                </c:pt>
                <c:pt idx="622">
                  <c:v>0.99936698734441298</c:v>
                </c:pt>
                <c:pt idx="623">
                  <c:v>0.99939095436860437</c:v>
                </c:pt>
                <c:pt idx="624">
                  <c:v>0.99941408080058447</c:v>
                </c:pt>
                <c:pt idx="625">
                  <c:v>0.99943639340376889</c:v>
                </c:pt>
                <c:pt idx="626">
                  <c:v>0.99945791819455798</c:v>
                </c:pt>
                <c:pt idx="627">
                  <c:v>0.99947868045932764</c:v>
                </c:pt>
                <c:pt idx="628">
                  <c:v>0.99949870477117042</c:v>
                </c:pt>
                <c:pt idx="629">
                  <c:v>0.99951801500638437</c:v>
                </c:pt>
                <c:pt idx="630">
                  <c:v>0.99953663436070961</c:v>
                </c:pt>
                <c:pt idx="631">
                  <c:v>0.99955458536531161</c:v>
                </c:pt>
                <c:pt idx="632">
                  <c:v>0.99957188990251078</c:v>
                </c:pt>
                <c:pt idx="633">
                  <c:v>0.99958856922125716</c:v>
                </c:pt>
                <c:pt idx="634">
                  <c:v>0.99960464395235216</c:v>
                </c:pt>
                <c:pt idx="635">
                  <c:v>0.99962013412341499</c:v>
                </c:pt>
                <c:pt idx="636">
                  <c:v>0.99963505917359563</c:v>
                </c:pt>
                <c:pt idx="637">
                  <c:v>0.99964943796803429</c:v>
                </c:pt>
                <c:pt idx="638">
                  <c:v>0.99966328881206779</c:v>
                </c:pt>
                <c:pt idx="639">
                  <c:v>0.99967662946518421</c:v>
                </c:pt>
                <c:pt idx="640">
                  <c:v>0.99968947715472556</c:v>
                </c:pt>
                <c:pt idx="641">
                  <c:v>0.99970184858934075</c:v>
                </c:pt>
                <c:pt idx="642">
                  <c:v>0.99971375997218914</c:v>
                </c:pt>
                <c:pt idx="643">
                  <c:v>0.99972522701389721</c:v>
                </c:pt>
                <c:pt idx="644">
                  <c:v>0.99973626494526757</c:v>
                </c:pt>
                <c:pt idx="645">
                  <c:v>0.9997468885297448</c:v>
                </c:pt>
                <c:pt idx="646">
                  <c:v>0.999757112075637</c:v>
                </c:pt>
                <c:pt idx="647">
                  <c:v>0.99976694944809708</c:v>
                </c:pt>
                <c:pt idx="648">
                  <c:v>0.99977641408086437</c:v>
                </c:pt>
                <c:pt idx="649">
                  <c:v>0.99978551898776891</c:v>
                </c:pt>
                <c:pt idx="650">
                  <c:v>0.99979427677400068</c:v>
                </c:pt>
                <c:pt idx="651">
                  <c:v>0.99980269964714596</c:v>
                </c:pt>
                <c:pt idx="652">
                  <c:v>0.99981079942799267</c:v>
                </c:pt>
                <c:pt idx="653">
                  <c:v>0.99981858756110764</c:v>
                </c:pt>
                <c:pt idx="654">
                  <c:v>0.99982607512518784</c:v>
                </c:pt>
                <c:pt idx="655">
                  <c:v>0.99983327284318835</c:v>
                </c:pt>
                <c:pt idx="656">
                  <c:v>0.99984019109222899</c:v>
                </c:pt>
                <c:pt idx="657">
                  <c:v>0.99984683991328316</c:v>
                </c:pt>
                <c:pt idx="658">
                  <c:v>0.99985322902065144</c:v>
                </c:pt>
                <c:pt idx="659">
                  <c:v>0.99985936781122087</c:v>
                </c:pt>
                <c:pt idx="660">
                  <c:v>0.99986526537351617</c:v>
                </c:pt>
                <c:pt idx="661">
                  <c:v>0.99987093049654197</c:v>
                </c:pt>
                <c:pt idx="662">
                  <c:v>0.99987637167842169</c:v>
                </c:pt>
                <c:pt idx="663">
                  <c:v>0.9998815971348346</c:v>
                </c:pt>
                <c:pt idx="664">
                  <c:v>0.99988661480725383</c:v>
                </c:pt>
                <c:pt idx="665">
                  <c:v>0.99989143237098943</c:v>
                </c:pt>
                <c:pt idx="666">
                  <c:v>0.99989605724303854</c:v>
                </c:pt>
                <c:pt idx="667">
                  <c:v>0.999900496589745</c:v>
                </c:pt>
                <c:pt idx="668">
                  <c:v>0.99990475733427409</c:v>
                </c:pt>
                <c:pt idx="669">
                  <c:v>0.99990884616390141</c:v>
                </c:pt>
                <c:pt idx="670">
                  <c:v>0.99991276953712283</c:v>
                </c:pt>
                <c:pt idx="671">
                  <c:v>0.99991653369058564</c:v>
                </c:pt>
                <c:pt idx="672">
                  <c:v>0.99992014464584644</c:v>
                </c:pt>
                <c:pt idx="673">
                  <c:v>0.99992360821595561</c:v>
                </c:pt>
                <c:pt idx="674">
                  <c:v>0.99992693001187527</c:v>
                </c:pt>
                <c:pt idx="675">
                  <c:v>0.99993011544873045</c:v>
                </c:pt>
                <c:pt idx="676">
                  <c:v>0.99993316975189805</c:v>
                </c:pt>
                <c:pt idx="677">
                  <c:v>0.99993609796293725</c:v>
                </c:pt>
                <c:pt idx="678">
                  <c:v>0.99993890494536219</c:v>
                </c:pt>
                <c:pt idx="679">
                  <c:v>0.99994159539026262</c:v>
                </c:pt>
                <c:pt idx="680">
                  <c:v>0.99994417382177292</c:v>
                </c:pt>
                <c:pt idx="681">
                  <c:v>0.99994664460239457</c:v>
                </c:pt>
                <c:pt idx="682">
                  <c:v>0.99994901193817398</c:v>
                </c:pt>
                <c:pt idx="683">
                  <c:v>0.99995127988373855</c:v>
                </c:pt>
                <c:pt idx="684">
                  <c:v>0.99995345234719424</c:v>
                </c:pt>
                <c:pt idx="685">
                  <c:v>0.99995553309488738</c:v>
                </c:pt>
                <c:pt idx="686">
                  <c:v>0.99995752575603392</c:v>
                </c:pt>
                <c:pt idx="687">
                  <c:v>0.9999594338272183</c:v>
                </c:pt>
                <c:pt idx="688">
                  <c:v>0.99996126067676494</c:v>
                </c:pt>
                <c:pt idx="689">
                  <c:v>0.99996300954898609</c:v>
                </c:pt>
                <c:pt idx="690">
                  <c:v>0.99996468356830714</c:v>
                </c:pt>
                <c:pt idx="691">
                  <c:v>0.99996628574327384</c:v>
                </c:pt>
                <c:pt idx="692">
                  <c:v>0.99996781897044218</c:v>
                </c:pt>
                <c:pt idx="693">
                  <c:v>0.99996928603815616</c:v>
                </c:pt>
                <c:pt idx="694">
                  <c:v>0.99997068963021318</c:v>
                </c:pt>
                <c:pt idx="695">
                  <c:v>0.99997203232942211</c:v>
                </c:pt>
                <c:pt idx="696">
                  <c:v>0.99997331662105482</c:v>
                </c:pt>
                <c:pt idx="697">
                  <c:v>0.99997454489619531</c:v>
                </c:pt>
                <c:pt idx="698">
                  <c:v>0.99997571945498687</c:v>
                </c:pt>
                <c:pt idx="699">
                  <c:v>0.99997684250978247</c:v>
                </c:pt>
                <c:pt idx="700">
                  <c:v>0.99997791618819776</c:v>
                </c:pt>
                <c:pt idx="701">
                  <c:v>0.99997894253607145</c:v>
                </c:pt>
                <c:pt idx="702">
                  <c:v>0.99997992352033416</c:v>
                </c:pt>
                <c:pt idx="703">
                  <c:v>0.99998086103178885</c:v>
                </c:pt>
                <c:pt idx="704">
                  <c:v>0.99998175688780377</c:v>
                </c:pt>
                <c:pt idx="705">
                  <c:v>0.99998261283492196</c:v>
                </c:pt>
                <c:pt idx="706">
                  <c:v>0.99998343055138827</c:v>
                </c:pt>
                <c:pt idx="707">
                  <c:v>0.99998421164959561</c:v>
                </c:pt>
                <c:pt idx="708">
                  <c:v>0.99998495767845486</c:v>
                </c:pt>
                <c:pt idx="709">
                  <c:v>0.99998567012568729</c:v>
                </c:pt>
                <c:pt idx="710">
                  <c:v>0.99998635042004402</c:v>
                </c:pt>
                <c:pt idx="711">
                  <c:v>0.99998699993345375</c:v>
                </c:pt>
                <c:pt idx="712">
                  <c:v>0.99998761998310048</c:v>
                </c:pt>
                <c:pt idx="713">
                  <c:v>0.99998821183343256</c:v>
                </c:pt>
                <c:pt idx="714">
                  <c:v>0.99998877669810737</c:v>
                </c:pt>
                <c:pt idx="715">
                  <c:v>0.99998931574187</c:v>
                </c:pt>
                <c:pt idx="716">
                  <c:v>0.99998983008237041</c:v>
                </c:pt>
                <c:pt idx="717">
                  <c:v>0.99999032079192041</c:v>
                </c:pt>
                <c:pt idx="718">
                  <c:v>0.99999078889919013</c:v>
                </c:pt>
                <c:pt idx="719">
                  <c:v>0.99999123539084966</c:v>
                </c:pt>
                <c:pt idx="720">
                  <c:v>0.99999166121315242</c:v>
                </c:pt>
                <c:pt idx="721">
                  <c:v>0.99999206727346701</c:v>
                </c:pt>
                <c:pt idx="722">
                  <c:v>0.99999245444175511</c:v>
                </c:pt>
                <c:pt idx="723">
                  <c:v>0.99999282355199925</c:v>
                </c:pt>
                <c:pt idx="724">
                  <c:v>0.99999317540358101</c:v>
                </c:pt>
                <c:pt idx="725">
                  <c:v>0.99999351076261178</c:v>
                </c:pt>
                <c:pt idx="726">
                  <c:v>0.99999383036321698</c:v>
                </c:pt>
                <c:pt idx="727">
                  <c:v>0.99999413490877453</c:v>
                </c:pt>
                <c:pt idx="728">
                  <c:v>0.99999442507311143</c:v>
                </c:pt>
                <c:pt idx="729">
                  <c:v>0.99999470150165615</c:v>
                </c:pt>
                <c:pt idx="730">
                  <c:v>0.99999496481255157</c:v>
                </c:pt>
                <c:pt idx="731">
                  <c:v>0.99999521559772753</c:v>
                </c:pt>
                <c:pt idx="732">
                  <c:v>0.99999545442393489</c:v>
                </c:pt>
                <c:pt idx="733">
                  <c:v>0.99999568183374266</c:v>
                </c:pt>
                <c:pt idx="734">
                  <c:v>0.99999589834649938</c:v>
                </c:pt>
                <c:pt idx="735">
                  <c:v>0.99999610445925824</c:v>
                </c:pt>
                <c:pt idx="736">
                  <c:v>0.99999630064767053</c:v>
                </c:pt>
                <c:pt idx="737">
                  <c:v>0.99999648736684454</c:v>
                </c:pt>
                <c:pt idx="738">
                  <c:v>0.99999666505217377</c:v>
                </c:pt>
                <c:pt idx="739">
                  <c:v>0.9999968341201344</c:v>
                </c:pt>
                <c:pt idx="740">
                  <c:v>0.99999699496905303</c:v>
                </c:pt>
                <c:pt idx="741">
                  <c:v>0.99999714797984607</c:v>
                </c:pt>
                <c:pt idx="742">
                  <c:v>0.99999729351673117</c:v>
                </c:pt>
                <c:pt idx="743">
                  <c:v>0.99999743192791202</c:v>
                </c:pt>
                <c:pt idx="744">
                  <c:v>0.99999756354623748</c:v>
                </c:pt>
                <c:pt idx="745">
                  <c:v>0.99999768868983552</c:v>
                </c:pt>
                <c:pt idx="746">
                  <c:v>0.99999780766272295</c:v>
                </c:pt>
                <c:pt idx="747">
                  <c:v>0.99999792075539262</c:v>
                </c:pt>
                <c:pt idx="748">
                  <c:v>0.99999802824537676</c:v>
                </c:pt>
                <c:pt idx="749">
                  <c:v>0.99999813039778995</c:v>
                </c:pt>
                <c:pt idx="750">
                  <c:v>0.99999822746585021</c:v>
                </c:pt>
                <c:pt idx="751">
                  <c:v>0.99999831969138042</c:v>
                </c:pt>
                <c:pt idx="752">
                  <c:v>0.99999840730528977</c:v>
                </c:pt>
                <c:pt idx="753">
                  <c:v>0.99999849052803658</c:v>
                </c:pt>
                <c:pt idx="754">
                  <c:v>0.99999856957007338</c:v>
                </c:pt>
                <c:pt idx="755">
                  <c:v>0.99999864463227306</c:v>
                </c:pt>
                <c:pt idx="756">
                  <c:v>0.99999871590634015</c:v>
                </c:pt>
                <c:pt idx="757">
                  <c:v>0.999998783575204</c:v>
                </c:pt>
                <c:pt idx="758">
                  <c:v>0.99999884781339698</c:v>
                </c:pt>
                <c:pt idx="759">
                  <c:v>0.99999890878741815</c:v>
                </c:pt>
                <c:pt idx="760">
                  <c:v>0.9999989666560809</c:v>
                </c:pt>
                <c:pt idx="761">
                  <c:v>0.99999902157084786</c:v>
                </c:pt>
                <c:pt idx="762">
                  <c:v>0.9999990736761516</c:v>
                </c:pt>
                <c:pt idx="763">
                  <c:v>0.99999912310970263</c:v>
                </c:pt>
                <c:pt idx="764">
                  <c:v>0.99999917000278427</c:v>
                </c:pt>
                <c:pt idx="765">
                  <c:v>0.99999921448053619</c:v>
                </c:pt>
                <c:pt idx="766">
                  <c:v>0.99999925666222567</c:v>
                </c:pt>
                <c:pt idx="767">
                  <c:v>0.99999929666150833</c:v>
                </c:pt>
                <c:pt idx="768">
                  <c:v>0.99999933458667722</c:v>
                </c:pt>
                <c:pt idx="769">
                  <c:v>0.99999937054090227</c:v>
                </c:pt>
                <c:pt idx="770">
                  <c:v>0.99999940462245973</c:v>
                </c:pt>
                <c:pt idx="771">
                  <c:v>0.99999943692495108</c:v>
                </c:pt>
                <c:pt idx="772">
                  <c:v>0.99999946753751434</c:v>
                </c:pt>
                <c:pt idx="773">
                  <c:v>0.99999949654502496</c:v>
                </c:pt>
              </c:numCache>
            </c:numRef>
          </c:xVal>
          <c:yVal>
            <c:numRef>
              <c:f>'5) Cumulative_NormDist'!$G$3:$G$776</c:f>
              <c:numCache>
                <c:formatCode>General</c:formatCode>
                <c:ptCount val="774"/>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numCache>
            </c:numRef>
          </c:yVal>
          <c:smooth val="0"/>
          <c:extLst>
            <c:ext xmlns:c16="http://schemas.microsoft.com/office/drawing/2014/chart" uri="{C3380CC4-5D6E-409C-BE32-E72D297353CC}">
              <c16:uniqueId val="{00000000-0F6C-44B4-85CB-97F6F4CED15F}"/>
            </c:ext>
          </c:extLst>
        </c:ser>
        <c:ser>
          <c:idx val="1"/>
          <c:order val="1"/>
          <c:spPr>
            <a:ln w="19050" cap="rnd">
              <a:noFill/>
              <a:round/>
            </a:ln>
            <a:effectLst/>
          </c:spPr>
          <c:marker>
            <c:symbol val="square"/>
            <c:size val="5"/>
            <c:spPr>
              <a:solidFill>
                <a:schemeClr val="bg2">
                  <a:lumMod val="75000"/>
                </a:schemeClr>
              </a:solidFill>
              <a:ln w="9525">
                <a:solidFill>
                  <a:schemeClr val="bg2">
                    <a:lumMod val="50000"/>
                  </a:schemeClr>
                </a:solidFill>
              </a:ln>
              <a:effectLst/>
            </c:spPr>
          </c:marker>
          <c:xVal>
            <c:numRef>
              <c:f>'5) Cumulative_NormDist'!$B$2:$B$61</c:f>
              <c:numCache>
                <c:formatCode>General</c:formatCode>
                <c:ptCount val="60"/>
                <c:pt idx="0">
                  <c:v>0.1</c:v>
                </c:pt>
                <c:pt idx="1">
                  <c:v>0.2</c:v>
                </c:pt>
                <c:pt idx="2">
                  <c:v>0.3</c:v>
                </c:pt>
                <c:pt idx="3">
                  <c:v>0.4</c:v>
                </c:pt>
                <c:pt idx="4">
                  <c:v>0.5</c:v>
                </c:pt>
                <c:pt idx="5">
                  <c:v>0.6</c:v>
                </c:pt>
                <c:pt idx="6">
                  <c:v>0.7</c:v>
                </c:pt>
                <c:pt idx="7">
                  <c:v>0.8</c:v>
                </c:pt>
                <c:pt idx="8">
                  <c:v>0.9</c:v>
                </c:pt>
              </c:numCache>
            </c:numRef>
          </c:xVal>
          <c:yVal>
            <c:numRef>
              <c:f>'5) Cumulative_NormDist'!$C$2:$C$61</c:f>
              <c:numCache>
                <c:formatCode>General</c:formatCode>
                <c:ptCount val="60"/>
                <c:pt idx="0">
                  <c:v>338.34</c:v>
                </c:pt>
                <c:pt idx="1">
                  <c:v>350.28</c:v>
                </c:pt>
                <c:pt idx="2">
                  <c:v>417.59</c:v>
                </c:pt>
                <c:pt idx="3">
                  <c:v>496.36</c:v>
                </c:pt>
                <c:pt idx="4">
                  <c:v>505.51</c:v>
                </c:pt>
                <c:pt idx="5">
                  <c:v>512.33000000000004</c:v>
                </c:pt>
                <c:pt idx="6">
                  <c:v>553</c:v>
                </c:pt>
                <c:pt idx="7">
                  <c:v>561.83000000000004</c:v>
                </c:pt>
                <c:pt idx="8">
                  <c:v>584.33000000000004</c:v>
                </c:pt>
              </c:numCache>
            </c:numRef>
          </c:yVal>
          <c:smooth val="0"/>
          <c:extLst>
            <c:ext xmlns:c16="http://schemas.microsoft.com/office/drawing/2014/chart" uri="{C3380CC4-5D6E-409C-BE32-E72D297353CC}">
              <c16:uniqueId val="{00000001-0F6C-44B4-85CB-97F6F4CED15F}"/>
            </c:ext>
          </c:extLst>
        </c:ser>
        <c:dLbls>
          <c:showLegendKey val="0"/>
          <c:showVal val="0"/>
          <c:showCatName val="0"/>
          <c:showSerName val="0"/>
          <c:showPercent val="0"/>
          <c:showBubbleSize val="0"/>
        </c:dLbls>
        <c:axId val="577178800"/>
        <c:axId val="577181424"/>
      </c:scatterChart>
      <c:valAx>
        <c:axId val="57717880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81424"/>
        <c:crosses val="autoZero"/>
        <c:crossBetween val="midCat"/>
      </c:valAx>
      <c:valAx>
        <c:axId val="57718142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34972925018318E-2"/>
          <c:y val="5.8065419688151626E-2"/>
          <c:w val="0.88479451113491603"/>
          <c:h val="0.86822919368280549"/>
        </c:manualLayout>
      </c:layout>
      <c:scatterChart>
        <c:scatterStyle val="lineMarker"/>
        <c:varyColors val="0"/>
        <c:ser>
          <c:idx val="9"/>
          <c:order val="0"/>
          <c:tx>
            <c:v>Chert</c:v>
          </c:tx>
          <c:spPr>
            <a:ln w="19050">
              <a:noFill/>
            </a:ln>
          </c:spPr>
          <c:marker>
            <c:symbol val="triangle"/>
            <c:size val="9"/>
            <c:spPr>
              <a:solidFill>
                <a:schemeClr val="tx1"/>
              </a:solidFill>
              <a:ln w="15875">
                <a:solidFill>
                  <a:schemeClr val="tx1"/>
                </a:solidFill>
              </a:ln>
            </c:spPr>
          </c:marker>
          <c:xVal>
            <c:numRef>
              <c:f>'6) UCS_YM_Chart'!$U$4:$U$9</c:f>
              <c:numCache>
                <c:formatCode>0.00</c:formatCode>
                <c:ptCount val="6"/>
                <c:pt idx="0">
                  <c:v>537.23</c:v>
                </c:pt>
                <c:pt idx="1">
                  <c:v>307.99120465277781</c:v>
                </c:pt>
                <c:pt idx="2">
                  <c:v>502.88</c:v>
                </c:pt>
                <c:pt idx="3">
                  <c:v>560.30999999999995</c:v>
                </c:pt>
                <c:pt idx="4">
                  <c:v>493.18</c:v>
                </c:pt>
                <c:pt idx="5">
                  <c:v>395.76</c:v>
                </c:pt>
              </c:numCache>
            </c:numRef>
          </c:xVal>
          <c:yVal>
            <c:numRef>
              <c:f>'6) UCS_YM_Chart'!$V$4:$V$9</c:f>
              <c:numCache>
                <c:formatCode>0.00</c:formatCode>
                <c:ptCount val="6"/>
                <c:pt idx="0">
                  <c:v>80.489999999999995</c:v>
                </c:pt>
                <c:pt idx="1">
                  <c:v>71.565416666666664</c:v>
                </c:pt>
                <c:pt idx="2">
                  <c:v>85.13</c:v>
                </c:pt>
                <c:pt idx="3">
                  <c:v>85.44</c:v>
                </c:pt>
                <c:pt idx="4">
                  <c:v>74.010000000000005</c:v>
                </c:pt>
                <c:pt idx="5">
                  <c:v>84.95</c:v>
                </c:pt>
              </c:numCache>
            </c:numRef>
          </c:yVal>
          <c:smooth val="0"/>
          <c:extLst>
            <c:ext xmlns:c16="http://schemas.microsoft.com/office/drawing/2014/chart" uri="{C3380CC4-5D6E-409C-BE32-E72D297353CC}">
              <c16:uniqueId val="{00000000-13D8-4AF0-BE4A-94494EBD43E8}"/>
            </c:ext>
          </c:extLst>
        </c:ser>
        <c:ser>
          <c:idx val="17"/>
          <c:order val="1"/>
          <c:tx>
            <c:v>Silcrete</c:v>
          </c:tx>
          <c:spPr>
            <a:ln w="19050">
              <a:noFill/>
            </a:ln>
          </c:spPr>
          <c:marker>
            <c:symbol val="triangle"/>
            <c:size val="9"/>
            <c:spPr>
              <a:solidFill>
                <a:schemeClr val="bg2">
                  <a:lumMod val="50000"/>
                </a:schemeClr>
              </a:solidFill>
              <a:ln w="12700">
                <a:solidFill>
                  <a:srgbClr val="000000"/>
                </a:solidFill>
              </a:ln>
            </c:spPr>
          </c:marker>
          <c:xVal>
            <c:numRef>
              <c:f>'6) UCS_YM_Chart'!$U$10:$U$18</c:f>
              <c:numCache>
                <c:formatCode>General</c:formatCode>
                <c:ptCount val="9"/>
                <c:pt idx="0">
                  <c:v>561.83000000000004</c:v>
                </c:pt>
                <c:pt idx="1">
                  <c:v>505.51</c:v>
                </c:pt>
                <c:pt idx="2">
                  <c:v>496.36</c:v>
                </c:pt>
                <c:pt idx="3">
                  <c:v>512.33000000000004</c:v>
                </c:pt>
                <c:pt idx="4">
                  <c:v>584.33000000000004</c:v>
                </c:pt>
                <c:pt idx="5">
                  <c:v>338.34</c:v>
                </c:pt>
                <c:pt idx="6">
                  <c:v>350.28</c:v>
                </c:pt>
                <c:pt idx="7">
                  <c:v>417.59</c:v>
                </c:pt>
                <c:pt idx="8">
                  <c:v>553</c:v>
                </c:pt>
              </c:numCache>
            </c:numRef>
          </c:xVal>
          <c:yVal>
            <c:numRef>
              <c:f>'6) UCS_YM_Chart'!$V$10:$V$18</c:f>
              <c:numCache>
                <c:formatCode>General</c:formatCode>
                <c:ptCount val="9"/>
                <c:pt idx="0">
                  <c:v>58.313000000000002</c:v>
                </c:pt>
                <c:pt idx="1">
                  <c:v>53.029000000000003</c:v>
                </c:pt>
                <c:pt idx="2">
                  <c:v>58.048999999999999</c:v>
                </c:pt>
                <c:pt idx="3">
                  <c:v>57.878</c:v>
                </c:pt>
                <c:pt idx="4">
                  <c:v>57.534999999999997</c:v>
                </c:pt>
                <c:pt idx="5">
                  <c:v>52.774999999999999</c:v>
                </c:pt>
                <c:pt idx="6">
                  <c:v>53.323</c:v>
                </c:pt>
                <c:pt idx="7">
                  <c:v>53.704000000000001</c:v>
                </c:pt>
                <c:pt idx="8">
                  <c:v>54.375</c:v>
                </c:pt>
              </c:numCache>
            </c:numRef>
          </c:yVal>
          <c:smooth val="0"/>
          <c:extLst>
            <c:ext xmlns:c16="http://schemas.microsoft.com/office/drawing/2014/chart" uri="{C3380CC4-5D6E-409C-BE32-E72D297353CC}">
              <c16:uniqueId val="{00000000-5AA7-4B4B-91F5-2515BB1A40B6}"/>
            </c:ext>
          </c:extLst>
        </c:ser>
        <c:ser>
          <c:idx val="1"/>
          <c:order val="2"/>
          <c:tx>
            <c:v>YaxisLabels</c:v>
          </c:tx>
          <c:spPr>
            <a:ln w="19050">
              <a:noFill/>
            </a:ln>
          </c:spPr>
          <c:marker>
            <c:symbol val="plus"/>
            <c:size val="7"/>
            <c:spPr>
              <a:ln>
                <a:solidFill>
                  <a:schemeClr val="tx1"/>
                </a:solidFill>
              </a:ln>
            </c:spPr>
          </c:marker>
          <c:dLbls>
            <c:dLbl>
              <c:idx val="0"/>
              <c:tx>
                <c:rich>
                  <a:bodyPr/>
                  <a:lstStyle/>
                  <a:p>
                    <a:fld id="{9EC621BA-9E12-40CE-BF38-358295D3524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E7E6-4D9A-8154-EB4F7F6CDA98}"/>
                </c:ext>
              </c:extLst>
            </c:dLbl>
            <c:dLbl>
              <c:idx val="1"/>
              <c:tx>
                <c:rich>
                  <a:bodyPr/>
                  <a:lstStyle/>
                  <a:p>
                    <a:fld id="{145CE8C3-AECF-4946-899C-FE9E7E1FBEC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E7E6-4D9A-8154-EB4F7F6CDA98}"/>
                </c:ext>
              </c:extLst>
            </c:dLbl>
            <c:dLbl>
              <c:idx val="2"/>
              <c:tx>
                <c:rich>
                  <a:bodyPr/>
                  <a:lstStyle/>
                  <a:p>
                    <a:fld id="{B1CC5F1A-1DDA-4784-A9C6-28E89A82468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E7E6-4D9A-8154-EB4F7F6CDA98}"/>
                </c:ext>
              </c:extLst>
            </c:dLbl>
            <c:dLbl>
              <c:idx val="3"/>
              <c:tx>
                <c:rich>
                  <a:bodyPr/>
                  <a:lstStyle/>
                  <a:p>
                    <a:fld id="{20221E95-8CFF-4B4B-B980-8647F82C0B1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E7E6-4D9A-8154-EB4F7F6CDA98}"/>
                </c:ext>
              </c:extLst>
            </c:dLbl>
            <c:dLbl>
              <c:idx val="4"/>
              <c:tx>
                <c:rich>
                  <a:bodyPr/>
                  <a:lstStyle/>
                  <a:p>
                    <a:fld id="{1D740DD4-6C69-4D59-ACF0-08DA5B003CD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E7E6-4D9A-8154-EB4F7F6CDA98}"/>
                </c:ext>
              </c:extLst>
            </c:dLbl>
            <c:dLbl>
              <c:idx val="5"/>
              <c:tx>
                <c:rich>
                  <a:bodyPr/>
                  <a:lstStyle/>
                  <a:p>
                    <a:fld id="{4C8DED3E-B5B8-4D08-B39D-5D40EF5A8A2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E7E6-4D9A-8154-EB4F7F6CDA98}"/>
                </c:ext>
              </c:extLst>
            </c:dLbl>
            <c:dLbl>
              <c:idx val="6"/>
              <c:tx>
                <c:rich>
                  <a:bodyPr/>
                  <a:lstStyle/>
                  <a:p>
                    <a:fld id="{E0EB22EB-46EE-4E09-B663-12924FF8F3A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E7E6-4D9A-8154-EB4F7F6CDA98}"/>
                </c:ext>
              </c:extLst>
            </c:dLbl>
            <c:dLbl>
              <c:idx val="7"/>
              <c:tx>
                <c:rich>
                  <a:bodyPr/>
                  <a:lstStyle/>
                  <a:p>
                    <a:fld id="{93F969CA-BB4C-41BA-8164-56A145DE434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E7E6-4D9A-8154-EB4F7F6CDA98}"/>
                </c:ext>
              </c:extLst>
            </c:dLbl>
            <c:dLbl>
              <c:idx val="8"/>
              <c:tx>
                <c:rich>
                  <a:bodyPr/>
                  <a:lstStyle/>
                  <a:p>
                    <a:fld id="{4ED99EFB-BE82-404F-A321-0B32164764F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E7E6-4D9A-8154-EB4F7F6CDA98}"/>
                </c:ext>
              </c:extLst>
            </c:dLbl>
            <c:dLbl>
              <c:idx val="9"/>
              <c:tx>
                <c:rich>
                  <a:bodyPr/>
                  <a:lstStyle/>
                  <a:p>
                    <a:fld id="{2BE8CD8C-5778-473E-81CB-B663462D6F4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E7E6-4D9A-8154-EB4F7F6CDA98}"/>
                </c:ext>
              </c:extLst>
            </c:dLbl>
            <c:dLbl>
              <c:idx val="10"/>
              <c:tx>
                <c:rich>
                  <a:bodyPr/>
                  <a:lstStyle/>
                  <a:p>
                    <a:fld id="{002175A7-7342-4FD1-8142-380ABC8A589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E7E6-4D9A-8154-EB4F7F6CDA98}"/>
                </c:ext>
              </c:extLst>
            </c:dLbl>
            <c:dLbl>
              <c:idx val="11"/>
              <c:tx>
                <c:rich>
                  <a:bodyPr/>
                  <a:lstStyle/>
                  <a:p>
                    <a:fld id="{4B41907E-DC1F-4817-9148-1861C2D2CCB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E7E6-4D9A-8154-EB4F7F6CDA98}"/>
                </c:ext>
              </c:extLst>
            </c:dLbl>
            <c:dLbl>
              <c:idx val="12"/>
              <c:tx>
                <c:rich>
                  <a:bodyPr/>
                  <a:lstStyle/>
                  <a:p>
                    <a:fld id="{FC5AE3A6-4D31-48BA-9A56-AB604F2C76B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E7E6-4D9A-8154-EB4F7F6CDA98}"/>
                </c:ext>
              </c:extLst>
            </c:dLbl>
            <c:dLbl>
              <c:idx val="13"/>
              <c:tx>
                <c:rich>
                  <a:bodyPr/>
                  <a:lstStyle/>
                  <a:p>
                    <a:fld id="{1828BB0F-BCB3-4A2B-A69A-11C1F42BD9C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E7E6-4D9A-8154-EB4F7F6CDA98}"/>
                </c:ext>
              </c:extLst>
            </c:dLbl>
            <c:dLbl>
              <c:idx val="14"/>
              <c:tx>
                <c:rich>
                  <a:bodyPr/>
                  <a:lstStyle/>
                  <a:p>
                    <a:fld id="{7751FE50-7194-4D44-9E6B-54C0086795B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E7E6-4D9A-8154-EB4F7F6CDA98}"/>
                </c:ext>
              </c:extLst>
            </c:dLbl>
            <c:dLbl>
              <c:idx val="15"/>
              <c:tx>
                <c:rich>
                  <a:bodyPr/>
                  <a:lstStyle/>
                  <a:p>
                    <a:fld id="{6E1C7F22-120F-40AF-9D86-88A5EBC0CFB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E7E6-4D9A-8154-EB4F7F6CDA98}"/>
                </c:ext>
              </c:extLst>
            </c:dLbl>
            <c:dLbl>
              <c:idx val="16"/>
              <c:tx>
                <c:rich>
                  <a:bodyPr/>
                  <a:lstStyle/>
                  <a:p>
                    <a:fld id="{033046B7-2304-42B1-90A8-50E4619C7A9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E7E6-4D9A-8154-EB4F7F6CDA98}"/>
                </c:ext>
              </c:extLst>
            </c:dLbl>
            <c:dLbl>
              <c:idx val="17"/>
              <c:tx>
                <c:rich>
                  <a:bodyPr/>
                  <a:lstStyle/>
                  <a:p>
                    <a:fld id="{1872DFB0-67DB-4A54-AA28-338A5716E80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E7E6-4D9A-8154-EB4F7F6CDA98}"/>
                </c:ext>
              </c:extLst>
            </c:dLbl>
            <c:dLbl>
              <c:idx val="18"/>
              <c:tx>
                <c:rich>
                  <a:bodyPr/>
                  <a:lstStyle/>
                  <a:p>
                    <a:fld id="{18280A10-4712-4F47-993C-8B9ACF0F06D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E7E6-4D9A-8154-EB4F7F6CDA98}"/>
                </c:ext>
              </c:extLst>
            </c:dLbl>
            <c:dLbl>
              <c:idx val="19"/>
              <c:tx>
                <c:rich>
                  <a:bodyPr/>
                  <a:lstStyle/>
                  <a:p>
                    <a:fld id="{74D1A5A3-3CD8-41E3-92AA-78E6CD4D30C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E7E6-4D9A-8154-EB4F7F6CDA98}"/>
                </c:ext>
              </c:extLst>
            </c:dLbl>
            <c:dLbl>
              <c:idx val="20"/>
              <c:tx>
                <c:rich>
                  <a:bodyPr/>
                  <a:lstStyle/>
                  <a:p>
                    <a:fld id="{F7B57FB4-F2F8-440C-A8A7-27120F28670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E7E6-4D9A-8154-EB4F7F6CDA98}"/>
                </c:ext>
              </c:extLst>
            </c:dLbl>
            <c:dLbl>
              <c:idx val="21"/>
              <c:tx>
                <c:rich>
                  <a:bodyPr/>
                  <a:lstStyle/>
                  <a:p>
                    <a:fld id="{B5D9699D-FB2F-46CE-B41A-ACDF67223CF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E7E6-4D9A-8154-EB4F7F6CDA98}"/>
                </c:ext>
              </c:extLst>
            </c:dLbl>
            <c:dLbl>
              <c:idx val="22"/>
              <c:tx>
                <c:rich>
                  <a:bodyPr/>
                  <a:lstStyle/>
                  <a:p>
                    <a:fld id="{686C92F0-E211-4126-B0AC-AC27C599E5F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E7E6-4D9A-8154-EB4F7F6CDA98}"/>
                </c:ext>
              </c:extLst>
            </c:dLbl>
            <c:dLbl>
              <c:idx val="23"/>
              <c:tx>
                <c:rich>
                  <a:bodyPr/>
                  <a:lstStyle/>
                  <a:p>
                    <a:fld id="{EB6EB076-AF5C-4E16-A68F-E84F16D61E7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E7E6-4D9A-8154-EB4F7F6CDA98}"/>
                </c:ext>
              </c:extLst>
            </c:dLbl>
            <c:dLbl>
              <c:idx val="24"/>
              <c:tx>
                <c:rich>
                  <a:bodyPr/>
                  <a:lstStyle/>
                  <a:p>
                    <a:fld id="{5623C25B-DCC9-4600-9134-8288C54E65D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E7E6-4D9A-8154-EB4F7F6CDA98}"/>
                </c:ext>
              </c:extLst>
            </c:dLbl>
            <c:dLbl>
              <c:idx val="25"/>
              <c:tx>
                <c:rich>
                  <a:bodyPr/>
                  <a:lstStyle/>
                  <a:p>
                    <a:fld id="{8E3679F7-AA18-4252-BBB8-D6F689FD98C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E7E6-4D9A-8154-EB4F7F6CDA98}"/>
                </c:ext>
              </c:extLst>
            </c:dLbl>
            <c:dLbl>
              <c:idx val="26"/>
              <c:tx>
                <c:rich>
                  <a:bodyPr/>
                  <a:lstStyle/>
                  <a:p>
                    <a:fld id="{EA86DED3-2511-449A-B186-8061777E3A3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E7E6-4D9A-8154-EB4F7F6CDA98}"/>
                </c:ext>
              </c:extLst>
            </c:dLbl>
            <c:dLbl>
              <c:idx val="27"/>
              <c:tx>
                <c:rich>
                  <a:bodyPr/>
                  <a:lstStyle/>
                  <a:p>
                    <a:fld id="{E3C6528E-E3B6-4A83-930D-F439479B457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E7E6-4D9A-8154-EB4F7F6CDA98}"/>
                </c:ext>
              </c:extLst>
            </c:dLbl>
            <c:dLbl>
              <c:idx val="28"/>
              <c:tx>
                <c:rich>
                  <a:bodyPr/>
                  <a:lstStyle/>
                  <a:p>
                    <a:fld id="{ABEE5335-4753-4E80-B1CA-23B6243944A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E7E6-4D9A-8154-EB4F7F6CDA98}"/>
                </c:ext>
              </c:extLst>
            </c:dLbl>
            <c:dLbl>
              <c:idx val="29"/>
              <c:tx>
                <c:rich>
                  <a:bodyPr/>
                  <a:lstStyle/>
                  <a:p>
                    <a:fld id="{7C12B45C-2877-45B4-967D-0F0CC520C97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E7E6-4D9A-8154-EB4F7F6CDA98}"/>
                </c:ext>
              </c:extLst>
            </c:dLbl>
            <c:dLbl>
              <c:idx val="30"/>
              <c:tx>
                <c:rich>
                  <a:bodyPr/>
                  <a:lstStyle/>
                  <a:p>
                    <a:fld id="{055FC607-CE7A-4CCA-93B0-18739E19A5D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E7E6-4D9A-8154-EB4F7F6CDA98}"/>
                </c:ext>
              </c:extLst>
            </c:dLbl>
            <c:dLbl>
              <c:idx val="31"/>
              <c:tx>
                <c:rich>
                  <a:bodyPr/>
                  <a:lstStyle/>
                  <a:p>
                    <a:fld id="{559A3573-E58D-4B22-B0D9-F17A95CC0D5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E7E6-4D9A-8154-EB4F7F6CDA98}"/>
                </c:ext>
              </c:extLst>
            </c:dLbl>
            <c:dLbl>
              <c:idx val="32"/>
              <c:tx>
                <c:rich>
                  <a:bodyPr/>
                  <a:lstStyle/>
                  <a:p>
                    <a:fld id="{427E7F9A-EA4D-48F4-B2E0-4E6AC6705F6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E7E6-4D9A-8154-EB4F7F6CDA98}"/>
                </c:ext>
              </c:extLst>
            </c:dLbl>
            <c:dLbl>
              <c:idx val="33"/>
              <c:tx>
                <c:rich>
                  <a:bodyPr/>
                  <a:lstStyle/>
                  <a:p>
                    <a:fld id="{93685AF1-AE6D-4241-AB2E-D6E2E9AD68C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E7E6-4D9A-8154-EB4F7F6CDA98}"/>
                </c:ext>
              </c:extLst>
            </c:dLbl>
            <c:dLbl>
              <c:idx val="34"/>
              <c:tx>
                <c:rich>
                  <a:bodyPr/>
                  <a:lstStyle/>
                  <a:p>
                    <a:fld id="{299ED4C8-5628-4F2D-9FEB-7472E6776B7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E7E6-4D9A-8154-EB4F7F6CDA98}"/>
                </c:ext>
              </c:extLst>
            </c:dLbl>
            <c:dLbl>
              <c:idx val="35"/>
              <c:tx>
                <c:rich>
                  <a:bodyPr/>
                  <a:lstStyle/>
                  <a:p>
                    <a:fld id="{A807E684-7224-4545-81CC-36C9FED564D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E7E6-4D9A-8154-EB4F7F6CDA98}"/>
                </c:ext>
              </c:extLst>
            </c:dLbl>
            <c:dLbl>
              <c:idx val="36"/>
              <c:tx>
                <c:rich>
                  <a:bodyPr/>
                  <a:lstStyle/>
                  <a:p>
                    <a:fld id="{92EC6B1C-7C6F-416F-AC70-9203E6D752C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E7E6-4D9A-8154-EB4F7F6CDA98}"/>
                </c:ext>
              </c:extLst>
            </c:dLbl>
            <c:spPr>
              <a:noFill/>
              <a:ln>
                <a:noFill/>
              </a:ln>
              <a:effectLst/>
            </c:spPr>
            <c:txPr>
              <a:bodyPr wrap="square" lIns="38100" tIns="19050" rIns="38100" bIns="19050" anchor="ctr">
                <a:spAutoFit/>
              </a:bodyPr>
              <a:lstStyle/>
              <a:p>
                <a:pPr>
                  <a:defRPr sz="1600" b="1">
                    <a:solidFill>
                      <a:schemeClr val="tx1"/>
                    </a:solidFill>
                    <a:latin typeface="Times New Roman" panose="02020603050405020304" pitchFamily="18" charset="0"/>
                    <a:cs typeface="Times New Roman" panose="02020603050405020304" pitchFamily="18" charset="0"/>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UCS_YM_Chart'!$AE$3:$AE$39</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numCache>
            </c:numRef>
          </c:xVal>
          <c:yVal>
            <c:numRef>
              <c:f>'6) UCS_YM_Chart'!$AF$3:$AF$39</c:f>
              <c:numCache>
                <c:formatCode>General</c:formatCode>
                <c:ptCount val="37"/>
                <c:pt idx="0">
                  <c:v>0.1</c:v>
                </c:pt>
                <c:pt idx="1">
                  <c:v>0.2</c:v>
                </c:pt>
                <c:pt idx="2">
                  <c:v>0.30000000000000004</c:v>
                </c:pt>
                <c:pt idx="3">
                  <c:v>0.4</c:v>
                </c:pt>
                <c:pt idx="4">
                  <c:v>0.5</c:v>
                </c:pt>
                <c:pt idx="5">
                  <c:v>0.60000000000000009</c:v>
                </c:pt>
                <c:pt idx="6">
                  <c:v>0.70000000000000007</c:v>
                </c:pt>
                <c:pt idx="7">
                  <c:v>0.8</c:v>
                </c:pt>
                <c:pt idx="8">
                  <c:v>0.9</c:v>
                </c:pt>
                <c:pt idx="9">
                  <c:v>1</c:v>
                </c:pt>
                <c:pt idx="10">
                  <c:v>2</c:v>
                </c:pt>
                <c:pt idx="11">
                  <c:v>3</c:v>
                </c:pt>
                <c:pt idx="12">
                  <c:v>4</c:v>
                </c:pt>
                <c:pt idx="13">
                  <c:v>5</c:v>
                </c:pt>
                <c:pt idx="14">
                  <c:v>6</c:v>
                </c:pt>
                <c:pt idx="15">
                  <c:v>7</c:v>
                </c:pt>
                <c:pt idx="16">
                  <c:v>8</c:v>
                </c:pt>
                <c:pt idx="17">
                  <c:v>9</c:v>
                </c:pt>
                <c:pt idx="18">
                  <c:v>10</c:v>
                </c:pt>
                <c:pt idx="19">
                  <c:v>20</c:v>
                </c:pt>
                <c:pt idx="20">
                  <c:v>30</c:v>
                </c:pt>
                <c:pt idx="21">
                  <c:v>40</c:v>
                </c:pt>
                <c:pt idx="22">
                  <c:v>50</c:v>
                </c:pt>
                <c:pt idx="23">
                  <c:v>60</c:v>
                </c:pt>
                <c:pt idx="24">
                  <c:v>70</c:v>
                </c:pt>
                <c:pt idx="25">
                  <c:v>80</c:v>
                </c:pt>
                <c:pt idx="26">
                  <c:v>90</c:v>
                </c:pt>
                <c:pt idx="27">
                  <c:v>100</c:v>
                </c:pt>
                <c:pt idx="28">
                  <c:v>200</c:v>
                </c:pt>
                <c:pt idx="29">
                  <c:v>300</c:v>
                </c:pt>
                <c:pt idx="30">
                  <c:v>400</c:v>
                </c:pt>
                <c:pt idx="31">
                  <c:v>500</c:v>
                </c:pt>
                <c:pt idx="32">
                  <c:v>600</c:v>
                </c:pt>
                <c:pt idx="33">
                  <c:v>700</c:v>
                </c:pt>
                <c:pt idx="34">
                  <c:v>800</c:v>
                </c:pt>
                <c:pt idx="35">
                  <c:v>900</c:v>
                </c:pt>
                <c:pt idx="36">
                  <c:v>1000</c:v>
                </c:pt>
              </c:numCache>
            </c:numRef>
          </c:yVal>
          <c:smooth val="0"/>
          <c:extLst>
            <c:ext xmlns:c15="http://schemas.microsoft.com/office/drawing/2012/chart" uri="{02D57815-91ED-43cb-92C2-25804820EDAC}">
              <c15:datalabelsRange>
                <c15:f>'6) UCS_YM_Chart'!$AF$3:$AF$39</c15:f>
                <c15:dlblRangeCache>
                  <c:ptCount val="37"/>
                  <c:pt idx="0">
                    <c:v>0.1</c:v>
                  </c:pt>
                  <c:pt idx="1">
                    <c:v>0.2</c:v>
                  </c:pt>
                  <c:pt idx="2">
                    <c:v>0.3</c:v>
                  </c:pt>
                  <c:pt idx="3">
                    <c:v>0.4</c:v>
                  </c:pt>
                  <c:pt idx="4">
                    <c:v>0.5</c:v>
                  </c:pt>
                  <c:pt idx="5">
                    <c:v>0.6</c:v>
                  </c:pt>
                  <c:pt idx="6">
                    <c:v>0.7</c:v>
                  </c:pt>
                  <c:pt idx="7">
                    <c:v>0.8</c:v>
                  </c:pt>
                  <c:pt idx="8">
                    <c:v>0.9</c:v>
                  </c:pt>
                  <c:pt idx="9">
                    <c:v>1</c:v>
                  </c:pt>
                  <c:pt idx="10">
                    <c:v>2</c:v>
                  </c:pt>
                  <c:pt idx="11">
                    <c:v>3</c:v>
                  </c:pt>
                  <c:pt idx="12">
                    <c:v>4</c:v>
                  </c:pt>
                  <c:pt idx="13">
                    <c:v>5</c:v>
                  </c:pt>
                  <c:pt idx="14">
                    <c:v>6</c:v>
                  </c:pt>
                  <c:pt idx="15">
                    <c:v>7</c:v>
                  </c:pt>
                  <c:pt idx="16">
                    <c:v>8</c:v>
                  </c:pt>
                  <c:pt idx="17">
                    <c:v>9</c:v>
                  </c:pt>
                  <c:pt idx="18">
                    <c:v>10</c:v>
                  </c:pt>
                  <c:pt idx="19">
                    <c:v>20</c:v>
                  </c:pt>
                  <c:pt idx="20">
                    <c:v>30</c:v>
                  </c:pt>
                  <c:pt idx="21">
                    <c:v>40</c:v>
                  </c:pt>
                  <c:pt idx="22">
                    <c:v>50</c:v>
                  </c:pt>
                  <c:pt idx="23">
                    <c:v>60</c:v>
                  </c:pt>
                  <c:pt idx="24">
                    <c:v>70</c:v>
                  </c:pt>
                  <c:pt idx="25">
                    <c:v>80</c:v>
                  </c:pt>
                  <c:pt idx="26">
                    <c:v>90</c:v>
                  </c:pt>
                  <c:pt idx="27">
                    <c:v>100</c:v>
                  </c:pt>
                  <c:pt idx="28">
                    <c:v>200</c:v>
                  </c:pt>
                  <c:pt idx="29">
                    <c:v>300</c:v>
                  </c:pt>
                  <c:pt idx="30">
                    <c:v>400</c:v>
                  </c:pt>
                  <c:pt idx="31">
                    <c:v>500</c:v>
                  </c:pt>
                  <c:pt idx="32">
                    <c:v>600</c:v>
                  </c:pt>
                  <c:pt idx="33">
                    <c:v>700</c:v>
                  </c:pt>
                  <c:pt idx="34">
                    <c:v>800</c:v>
                  </c:pt>
                  <c:pt idx="35">
                    <c:v>900</c:v>
                  </c:pt>
                  <c:pt idx="36">
                    <c:v>1000</c:v>
                  </c:pt>
                </c15:dlblRangeCache>
              </c15:datalabelsRange>
            </c:ext>
            <c:ext xmlns:c16="http://schemas.microsoft.com/office/drawing/2014/chart" uri="{C3380CC4-5D6E-409C-BE32-E72D297353CC}">
              <c16:uniqueId val="{00000039-E7E6-4D9A-8154-EB4F7F6CDA98}"/>
            </c:ext>
          </c:extLst>
        </c:ser>
        <c:ser>
          <c:idx val="2"/>
          <c:order val="3"/>
          <c:tx>
            <c:v>XaxisLabels</c:v>
          </c:tx>
          <c:spPr>
            <a:ln w="19050">
              <a:noFill/>
            </a:ln>
          </c:spPr>
          <c:marker>
            <c:symbol val="plus"/>
            <c:size val="7"/>
            <c:spPr>
              <a:ln>
                <a:solidFill>
                  <a:schemeClr val="tx1"/>
                </a:solidFill>
              </a:ln>
            </c:spPr>
          </c:marker>
          <c:dLbls>
            <c:dLbl>
              <c:idx val="0"/>
              <c:tx>
                <c:rich>
                  <a:bodyPr/>
                  <a:lstStyle/>
                  <a:p>
                    <a:fld id="{F43F7FA4-DEBE-4084-A1C5-CF9BB047C3A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E7E6-4D9A-8154-EB4F7F6CDA98}"/>
                </c:ext>
              </c:extLst>
            </c:dLbl>
            <c:dLbl>
              <c:idx val="1"/>
              <c:tx>
                <c:rich>
                  <a:bodyPr/>
                  <a:lstStyle/>
                  <a:p>
                    <a:fld id="{C85A3BF7-ABE4-4958-B03F-60596F03DF9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E7E6-4D9A-8154-EB4F7F6CDA98}"/>
                </c:ext>
              </c:extLst>
            </c:dLbl>
            <c:dLbl>
              <c:idx val="2"/>
              <c:tx>
                <c:rich>
                  <a:bodyPr/>
                  <a:lstStyle/>
                  <a:p>
                    <a:fld id="{0B270FAF-B626-4089-BBF4-AEEA3812990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E7E6-4D9A-8154-EB4F7F6CDA98}"/>
                </c:ext>
              </c:extLst>
            </c:dLbl>
            <c:dLbl>
              <c:idx val="3"/>
              <c:tx>
                <c:rich>
                  <a:bodyPr/>
                  <a:lstStyle/>
                  <a:p>
                    <a:fld id="{A23A4758-1582-44B4-8313-5F4C515F6BA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E7E6-4D9A-8154-EB4F7F6CDA98}"/>
                </c:ext>
              </c:extLst>
            </c:dLbl>
            <c:dLbl>
              <c:idx val="4"/>
              <c:tx>
                <c:rich>
                  <a:bodyPr/>
                  <a:lstStyle/>
                  <a:p>
                    <a:fld id="{86FDE293-F74E-45C9-9319-73050AABD00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E7E6-4D9A-8154-EB4F7F6CDA98}"/>
                </c:ext>
              </c:extLst>
            </c:dLbl>
            <c:dLbl>
              <c:idx val="5"/>
              <c:tx>
                <c:rich>
                  <a:bodyPr/>
                  <a:lstStyle/>
                  <a:p>
                    <a:fld id="{4E5A9CCC-20BD-487D-A797-BEDEC1C06EE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E7E6-4D9A-8154-EB4F7F6CDA98}"/>
                </c:ext>
              </c:extLst>
            </c:dLbl>
            <c:dLbl>
              <c:idx val="6"/>
              <c:tx>
                <c:rich>
                  <a:bodyPr/>
                  <a:lstStyle/>
                  <a:p>
                    <a:fld id="{1622710C-A79A-4BC6-BB0C-F72A4F45C5D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7E6-4D9A-8154-EB4F7F6CDA98}"/>
                </c:ext>
              </c:extLst>
            </c:dLbl>
            <c:dLbl>
              <c:idx val="7"/>
              <c:tx>
                <c:rich>
                  <a:bodyPr/>
                  <a:lstStyle/>
                  <a:p>
                    <a:fld id="{6817CBB9-C626-4E2E-B2DA-D0B82F50D40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E7E6-4D9A-8154-EB4F7F6CDA98}"/>
                </c:ext>
              </c:extLst>
            </c:dLbl>
            <c:dLbl>
              <c:idx val="8"/>
              <c:tx>
                <c:rich>
                  <a:bodyPr/>
                  <a:lstStyle/>
                  <a:p>
                    <a:fld id="{9B0F3A4E-F39A-432E-95A0-5A09BAF72AB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E7E6-4D9A-8154-EB4F7F6CDA98}"/>
                </c:ext>
              </c:extLst>
            </c:dLbl>
            <c:dLbl>
              <c:idx val="9"/>
              <c:tx>
                <c:rich>
                  <a:bodyPr/>
                  <a:lstStyle/>
                  <a:p>
                    <a:fld id="{DCAEF282-D27C-4193-81CA-5D3DEAFD05A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E7E6-4D9A-8154-EB4F7F6CDA98}"/>
                </c:ext>
              </c:extLst>
            </c:dLbl>
            <c:dLbl>
              <c:idx val="10"/>
              <c:tx>
                <c:rich>
                  <a:bodyPr/>
                  <a:lstStyle/>
                  <a:p>
                    <a:fld id="{A288D560-62E8-4099-BACC-3CF58B36637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E7E6-4D9A-8154-EB4F7F6CDA98}"/>
                </c:ext>
              </c:extLst>
            </c:dLbl>
            <c:dLbl>
              <c:idx val="11"/>
              <c:tx>
                <c:rich>
                  <a:bodyPr/>
                  <a:lstStyle/>
                  <a:p>
                    <a:fld id="{8CF9AF1F-91AA-44AE-B5E8-74A4E196CFB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E7E6-4D9A-8154-EB4F7F6CDA98}"/>
                </c:ext>
              </c:extLst>
            </c:dLbl>
            <c:dLbl>
              <c:idx val="12"/>
              <c:tx>
                <c:rich>
                  <a:bodyPr/>
                  <a:lstStyle/>
                  <a:p>
                    <a:fld id="{5F20C4BE-A770-4D5D-8BC3-33D1CCAC7CE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E7E6-4D9A-8154-EB4F7F6CDA98}"/>
                </c:ext>
              </c:extLst>
            </c:dLbl>
            <c:dLbl>
              <c:idx val="13"/>
              <c:tx>
                <c:rich>
                  <a:bodyPr/>
                  <a:lstStyle/>
                  <a:p>
                    <a:fld id="{10717727-74A0-4F41-A625-F9C92924003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E7E6-4D9A-8154-EB4F7F6CDA98}"/>
                </c:ext>
              </c:extLst>
            </c:dLbl>
            <c:dLbl>
              <c:idx val="14"/>
              <c:tx>
                <c:rich>
                  <a:bodyPr/>
                  <a:lstStyle/>
                  <a:p>
                    <a:fld id="{09FFD688-68A8-4D6D-A6D2-90552241419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E7E6-4D9A-8154-EB4F7F6CDA98}"/>
                </c:ext>
              </c:extLst>
            </c:dLbl>
            <c:dLbl>
              <c:idx val="15"/>
              <c:tx>
                <c:rich>
                  <a:bodyPr/>
                  <a:lstStyle/>
                  <a:p>
                    <a:fld id="{BCAABE75-1F7C-4051-8A28-6160586D5DE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E7E6-4D9A-8154-EB4F7F6CDA98}"/>
                </c:ext>
              </c:extLst>
            </c:dLbl>
            <c:dLbl>
              <c:idx val="16"/>
              <c:tx>
                <c:rich>
                  <a:bodyPr/>
                  <a:lstStyle/>
                  <a:p>
                    <a:fld id="{F063F71D-18A8-4B13-A70A-A0D9635E7ED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E7E6-4D9A-8154-EB4F7F6CDA98}"/>
                </c:ext>
              </c:extLst>
            </c:dLbl>
            <c:dLbl>
              <c:idx val="17"/>
              <c:tx>
                <c:rich>
                  <a:bodyPr/>
                  <a:lstStyle/>
                  <a:p>
                    <a:fld id="{1ECC38FC-764D-4A51-8026-6E4013CABCD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E7E6-4D9A-8154-EB4F7F6CDA98}"/>
                </c:ext>
              </c:extLst>
            </c:dLbl>
            <c:dLbl>
              <c:idx val="18"/>
              <c:tx>
                <c:rich>
                  <a:bodyPr/>
                  <a:lstStyle/>
                  <a:p>
                    <a:fld id="{6507B457-50AF-4EE0-B716-82345A20BCD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E7E6-4D9A-8154-EB4F7F6CDA98}"/>
                </c:ext>
              </c:extLst>
            </c:dLbl>
            <c:dLbl>
              <c:idx val="19"/>
              <c:tx>
                <c:rich>
                  <a:bodyPr/>
                  <a:lstStyle/>
                  <a:p>
                    <a:fld id="{F0B131BA-3752-4EF1-B6BB-35991A08197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E7E6-4D9A-8154-EB4F7F6CDA98}"/>
                </c:ext>
              </c:extLst>
            </c:dLbl>
            <c:dLbl>
              <c:idx val="20"/>
              <c:tx>
                <c:rich>
                  <a:bodyPr/>
                  <a:lstStyle/>
                  <a:p>
                    <a:fld id="{CE912F10-99E4-4570-AD8E-7F574B31C28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E7E6-4D9A-8154-EB4F7F6CDA98}"/>
                </c:ext>
              </c:extLst>
            </c:dLbl>
            <c:dLbl>
              <c:idx val="21"/>
              <c:tx>
                <c:rich>
                  <a:bodyPr/>
                  <a:lstStyle/>
                  <a:p>
                    <a:fld id="{088D8682-84FE-47E6-90E8-728248C403D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E7E6-4D9A-8154-EB4F7F6CDA98}"/>
                </c:ext>
              </c:extLst>
            </c:dLbl>
            <c:dLbl>
              <c:idx val="22"/>
              <c:tx>
                <c:rich>
                  <a:bodyPr/>
                  <a:lstStyle/>
                  <a:p>
                    <a:fld id="{A4DEC0BC-7BDE-46D5-B7AE-718BBD0A006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E7E6-4D9A-8154-EB4F7F6CDA98}"/>
                </c:ext>
              </c:extLst>
            </c:dLbl>
            <c:dLbl>
              <c:idx val="23"/>
              <c:tx>
                <c:rich>
                  <a:bodyPr/>
                  <a:lstStyle/>
                  <a:p>
                    <a:fld id="{FF84D26D-CE80-489F-9D6D-96D217E1FFD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E7E6-4D9A-8154-EB4F7F6CDA98}"/>
                </c:ext>
              </c:extLst>
            </c:dLbl>
            <c:dLbl>
              <c:idx val="24"/>
              <c:tx>
                <c:rich>
                  <a:bodyPr/>
                  <a:lstStyle/>
                  <a:p>
                    <a:fld id="{64C5FAC6-E5CF-4D2E-B394-2F1731C1290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E7E6-4D9A-8154-EB4F7F6CDA98}"/>
                </c:ext>
              </c:extLst>
            </c:dLbl>
            <c:dLbl>
              <c:idx val="25"/>
              <c:tx>
                <c:rich>
                  <a:bodyPr/>
                  <a:lstStyle/>
                  <a:p>
                    <a:fld id="{D616E84F-F5A4-4FC7-A580-470A1CDFCB2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E7E6-4D9A-8154-EB4F7F6CDA98}"/>
                </c:ext>
              </c:extLst>
            </c:dLbl>
            <c:dLbl>
              <c:idx val="26"/>
              <c:tx>
                <c:rich>
                  <a:bodyPr/>
                  <a:lstStyle/>
                  <a:p>
                    <a:fld id="{B703D43E-EF95-4CBD-983D-4C3982A6183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4-E7E6-4D9A-8154-EB4F7F6CDA98}"/>
                </c:ext>
              </c:extLst>
            </c:dLbl>
            <c:dLbl>
              <c:idx val="27"/>
              <c:tx>
                <c:rich>
                  <a:bodyPr/>
                  <a:lstStyle/>
                  <a:p>
                    <a:fld id="{BF104B6A-EC66-4525-8E61-6B39B544D15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E7E6-4D9A-8154-EB4F7F6CDA98}"/>
                </c:ext>
              </c:extLst>
            </c:dLbl>
            <c:spPr>
              <a:noFill/>
              <a:ln>
                <a:noFill/>
              </a:ln>
              <a:effectLst/>
            </c:spPr>
            <c:txPr>
              <a:bodyPr rot="-5400000" vert="horz" wrap="square" lIns="38100" tIns="19050" rIns="38100" bIns="19050" anchor="ctr">
                <a:spAutoFit/>
              </a:bodyPr>
              <a:lstStyle/>
              <a:p>
                <a:pPr>
                  <a:defRPr sz="1600" b="1">
                    <a:solidFill>
                      <a:schemeClr val="tx1"/>
                    </a:solidFill>
                    <a:latin typeface="Times New Roman" panose="02020603050405020304" pitchFamily="18" charset="0"/>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UCS_YM_Chart'!$AH$4:$AH$31</c:f>
              <c:numCache>
                <c:formatCode>General</c:formatCode>
                <c:ptCount val="28"/>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numCache>
            </c:numRef>
          </c:xVal>
          <c:yVal>
            <c:numRef>
              <c:f>'6) UCS_YM_Chart'!$AI$4:$AI$31</c:f>
              <c:numCache>
                <c:formatCode>General</c:formatCode>
                <c:ptCount val="28"/>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numCache>
            </c:numRef>
          </c:yVal>
          <c:smooth val="0"/>
          <c:extLst>
            <c:ext xmlns:c15="http://schemas.microsoft.com/office/drawing/2012/chart" uri="{02D57815-91ED-43cb-92C2-25804820EDAC}">
              <c15:datalabelsRange>
                <c15:f>'6) UCS_YM_Chart'!$AH$4:$AH$31</c15:f>
                <c15:dlblRangeCache>
                  <c:ptCount val="28"/>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15:dlblRangeCache>
              </c15:datalabelsRange>
            </c:ext>
            <c:ext xmlns:c16="http://schemas.microsoft.com/office/drawing/2014/chart" uri="{C3380CC4-5D6E-409C-BE32-E72D297353CC}">
              <c16:uniqueId val="{00000056-E7E6-4D9A-8154-EB4F7F6CDA98}"/>
            </c:ext>
          </c:extLst>
        </c:ser>
        <c:ser>
          <c:idx val="4"/>
          <c:order val="4"/>
          <c:tx>
            <c:v>Ext_Strong</c:v>
          </c:tx>
          <c:spPr>
            <a:ln w="25400">
              <a:solidFill>
                <a:schemeClr val="tx1"/>
              </a:solidFill>
            </a:ln>
          </c:spPr>
          <c:marker>
            <c:symbol val="plus"/>
            <c:size val="7"/>
          </c:marker>
          <c:xVal>
            <c:numRef>
              <c:f>'6) UCS_YM_Chart'!$A$65:$A$66</c:f>
              <c:numCache>
                <c:formatCode>General</c:formatCode>
                <c:ptCount val="2"/>
                <c:pt idx="0">
                  <c:v>250</c:v>
                </c:pt>
                <c:pt idx="1">
                  <c:v>250</c:v>
                </c:pt>
              </c:numCache>
            </c:numRef>
          </c:xVal>
          <c:yVal>
            <c:numRef>
              <c:f>'6) UCS_YM_Chart'!$B$65:$B$66</c:f>
              <c:numCache>
                <c:formatCode>General</c:formatCode>
                <c:ptCount val="2"/>
                <c:pt idx="0">
                  <c:v>0.1</c:v>
                </c:pt>
                <c:pt idx="1">
                  <c:v>1000</c:v>
                </c:pt>
              </c:numCache>
            </c:numRef>
          </c:yVal>
          <c:smooth val="0"/>
          <c:extLst>
            <c:ext xmlns:c16="http://schemas.microsoft.com/office/drawing/2014/chart" uri="{C3380CC4-5D6E-409C-BE32-E72D297353CC}">
              <c16:uniqueId val="{00000057-E7E6-4D9A-8154-EB4F7F6CDA98}"/>
            </c:ext>
          </c:extLst>
        </c:ser>
        <c:ser>
          <c:idx val="5"/>
          <c:order val="5"/>
          <c:tx>
            <c:v>VStrong</c:v>
          </c:tx>
          <c:spPr>
            <a:ln w="25400">
              <a:solidFill>
                <a:schemeClr val="tx1"/>
              </a:solidFill>
            </a:ln>
          </c:spPr>
          <c:marker>
            <c:symbol val="plus"/>
            <c:size val="7"/>
            <c:spPr>
              <a:ln>
                <a:solidFill>
                  <a:srgbClr val="C00000"/>
                </a:solidFill>
              </a:ln>
            </c:spPr>
          </c:marker>
          <c:xVal>
            <c:numRef>
              <c:f>'6) UCS_YM_Chart'!$C$65:$C$66</c:f>
              <c:numCache>
                <c:formatCode>General</c:formatCode>
                <c:ptCount val="2"/>
                <c:pt idx="0">
                  <c:v>100</c:v>
                </c:pt>
                <c:pt idx="1">
                  <c:v>100</c:v>
                </c:pt>
              </c:numCache>
            </c:numRef>
          </c:xVal>
          <c:yVal>
            <c:numRef>
              <c:f>'6) UCS_YM_Chart'!$D$65:$D$66</c:f>
              <c:numCache>
                <c:formatCode>General</c:formatCode>
                <c:ptCount val="2"/>
                <c:pt idx="0">
                  <c:v>0.1</c:v>
                </c:pt>
                <c:pt idx="1">
                  <c:v>1000</c:v>
                </c:pt>
              </c:numCache>
            </c:numRef>
          </c:yVal>
          <c:smooth val="0"/>
          <c:extLst>
            <c:ext xmlns:c16="http://schemas.microsoft.com/office/drawing/2014/chart" uri="{C3380CC4-5D6E-409C-BE32-E72D297353CC}">
              <c16:uniqueId val="{00000058-E7E6-4D9A-8154-EB4F7F6CDA98}"/>
            </c:ext>
          </c:extLst>
        </c:ser>
        <c:ser>
          <c:idx val="6"/>
          <c:order val="6"/>
          <c:tx>
            <c:v>Strong</c:v>
          </c:tx>
          <c:spPr>
            <a:ln w="25400">
              <a:solidFill>
                <a:schemeClr val="tx1"/>
              </a:solidFill>
            </a:ln>
          </c:spPr>
          <c:xVal>
            <c:numRef>
              <c:f>'6) UCS_YM_Chart'!$E$65:$E$66</c:f>
              <c:numCache>
                <c:formatCode>General</c:formatCode>
                <c:ptCount val="2"/>
                <c:pt idx="0">
                  <c:v>50</c:v>
                </c:pt>
                <c:pt idx="1">
                  <c:v>50</c:v>
                </c:pt>
              </c:numCache>
            </c:numRef>
          </c:xVal>
          <c:yVal>
            <c:numRef>
              <c:f>'6) UCS_YM_Chart'!$F$65:$F$66</c:f>
              <c:numCache>
                <c:formatCode>General</c:formatCode>
                <c:ptCount val="2"/>
                <c:pt idx="0">
                  <c:v>0.1</c:v>
                </c:pt>
                <c:pt idx="1">
                  <c:v>1000</c:v>
                </c:pt>
              </c:numCache>
            </c:numRef>
          </c:yVal>
          <c:smooth val="0"/>
          <c:extLst>
            <c:ext xmlns:c16="http://schemas.microsoft.com/office/drawing/2014/chart" uri="{C3380CC4-5D6E-409C-BE32-E72D297353CC}">
              <c16:uniqueId val="{00000059-E7E6-4D9A-8154-EB4F7F6CDA98}"/>
            </c:ext>
          </c:extLst>
        </c:ser>
        <c:ser>
          <c:idx val="7"/>
          <c:order val="7"/>
          <c:tx>
            <c:v>MedStrong</c:v>
          </c:tx>
          <c:spPr>
            <a:ln w="25400">
              <a:solidFill>
                <a:schemeClr val="tx1"/>
              </a:solidFill>
            </a:ln>
          </c:spPr>
          <c:xVal>
            <c:numRef>
              <c:f>'6) UCS_YM_Chart'!$G$65:$G$66</c:f>
              <c:numCache>
                <c:formatCode>General</c:formatCode>
                <c:ptCount val="2"/>
                <c:pt idx="0">
                  <c:v>25</c:v>
                </c:pt>
                <c:pt idx="1">
                  <c:v>25</c:v>
                </c:pt>
              </c:numCache>
            </c:numRef>
          </c:xVal>
          <c:yVal>
            <c:numRef>
              <c:f>'6) UCS_YM_Chart'!$H$65:$H$66</c:f>
              <c:numCache>
                <c:formatCode>General</c:formatCode>
                <c:ptCount val="2"/>
                <c:pt idx="0">
                  <c:v>0.1</c:v>
                </c:pt>
                <c:pt idx="1">
                  <c:v>1000</c:v>
                </c:pt>
              </c:numCache>
            </c:numRef>
          </c:yVal>
          <c:smooth val="0"/>
          <c:extLst>
            <c:ext xmlns:c16="http://schemas.microsoft.com/office/drawing/2014/chart" uri="{C3380CC4-5D6E-409C-BE32-E72D297353CC}">
              <c16:uniqueId val="{0000005A-E7E6-4D9A-8154-EB4F7F6CDA98}"/>
            </c:ext>
          </c:extLst>
        </c:ser>
        <c:ser>
          <c:idx val="8"/>
          <c:order val="8"/>
          <c:tx>
            <c:v>Weak</c:v>
          </c:tx>
          <c:spPr>
            <a:ln w="25400">
              <a:solidFill>
                <a:schemeClr val="tx1"/>
              </a:solidFill>
            </a:ln>
          </c:spPr>
          <c:xVal>
            <c:numRef>
              <c:f>'6) UCS_YM_Chart'!$I$65:$I$66</c:f>
              <c:numCache>
                <c:formatCode>General</c:formatCode>
                <c:ptCount val="2"/>
                <c:pt idx="0">
                  <c:v>5</c:v>
                </c:pt>
                <c:pt idx="1">
                  <c:v>5</c:v>
                </c:pt>
              </c:numCache>
            </c:numRef>
          </c:xVal>
          <c:yVal>
            <c:numRef>
              <c:f>'6) UCS_YM_Chart'!$J$65:$J$66</c:f>
              <c:numCache>
                <c:formatCode>General</c:formatCode>
                <c:ptCount val="2"/>
                <c:pt idx="0">
                  <c:v>0.1</c:v>
                </c:pt>
                <c:pt idx="1">
                  <c:v>1000</c:v>
                </c:pt>
              </c:numCache>
            </c:numRef>
          </c:yVal>
          <c:smooth val="0"/>
          <c:extLst>
            <c:ext xmlns:c16="http://schemas.microsoft.com/office/drawing/2014/chart" uri="{C3380CC4-5D6E-409C-BE32-E72D297353CC}">
              <c16:uniqueId val="{0000005B-E7E6-4D9A-8154-EB4F7F6CDA98}"/>
            </c:ext>
          </c:extLst>
        </c:ser>
        <c:ser>
          <c:idx val="10"/>
          <c:order val="9"/>
          <c:tx>
            <c:v>Quartzite</c:v>
          </c:tx>
          <c:spPr>
            <a:ln w="19050">
              <a:noFill/>
            </a:ln>
          </c:spPr>
          <c:marker>
            <c:symbol val="diamond"/>
            <c:size val="10"/>
            <c:spPr>
              <a:solidFill>
                <a:schemeClr val="bg2">
                  <a:lumMod val="75000"/>
                </a:schemeClr>
              </a:solidFill>
              <a:ln w="15875">
                <a:solidFill>
                  <a:schemeClr val="tx1"/>
                </a:solidFill>
              </a:ln>
            </c:spPr>
          </c:marker>
          <c:xVal>
            <c:numRef>
              <c:f>'6) UCS_YM_Chart'!$U$19:$U$28</c:f>
              <c:numCache>
                <c:formatCode>General</c:formatCode>
                <c:ptCount val="10"/>
                <c:pt idx="0">
                  <c:v>209</c:v>
                </c:pt>
                <c:pt idx="1">
                  <c:v>214.9</c:v>
                </c:pt>
                <c:pt idx="2">
                  <c:v>220.63183441580824</c:v>
                </c:pt>
                <c:pt idx="3">
                  <c:v>225</c:v>
                </c:pt>
                <c:pt idx="4">
                  <c:v>311.5</c:v>
                </c:pt>
                <c:pt idx="5">
                  <c:v>320.10000000000002</c:v>
                </c:pt>
                <c:pt idx="6">
                  <c:v>328.18985369351481</c:v>
                </c:pt>
                <c:pt idx="7">
                  <c:v>340</c:v>
                </c:pt>
                <c:pt idx="8">
                  <c:v>374</c:v>
                </c:pt>
                <c:pt idx="9">
                  <c:v>629</c:v>
                </c:pt>
              </c:numCache>
            </c:numRef>
          </c:xVal>
          <c:yVal>
            <c:numRef>
              <c:f>'6) UCS_YM_Chart'!$V$19:$V$28</c:f>
              <c:numCache>
                <c:formatCode>General</c:formatCode>
                <c:ptCount val="10"/>
                <c:pt idx="0">
                  <c:v>58</c:v>
                </c:pt>
                <c:pt idx="1">
                  <c:v>47.862068965517238</c:v>
                </c:pt>
                <c:pt idx="2">
                  <c:v>38.61057102276645</c:v>
                </c:pt>
                <c:pt idx="3">
                  <c:v>22.5</c:v>
                </c:pt>
                <c:pt idx="4">
                  <c:v>62.620689655172413</c:v>
                </c:pt>
                <c:pt idx="5">
                  <c:v>88.4</c:v>
                </c:pt>
                <c:pt idx="6">
                  <c:v>96.526427556916119</c:v>
                </c:pt>
                <c:pt idx="7">
                  <c:v>39</c:v>
                </c:pt>
                <c:pt idx="8">
                  <c:v>70</c:v>
                </c:pt>
                <c:pt idx="9">
                  <c:v>84.8</c:v>
                </c:pt>
              </c:numCache>
            </c:numRef>
          </c:yVal>
          <c:smooth val="0"/>
          <c:extLst>
            <c:ext xmlns:c16="http://schemas.microsoft.com/office/drawing/2014/chart" uri="{C3380CC4-5D6E-409C-BE32-E72D297353CC}">
              <c16:uniqueId val="{0000005E-E7E6-4D9A-8154-EB4F7F6CDA98}"/>
            </c:ext>
          </c:extLst>
        </c:ser>
        <c:ser>
          <c:idx val="12"/>
          <c:order val="10"/>
          <c:tx>
            <c:v>Basalt</c:v>
          </c:tx>
          <c:spPr>
            <a:ln w="19050">
              <a:noFill/>
            </a:ln>
          </c:spPr>
          <c:marker>
            <c:symbol val="x"/>
            <c:size val="7"/>
            <c:spPr>
              <a:noFill/>
              <a:ln w="19050">
                <a:solidFill>
                  <a:schemeClr val="tx1"/>
                </a:solidFill>
              </a:ln>
            </c:spPr>
          </c:marker>
          <c:xVal>
            <c:numRef>
              <c:f>'6) UCS_YM_Chart'!$U$29:$U$50</c:f>
              <c:numCache>
                <c:formatCode>General</c:formatCode>
                <c:ptCount val="22"/>
                <c:pt idx="0">
                  <c:v>234.42132406679627</c:v>
                </c:pt>
                <c:pt idx="1">
                  <c:v>306.12667025193394</c:v>
                </c:pt>
                <c:pt idx="2">
                  <c:v>368.86884816392944</c:v>
                </c:pt>
                <c:pt idx="3">
                  <c:v>68.257973772390685</c:v>
                </c:pt>
                <c:pt idx="4">
                  <c:v>171.6791461548008</c:v>
                </c:pt>
                <c:pt idx="5">
                  <c:v>57.915856534149668</c:v>
                </c:pt>
                <c:pt idx="6">
                  <c:v>95.836953074366704</c:v>
                </c:pt>
                <c:pt idx="7">
                  <c:v>61.363228946896669</c:v>
                </c:pt>
                <c:pt idx="8">
                  <c:v>120</c:v>
                </c:pt>
                <c:pt idx="9">
                  <c:v>58</c:v>
                </c:pt>
                <c:pt idx="10">
                  <c:v>148</c:v>
                </c:pt>
                <c:pt idx="11">
                  <c:v>130.44857209834663</c:v>
                </c:pt>
                <c:pt idx="12">
                  <c:v>142.92806023249079</c:v>
                </c:pt>
                <c:pt idx="13">
                  <c:v>146.51332754174766</c:v>
                </c:pt>
                <c:pt idx="14">
                  <c:v>147.34069692080695</c:v>
                </c:pt>
                <c:pt idx="15">
                  <c:v>147.6164867138267</c:v>
                </c:pt>
                <c:pt idx="16">
                  <c:v>150.3743846440243</c:v>
                </c:pt>
                <c:pt idx="17">
                  <c:v>153.8217570567713</c:v>
                </c:pt>
                <c:pt idx="18">
                  <c:v>156.78649733173373</c:v>
                </c:pt>
                <c:pt idx="19">
                  <c:v>157.54491926253809</c:v>
                </c:pt>
                <c:pt idx="20">
                  <c:v>149.17241379310346</c:v>
                </c:pt>
                <c:pt idx="21">
                  <c:v>292.06206896551726</c:v>
                </c:pt>
              </c:numCache>
            </c:numRef>
          </c:xVal>
          <c:yVal>
            <c:numRef>
              <c:f>'6) UCS_YM_Chart'!$V$29:$V$50</c:f>
              <c:numCache>
                <c:formatCode>General</c:formatCode>
                <c:ptCount val="22"/>
                <c:pt idx="0">
                  <c:v>51.02111170865566</c:v>
                </c:pt>
                <c:pt idx="1">
                  <c:v>79.289565493181101</c:v>
                </c:pt>
                <c:pt idx="2">
                  <c:v>85.494835836125702</c:v>
                </c:pt>
                <c:pt idx="3">
                  <c:v>39.989519987865251</c:v>
                </c:pt>
                <c:pt idx="4">
                  <c:v>57.226382051600275</c:v>
                </c:pt>
                <c:pt idx="5">
                  <c:v>33.784249644920642</c:v>
                </c:pt>
                <c:pt idx="6">
                  <c:v>59.984279981797876</c:v>
                </c:pt>
                <c:pt idx="7">
                  <c:v>44.126366883161651</c:v>
                </c:pt>
                <c:pt idx="8">
                  <c:v>41</c:v>
                </c:pt>
                <c:pt idx="9">
                  <c:v>32.4</c:v>
                </c:pt>
                <c:pt idx="10">
                  <c:v>33.9</c:v>
                </c:pt>
                <c:pt idx="11">
                  <c:v>23.993711992719149</c:v>
                </c:pt>
                <c:pt idx="12">
                  <c:v>29.302665508349538</c:v>
                </c:pt>
                <c:pt idx="13">
                  <c:v>34.473724127470042</c:v>
                </c:pt>
                <c:pt idx="14">
                  <c:v>32.12951088680208</c:v>
                </c:pt>
                <c:pt idx="15">
                  <c:v>37.024779712902827</c:v>
                </c:pt>
                <c:pt idx="16">
                  <c:v>33.094775162371242</c:v>
                </c:pt>
                <c:pt idx="17">
                  <c:v>27.578979301976034</c:v>
                </c:pt>
                <c:pt idx="18">
                  <c:v>28.751085922310015</c:v>
                </c:pt>
                <c:pt idx="19">
                  <c:v>32.474248128076781</c:v>
                </c:pt>
                <c:pt idx="20">
                  <c:v>67.379310344827587</c:v>
                </c:pt>
                <c:pt idx="21">
                  <c:v>100.55172413793103</c:v>
                </c:pt>
              </c:numCache>
            </c:numRef>
          </c:yVal>
          <c:smooth val="0"/>
          <c:extLst>
            <c:ext xmlns:c16="http://schemas.microsoft.com/office/drawing/2014/chart" uri="{C3380CC4-5D6E-409C-BE32-E72D297353CC}">
              <c16:uniqueId val="{00000061-E7E6-4D9A-8154-EB4F7F6CDA98}"/>
            </c:ext>
          </c:extLst>
        </c:ser>
        <c:ser>
          <c:idx val="13"/>
          <c:order val="11"/>
          <c:tx>
            <c:v>Granite</c:v>
          </c:tx>
          <c:spPr>
            <a:ln w="19050">
              <a:noFill/>
            </a:ln>
          </c:spPr>
          <c:marker>
            <c:symbol val="square"/>
            <c:size val="7"/>
            <c:spPr>
              <a:noFill/>
              <a:ln w="19050">
                <a:solidFill>
                  <a:schemeClr val="tx1"/>
                </a:solidFill>
              </a:ln>
            </c:spPr>
          </c:marker>
          <c:xVal>
            <c:numRef>
              <c:f>'6) UCS_YM_Chart'!$U$51:$U$136</c:f>
              <c:numCache>
                <c:formatCode>0.00</c:formatCode>
                <c:ptCount val="86"/>
                <c:pt idx="0" formatCode="General">
                  <c:v>193</c:v>
                </c:pt>
                <c:pt idx="1">
                  <c:v>251</c:v>
                </c:pt>
                <c:pt idx="2" formatCode="General">
                  <c:v>226.15</c:v>
                </c:pt>
                <c:pt idx="3">
                  <c:v>93.079055144169104</c:v>
                </c:pt>
                <c:pt idx="4">
                  <c:v>193</c:v>
                </c:pt>
                <c:pt idx="5" formatCode="General">
                  <c:v>244.07</c:v>
                </c:pt>
                <c:pt idx="6" formatCode="General">
                  <c:v>192.9</c:v>
                </c:pt>
                <c:pt idx="7" formatCode="General">
                  <c:v>251</c:v>
                </c:pt>
                <c:pt idx="8">
                  <c:v>144.78964133537417</c:v>
                </c:pt>
                <c:pt idx="9">
                  <c:v>196.50022752657924</c:v>
                </c:pt>
                <c:pt idx="10" formatCode="General">
                  <c:v>174.7</c:v>
                </c:pt>
                <c:pt idx="11">
                  <c:v>126.86330478908975</c:v>
                </c:pt>
                <c:pt idx="12" formatCode="General">
                  <c:v>213.7</c:v>
                </c:pt>
                <c:pt idx="13" formatCode="General">
                  <c:v>217.9</c:v>
                </c:pt>
                <c:pt idx="14" formatCode="General">
                  <c:v>205.3</c:v>
                </c:pt>
                <c:pt idx="15" formatCode="General">
                  <c:v>201.3</c:v>
                </c:pt>
                <c:pt idx="16" formatCode="0">
                  <c:v>136.44700009652641</c:v>
                </c:pt>
                <c:pt idx="17">
                  <c:v>226</c:v>
                </c:pt>
                <c:pt idx="18" formatCode="0">
                  <c:v>153.68386216026144</c:v>
                </c:pt>
                <c:pt idx="19">
                  <c:v>234.42132406679627</c:v>
                </c:pt>
                <c:pt idx="20" formatCode="0">
                  <c:v>138.86016078544932</c:v>
                </c:pt>
                <c:pt idx="21">
                  <c:v>154.44228409106577</c:v>
                </c:pt>
                <c:pt idx="22" formatCode="General">
                  <c:v>65.811000000000007</c:v>
                </c:pt>
                <c:pt idx="23" formatCode="General">
                  <c:v>25.86</c:v>
                </c:pt>
                <c:pt idx="24" formatCode="General">
                  <c:v>60.872</c:v>
                </c:pt>
                <c:pt idx="25" formatCode="General">
                  <c:v>71.622</c:v>
                </c:pt>
                <c:pt idx="26" formatCode="General">
                  <c:v>57.457999999999998</c:v>
                </c:pt>
                <c:pt idx="27" formatCode="General">
                  <c:v>59.781999999999996</c:v>
                </c:pt>
                <c:pt idx="28" formatCode="General">
                  <c:v>63.994999999999997</c:v>
                </c:pt>
                <c:pt idx="29" formatCode="General">
                  <c:v>43.148000000000003</c:v>
                </c:pt>
                <c:pt idx="30" formatCode="General">
                  <c:v>25.568999999999999</c:v>
                </c:pt>
                <c:pt idx="31" formatCode="General">
                  <c:v>47.506</c:v>
                </c:pt>
                <c:pt idx="32" formatCode="General">
                  <c:v>46.052999999999997</c:v>
                </c:pt>
                <c:pt idx="33" formatCode="General">
                  <c:v>69.298000000000002</c:v>
                </c:pt>
                <c:pt idx="34" formatCode="General">
                  <c:v>25.786999999999999</c:v>
                </c:pt>
                <c:pt idx="35" formatCode="General">
                  <c:v>45.981000000000002</c:v>
                </c:pt>
                <c:pt idx="36" formatCode="General">
                  <c:v>37.191000000000003</c:v>
                </c:pt>
                <c:pt idx="37" formatCode="General">
                  <c:v>24.044</c:v>
                </c:pt>
                <c:pt idx="38" formatCode="General">
                  <c:v>46.851999999999997</c:v>
                </c:pt>
                <c:pt idx="39" formatCode="General">
                  <c:v>34.286000000000001</c:v>
                </c:pt>
                <c:pt idx="40" formatCode="General">
                  <c:v>36.173999999999999</c:v>
                </c:pt>
                <c:pt idx="41" formatCode="General">
                  <c:v>67.918000000000006</c:v>
                </c:pt>
                <c:pt idx="42" formatCode="General">
                  <c:v>64.358000000000004</c:v>
                </c:pt>
                <c:pt idx="43" formatCode="General">
                  <c:v>73.728999999999999</c:v>
                </c:pt>
                <c:pt idx="44" formatCode="General">
                  <c:v>38.136000000000003</c:v>
                </c:pt>
                <c:pt idx="45" formatCode="General">
                  <c:v>46.415999999999997</c:v>
                </c:pt>
                <c:pt idx="46" formatCode="General">
                  <c:v>54.334000000000003</c:v>
                </c:pt>
                <c:pt idx="47" formatCode="General">
                  <c:v>49.466999999999999</c:v>
                </c:pt>
                <c:pt idx="48" formatCode="General">
                  <c:v>56.731000000000002</c:v>
                </c:pt>
                <c:pt idx="49" formatCode="General">
                  <c:v>50.121000000000002</c:v>
                </c:pt>
                <c:pt idx="50" formatCode="General">
                  <c:v>88.765000000000001</c:v>
                </c:pt>
                <c:pt idx="51" formatCode="General">
                  <c:v>90.290999999999997</c:v>
                </c:pt>
                <c:pt idx="52" formatCode="General">
                  <c:v>122.76</c:v>
                </c:pt>
                <c:pt idx="53" formatCode="General">
                  <c:v>113.971</c:v>
                </c:pt>
                <c:pt idx="54" formatCode="General">
                  <c:v>119.056</c:v>
                </c:pt>
                <c:pt idx="55" formatCode="General">
                  <c:v>124.068</c:v>
                </c:pt>
                <c:pt idx="56" formatCode="General">
                  <c:v>107.361</c:v>
                </c:pt>
                <c:pt idx="57" formatCode="General">
                  <c:v>115.133</c:v>
                </c:pt>
                <c:pt idx="58" formatCode="General">
                  <c:v>114.77</c:v>
                </c:pt>
                <c:pt idx="59" formatCode="General">
                  <c:v>113.39</c:v>
                </c:pt>
                <c:pt idx="60" formatCode="General">
                  <c:v>166.63399999999999</c:v>
                </c:pt>
                <c:pt idx="61" formatCode="General">
                  <c:v>161.33199999999999</c:v>
                </c:pt>
                <c:pt idx="62" formatCode="General">
                  <c:v>163.36600000000001</c:v>
                </c:pt>
                <c:pt idx="63" formatCode="General">
                  <c:v>161.041</c:v>
                </c:pt>
                <c:pt idx="64" formatCode="General">
                  <c:v>152.61500000000001</c:v>
                </c:pt>
                <c:pt idx="65" formatCode="General">
                  <c:v>144.77000000000001</c:v>
                </c:pt>
                <c:pt idx="66" formatCode="General">
                  <c:v>147.02199999999999</c:v>
                </c:pt>
                <c:pt idx="67" formatCode="General">
                  <c:v>150.07300000000001</c:v>
                </c:pt>
                <c:pt idx="68" formatCode="General">
                  <c:v>131.69499999999999</c:v>
                </c:pt>
                <c:pt idx="69" formatCode="General">
                  <c:v>132.131</c:v>
                </c:pt>
                <c:pt idx="70" formatCode="General">
                  <c:v>140.91999999999999</c:v>
                </c:pt>
                <c:pt idx="71" formatCode="General">
                  <c:v>155.52099999999999</c:v>
                </c:pt>
                <c:pt idx="72" formatCode="General">
                  <c:v>152.39699999999999</c:v>
                </c:pt>
                <c:pt idx="73" formatCode="General">
                  <c:v>149.41900000000001</c:v>
                </c:pt>
                <c:pt idx="74" formatCode="General">
                  <c:v>208.50344827586207</c:v>
                </c:pt>
                <c:pt idx="75" formatCode="General">
                  <c:v>224.48965517241382</c:v>
                </c:pt>
                <c:pt idx="76" formatCode="General">
                  <c:v>186.34482758620689</c:v>
                </c:pt>
                <c:pt idx="77" formatCode="General">
                  <c:v>132.08965517241379</c:v>
                </c:pt>
                <c:pt idx="78" formatCode="General">
                  <c:v>209.38620689655173</c:v>
                </c:pt>
                <c:pt idx="79" formatCode="General">
                  <c:v>216.65517241379311</c:v>
                </c:pt>
                <c:pt idx="80" formatCode="General">
                  <c:v>135.93103448275863</c:v>
                </c:pt>
                <c:pt idx="81" formatCode="General">
                  <c:v>195.86206896551724</c:v>
                </c:pt>
                <c:pt idx="82" formatCode="General">
                  <c:v>133.79310344827587</c:v>
                </c:pt>
                <c:pt idx="83" formatCode="General">
                  <c:v>137.1</c:v>
                </c:pt>
                <c:pt idx="84" formatCode="General">
                  <c:v>67.099999999999994</c:v>
                </c:pt>
                <c:pt idx="85" formatCode="General">
                  <c:v>38.700000000000003</c:v>
                </c:pt>
              </c:numCache>
            </c:numRef>
          </c:xVal>
          <c:yVal>
            <c:numRef>
              <c:f>'6) UCS_YM_Chart'!$V$51:$V$136</c:f>
              <c:numCache>
                <c:formatCode>0.00</c:formatCode>
                <c:ptCount val="86"/>
                <c:pt idx="0" formatCode="General">
                  <c:v>19.099999999999998</c:v>
                </c:pt>
                <c:pt idx="1">
                  <c:v>25.4</c:v>
                </c:pt>
                <c:pt idx="2" formatCode="General">
                  <c:v>27.37</c:v>
                </c:pt>
                <c:pt idx="3">
                  <c:v>33.094775162371242</c:v>
                </c:pt>
                <c:pt idx="4">
                  <c:v>39</c:v>
                </c:pt>
                <c:pt idx="5" formatCode="General">
                  <c:v>44.2</c:v>
                </c:pt>
                <c:pt idx="6" formatCode="General">
                  <c:v>52.6</c:v>
                </c:pt>
                <c:pt idx="7" formatCode="General">
                  <c:v>54.6</c:v>
                </c:pt>
                <c:pt idx="8">
                  <c:v>55.847433086501468</c:v>
                </c:pt>
                <c:pt idx="9">
                  <c:v>60.673754464347276</c:v>
                </c:pt>
                <c:pt idx="10" formatCode="General">
                  <c:v>63.9</c:v>
                </c:pt>
                <c:pt idx="11">
                  <c:v>64.121126877094284</c:v>
                </c:pt>
                <c:pt idx="12" formatCode="General">
                  <c:v>65.3</c:v>
                </c:pt>
                <c:pt idx="13" formatCode="General">
                  <c:v>66.8</c:v>
                </c:pt>
                <c:pt idx="14" formatCode="General">
                  <c:v>67.7</c:v>
                </c:pt>
                <c:pt idx="15" formatCode="General">
                  <c:v>69.3</c:v>
                </c:pt>
                <c:pt idx="16" formatCode="0">
                  <c:v>70.326397220038885</c:v>
                </c:pt>
                <c:pt idx="17">
                  <c:v>70.599999999999994</c:v>
                </c:pt>
                <c:pt idx="18" formatCode="0">
                  <c:v>71.015871702588285</c:v>
                </c:pt>
                <c:pt idx="19">
                  <c:v>71.705346185137685</c:v>
                </c:pt>
                <c:pt idx="20" formatCode="0">
                  <c:v>79.979039975730501</c:v>
                </c:pt>
                <c:pt idx="21">
                  <c:v>81.357988940829301</c:v>
                </c:pt>
                <c:pt idx="22" formatCode="General">
                  <c:v>12.465999999999999</c:v>
                </c:pt>
                <c:pt idx="23" formatCode="General">
                  <c:v>14.053000000000001</c:v>
                </c:pt>
                <c:pt idx="24" formatCode="General">
                  <c:v>14.053000000000001</c:v>
                </c:pt>
                <c:pt idx="25" formatCode="General">
                  <c:v>16.097000000000001</c:v>
                </c:pt>
                <c:pt idx="26" formatCode="General">
                  <c:v>11.256</c:v>
                </c:pt>
                <c:pt idx="27" formatCode="General">
                  <c:v>11.471</c:v>
                </c:pt>
                <c:pt idx="28" formatCode="General">
                  <c:v>11.391</c:v>
                </c:pt>
                <c:pt idx="29" formatCode="General">
                  <c:v>15.263999999999999</c:v>
                </c:pt>
                <c:pt idx="30" formatCode="General">
                  <c:v>12.144</c:v>
                </c:pt>
                <c:pt idx="31" formatCode="General">
                  <c:v>12.682</c:v>
                </c:pt>
                <c:pt idx="32" formatCode="General">
                  <c:v>12.602</c:v>
                </c:pt>
                <c:pt idx="33" formatCode="General">
                  <c:v>10.073</c:v>
                </c:pt>
                <c:pt idx="34" formatCode="General">
                  <c:v>18.707999999999998</c:v>
                </c:pt>
                <c:pt idx="35" formatCode="General">
                  <c:v>14.19</c:v>
                </c:pt>
                <c:pt idx="36" formatCode="General">
                  <c:v>10.773999999999999</c:v>
                </c:pt>
                <c:pt idx="37" formatCode="General">
                  <c:v>15.912000000000001</c:v>
                </c:pt>
                <c:pt idx="38" formatCode="General">
                  <c:v>15.912000000000001</c:v>
                </c:pt>
                <c:pt idx="39" formatCode="General">
                  <c:v>10.936999999999999</c:v>
                </c:pt>
                <c:pt idx="40" formatCode="General">
                  <c:v>11.744</c:v>
                </c:pt>
                <c:pt idx="41" formatCode="General">
                  <c:v>19.276</c:v>
                </c:pt>
                <c:pt idx="42" formatCode="General">
                  <c:v>17.716000000000001</c:v>
                </c:pt>
                <c:pt idx="43" formatCode="General">
                  <c:v>20.271999999999998</c:v>
                </c:pt>
                <c:pt idx="44" formatCode="General">
                  <c:v>34.421999999999997</c:v>
                </c:pt>
                <c:pt idx="45" formatCode="General">
                  <c:v>29.283999999999999</c:v>
                </c:pt>
                <c:pt idx="46" formatCode="General">
                  <c:v>18.928000000000001</c:v>
                </c:pt>
                <c:pt idx="47" formatCode="General">
                  <c:v>17.771999999999998</c:v>
                </c:pt>
                <c:pt idx="48" formatCode="General">
                  <c:v>18.228999999999999</c:v>
                </c:pt>
                <c:pt idx="49" formatCode="General">
                  <c:v>32.218000000000004</c:v>
                </c:pt>
                <c:pt idx="50" formatCode="General">
                  <c:v>35.746000000000002</c:v>
                </c:pt>
                <c:pt idx="51" formatCode="General">
                  <c:v>36.042999999999999</c:v>
                </c:pt>
                <c:pt idx="52" formatCode="General">
                  <c:v>33.837000000000003</c:v>
                </c:pt>
                <c:pt idx="53" formatCode="General">
                  <c:v>42.122</c:v>
                </c:pt>
                <c:pt idx="54" formatCode="General">
                  <c:v>40.186</c:v>
                </c:pt>
                <c:pt idx="55" formatCode="General">
                  <c:v>39.648000000000003</c:v>
                </c:pt>
                <c:pt idx="56" formatCode="General">
                  <c:v>42.045000000000002</c:v>
                </c:pt>
                <c:pt idx="57" formatCode="General">
                  <c:v>40.887999999999998</c:v>
                </c:pt>
                <c:pt idx="58" formatCode="General">
                  <c:v>38.064</c:v>
                </c:pt>
                <c:pt idx="59" formatCode="General">
                  <c:v>42.664000000000001</c:v>
                </c:pt>
                <c:pt idx="60" formatCode="General">
                  <c:v>60.125999999999998</c:v>
                </c:pt>
                <c:pt idx="61" formatCode="General">
                  <c:v>59.076999999999998</c:v>
                </c:pt>
                <c:pt idx="62" formatCode="General">
                  <c:v>57.813000000000002</c:v>
                </c:pt>
                <c:pt idx="63" formatCode="General">
                  <c:v>57.893999999999998</c:v>
                </c:pt>
                <c:pt idx="64" formatCode="General">
                  <c:v>60.235999999999997</c:v>
                </c:pt>
                <c:pt idx="65" formatCode="General">
                  <c:v>64.19</c:v>
                </c:pt>
                <c:pt idx="66" formatCode="General">
                  <c:v>59.912999999999997</c:v>
                </c:pt>
                <c:pt idx="67" formatCode="General">
                  <c:v>67.364000000000004</c:v>
                </c:pt>
                <c:pt idx="68" formatCode="General">
                  <c:v>52.518999999999998</c:v>
                </c:pt>
                <c:pt idx="69" formatCode="General">
                  <c:v>53.515000000000001</c:v>
                </c:pt>
                <c:pt idx="70" formatCode="General">
                  <c:v>51.040999999999997</c:v>
                </c:pt>
                <c:pt idx="71" formatCode="General">
                  <c:v>57.793999999999997</c:v>
                </c:pt>
                <c:pt idx="72" formatCode="General">
                  <c:v>58.682000000000002</c:v>
                </c:pt>
                <c:pt idx="73" formatCode="General">
                  <c:v>63.576999999999998</c:v>
                </c:pt>
                <c:pt idx="74" formatCode="General">
                  <c:v>75.379310344827587</c:v>
                </c:pt>
                <c:pt idx="75" formatCode="General">
                  <c:v>81.034482758620683</c:v>
                </c:pt>
                <c:pt idx="76" formatCode="General">
                  <c:v>53.379310344827587</c:v>
                </c:pt>
                <c:pt idx="77" formatCode="General">
                  <c:v>61.586206896551722</c:v>
                </c:pt>
                <c:pt idx="78" formatCode="General">
                  <c:v>64.137931034482762</c:v>
                </c:pt>
                <c:pt idx="79" formatCode="General">
                  <c:v>64.34482758620689</c:v>
                </c:pt>
                <c:pt idx="80" formatCode="General">
                  <c:v>30.344827586206897</c:v>
                </c:pt>
                <c:pt idx="81" formatCode="General">
                  <c:v>61.793103448275865</c:v>
                </c:pt>
                <c:pt idx="82" formatCode="General">
                  <c:v>70.34482758620689</c:v>
                </c:pt>
                <c:pt idx="83" formatCode="General">
                  <c:v>44</c:v>
                </c:pt>
                <c:pt idx="84" formatCode="General">
                  <c:v>15</c:v>
                </c:pt>
                <c:pt idx="85" formatCode="General">
                  <c:v>8.5500000000000007</c:v>
                </c:pt>
              </c:numCache>
            </c:numRef>
          </c:yVal>
          <c:smooth val="0"/>
          <c:extLst>
            <c:ext xmlns:c16="http://schemas.microsoft.com/office/drawing/2014/chart" uri="{C3380CC4-5D6E-409C-BE32-E72D297353CC}">
              <c16:uniqueId val="{00000062-E7E6-4D9A-8154-EB4F7F6CDA98}"/>
            </c:ext>
          </c:extLst>
        </c:ser>
        <c:ser>
          <c:idx val="14"/>
          <c:order val="12"/>
          <c:tx>
            <c:v>Carbonates</c:v>
          </c:tx>
          <c:spPr>
            <a:ln w="19050">
              <a:noFill/>
            </a:ln>
          </c:spPr>
          <c:marker>
            <c:symbol val="circle"/>
            <c:size val="7"/>
            <c:spPr>
              <a:noFill/>
              <a:ln w="15875">
                <a:solidFill>
                  <a:schemeClr val="tx1"/>
                </a:solidFill>
              </a:ln>
            </c:spPr>
          </c:marker>
          <c:xVal>
            <c:numRef>
              <c:f>'6) UCS_YM_Chart'!$U$137:$U$350</c:f>
              <c:numCache>
                <c:formatCode>General</c:formatCode>
                <c:ptCount val="214"/>
                <c:pt idx="0">
                  <c:v>5.29</c:v>
                </c:pt>
                <c:pt idx="1">
                  <c:v>5.73</c:v>
                </c:pt>
                <c:pt idx="2">
                  <c:v>5.73</c:v>
                </c:pt>
                <c:pt idx="3">
                  <c:v>6.17</c:v>
                </c:pt>
                <c:pt idx="4">
                  <c:v>6.62</c:v>
                </c:pt>
                <c:pt idx="5">
                  <c:v>8.1219999999999999</c:v>
                </c:pt>
                <c:pt idx="6">
                  <c:v>10.205</c:v>
                </c:pt>
                <c:pt idx="7">
                  <c:v>11.03</c:v>
                </c:pt>
                <c:pt idx="8">
                  <c:v>11.38</c:v>
                </c:pt>
                <c:pt idx="9">
                  <c:v>11.766999999999999</c:v>
                </c:pt>
                <c:pt idx="10">
                  <c:v>11.871</c:v>
                </c:pt>
                <c:pt idx="11">
                  <c:v>12.079000000000001</c:v>
                </c:pt>
                <c:pt idx="12">
                  <c:v>14.56</c:v>
                </c:pt>
                <c:pt idx="13">
                  <c:v>15.58</c:v>
                </c:pt>
                <c:pt idx="14">
                  <c:v>16.14</c:v>
                </c:pt>
                <c:pt idx="15">
                  <c:v>18.535</c:v>
                </c:pt>
                <c:pt idx="16">
                  <c:v>19.785</c:v>
                </c:pt>
                <c:pt idx="17">
                  <c:v>23.013000000000002</c:v>
                </c:pt>
                <c:pt idx="18">
                  <c:v>25.512</c:v>
                </c:pt>
                <c:pt idx="19">
                  <c:v>26.241</c:v>
                </c:pt>
                <c:pt idx="20">
                  <c:v>28.114999999999998</c:v>
                </c:pt>
                <c:pt idx="21">
                  <c:v>28.948</c:v>
                </c:pt>
                <c:pt idx="22">
                  <c:v>29.052</c:v>
                </c:pt>
                <c:pt idx="23">
                  <c:v>29.11</c:v>
                </c:pt>
                <c:pt idx="24">
                  <c:v>33.08</c:v>
                </c:pt>
                <c:pt idx="25">
                  <c:v>34.051000000000002</c:v>
                </c:pt>
                <c:pt idx="26">
                  <c:v>34.674999999999997</c:v>
                </c:pt>
                <c:pt idx="27">
                  <c:v>35.248275862068965</c:v>
                </c:pt>
                <c:pt idx="28">
                  <c:v>35.924999999999997</c:v>
                </c:pt>
                <c:pt idx="29">
                  <c:v>36.862000000000002</c:v>
                </c:pt>
                <c:pt idx="30">
                  <c:v>38.945</c:v>
                </c:pt>
                <c:pt idx="31">
                  <c:v>42.692999999999998</c:v>
                </c:pt>
                <c:pt idx="32">
                  <c:v>42.798000000000002</c:v>
                </c:pt>
                <c:pt idx="33">
                  <c:v>44.36</c:v>
                </c:pt>
                <c:pt idx="34">
                  <c:v>46.026000000000003</c:v>
                </c:pt>
                <c:pt idx="35">
                  <c:v>46.13</c:v>
                </c:pt>
                <c:pt idx="36">
                  <c:v>46.194790330809852</c:v>
                </c:pt>
                <c:pt idx="37">
                  <c:v>46.442</c:v>
                </c:pt>
                <c:pt idx="38">
                  <c:v>46.963000000000001</c:v>
                </c:pt>
                <c:pt idx="39">
                  <c:v>48.420999999999999</c:v>
                </c:pt>
                <c:pt idx="40">
                  <c:v>50.191000000000003</c:v>
                </c:pt>
                <c:pt idx="41">
                  <c:v>50.399000000000001</c:v>
                </c:pt>
                <c:pt idx="42">
                  <c:v>50.399000000000001</c:v>
                </c:pt>
                <c:pt idx="43">
                  <c:v>50.6</c:v>
                </c:pt>
                <c:pt idx="44">
                  <c:v>50.606999999999999</c:v>
                </c:pt>
                <c:pt idx="45">
                  <c:v>51.545000000000002</c:v>
                </c:pt>
                <c:pt idx="46">
                  <c:v>51.71058619120506</c:v>
                </c:pt>
                <c:pt idx="47">
                  <c:v>52.69</c:v>
                </c:pt>
                <c:pt idx="48">
                  <c:v>52.96551724137931</c:v>
                </c:pt>
                <c:pt idx="49">
                  <c:v>53.1</c:v>
                </c:pt>
                <c:pt idx="50">
                  <c:v>54.564</c:v>
                </c:pt>
                <c:pt idx="51">
                  <c:v>54.667999999999999</c:v>
                </c:pt>
                <c:pt idx="52">
                  <c:v>54.779310344827586</c:v>
                </c:pt>
                <c:pt idx="53">
                  <c:v>55.292999999999999</c:v>
                </c:pt>
                <c:pt idx="54">
                  <c:v>55.502000000000002</c:v>
                </c:pt>
                <c:pt idx="55">
                  <c:v>57.064</c:v>
                </c:pt>
                <c:pt idx="56">
                  <c:v>59.563000000000002</c:v>
                </c:pt>
                <c:pt idx="57">
                  <c:v>60.915999999999997</c:v>
                </c:pt>
                <c:pt idx="58">
                  <c:v>62.582000000000001</c:v>
                </c:pt>
                <c:pt idx="59">
                  <c:v>62.999000000000002</c:v>
                </c:pt>
                <c:pt idx="60">
                  <c:v>63.728000000000002</c:v>
                </c:pt>
                <c:pt idx="61">
                  <c:v>63.8</c:v>
                </c:pt>
                <c:pt idx="62">
                  <c:v>66.123000000000005</c:v>
                </c:pt>
                <c:pt idx="63">
                  <c:v>67.06</c:v>
                </c:pt>
                <c:pt idx="64">
                  <c:v>68.31</c:v>
                </c:pt>
                <c:pt idx="65">
                  <c:v>68.725999999999999</c:v>
                </c:pt>
                <c:pt idx="66">
                  <c:v>68.83</c:v>
                </c:pt>
                <c:pt idx="67">
                  <c:v>69.662999999999997</c:v>
                </c:pt>
                <c:pt idx="68">
                  <c:v>70.704999999999998</c:v>
                </c:pt>
                <c:pt idx="69">
                  <c:v>71.433999999999997</c:v>
                </c:pt>
                <c:pt idx="70">
                  <c:v>74</c:v>
                </c:pt>
                <c:pt idx="71">
                  <c:v>74.557000000000002</c:v>
                </c:pt>
                <c:pt idx="72">
                  <c:v>74.766000000000005</c:v>
                </c:pt>
                <c:pt idx="73">
                  <c:v>74.766000000000005</c:v>
                </c:pt>
                <c:pt idx="74">
                  <c:v>75.182000000000002</c:v>
                </c:pt>
                <c:pt idx="75">
                  <c:v>75.39</c:v>
                </c:pt>
                <c:pt idx="76">
                  <c:v>75.495000000000005</c:v>
                </c:pt>
                <c:pt idx="77">
                  <c:v>76.432000000000002</c:v>
                </c:pt>
                <c:pt idx="78">
                  <c:v>76.64</c:v>
                </c:pt>
                <c:pt idx="79">
                  <c:v>79.242999999999995</c:v>
                </c:pt>
                <c:pt idx="80">
                  <c:v>80.075999999999993</c:v>
                </c:pt>
                <c:pt idx="81">
                  <c:v>80.388999999999996</c:v>
                </c:pt>
                <c:pt idx="82">
                  <c:v>80.492999999999995</c:v>
                </c:pt>
                <c:pt idx="83">
                  <c:v>80.700999999999993</c:v>
                </c:pt>
                <c:pt idx="84">
                  <c:v>81.351724137931029</c:v>
                </c:pt>
                <c:pt idx="85">
                  <c:v>82.575000000000003</c:v>
                </c:pt>
                <c:pt idx="86">
                  <c:v>82.888000000000005</c:v>
                </c:pt>
                <c:pt idx="87">
                  <c:v>84.554000000000002</c:v>
                </c:pt>
                <c:pt idx="88">
                  <c:v>84.97</c:v>
                </c:pt>
                <c:pt idx="89">
                  <c:v>86</c:v>
                </c:pt>
                <c:pt idx="90">
                  <c:v>86.22</c:v>
                </c:pt>
                <c:pt idx="91">
                  <c:v>86.844999999999999</c:v>
                </c:pt>
                <c:pt idx="92">
                  <c:v>86.9</c:v>
                </c:pt>
                <c:pt idx="93">
                  <c:v>87.052999999999997</c:v>
                </c:pt>
                <c:pt idx="94">
                  <c:v>88.093999999999994</c:v>
                </c:pt>
                <c:pt idx="95">
                  <c:v>88.198999999999998</c:v>
                </c:pt>
                <c:pt idx="96">
                  <c:v>89.447999999999993</c:v>
                </c:pt>
                <c:pt idx="97">
                  <c:v>89.447999999999993</c:v>
                </c:pt>
                <c:pt idx="98">
                  <c:v>89.76</c:v>
                </c:pt>
                <c:pt idx="99">
                  <c:v>89.864999999999995</c:v>
                </c:pt>
                <c:pt idx="100">
                  <c:v>90</c:v>
                </c:pt>
                <c:pt idx="101">
                  <c:v>90.489000000000004</c:v>
                </c:pt>
                <c:pt idx="102">
                  <c:v>90.593999999999994</c:v>
                </c:pt>
                <c:pt idx="103">
                  <c:v>90.697999999999993</c:v>
                </c:pt>
                <c:pt idx="104">
                  <c:v>90.697999999999993</c:v>
                </c:pt>
                <c:pt idx="105">
                  <c:v>90.906000000000006</c:v>
                </c:pt>
                <c:pt idx="106">
                  <c:v>91.218000000000004</c:v>
                </c:pt>
                <c:pt idx="107">
                  <c:v>91.931034482758619</c:v>
                </c:pt>
                <c:pt idx="108">
                  <c:v>92.389580661619704</c:v>
                </c:pt>
                <c:pt idx="109">
                  <c:v>95.8</c:v>
                </c:pt>
                <c:pt idx="110">
                  <c:v>96.007999999999996</c:v>
                </c:pt>
                <c:pt idx="111">
                  <c:v>96.216999999999999</c:v>
                </c:pt>
                <c:pt idx="112">
                  <c:v>96.526427556916104</c:v>
                </c:pt>
                <c:pt idx="113">
                  <c:v>96.528999999999996</c:v>
                </c:pt>
                <c:pt idx="114">
                  <c:v>97.062068965517241</c:v>
                </c:pt>
                <c:pt idx="115">
                  <c:v>97.153999999999996</c:v>
                </c:pt>
                <c:pt idx="116">
                  <c:v>97.882999999999996</c:v>
                </c:pt>
                <c:pt idx="117">
                  <c:v>97.882999999999996</c:v>
                </c:pt>
                <c:pt idx="118">
                  <c:v>98.82</c:v>
                </c:pt>
                <c:pt idx="119">
                  <c:v>99.132000000000005</c:v>
                </c:pt>
                <c:pt idx="120">
                  <c:v>99.973799969663119</c:v>
                </c:pt>
                <c:pt idx="121">
                  <c:v>101.631</c:v>
                </c:pt>
                <c:pt idx="122">
                  <c:v>102.36</c:v>
                </c:pt>
                <c:pt idx="123">
                  <c:v>102.777</c:v>
                </c:pt>
                <c:pt idx="124">
                  <c:v>104.026</c:v>
                </c:pt>
                <c:pt idx="125">
                  <c:v>105.5</c:v>
                </c:pt>
                <c:pt idx="126">
                  <c:v>105.69199999999999</c:v>
                </c:pt>
                <c:pt idx="127">
                  <c:v>107</c:v>
                </c:pt>
                <c:pt idx="128">
                  <c:v>107.04600000000001</c:v>
                </c:pt>
                <c:pt idx="129">
                  <c:v>107.30344827586207</c:v>
                </c:pt>
                <c:pt idx="130">
                  <c:v>109.02500000000001</c:v>
                </c:pt>
                <c:pt idx="131">
                  <c:v>109.129</c:v>
                </c:pt>
                <c:pt idx="132">
                  <c:v>110</c:v>
                </c:pt>
                <c:pt idx="133">
                  <c:v>110.17</c:v>
                </c:pt>
                <c:pt idx="134">
                  <c:v>110.274</c:v>
                </c:pt>
                <c:pt idx="135">
                  <c:v>113.086</c:v>
                </c:pt>
                <c:pt idx="136">
                  <c:v>113.11724137931034</c:v>
                </c:pt>
                <c:pt idx="137">
                  <c:v>113.60599999999999</c:v>
                </c:pt>
                <c:pt idx="138">
                  <c:v>114.023</c:v>
                </c:pt>
                <c:pt idx="139">
                  <c:v>114.71034482758621</c:v>
                </c:pt>
                <c:pt idx="140">
                  <c:v>115.48099999999999</c:v>
                </c:pt>
                <c:pt idx="141">
                  <c:v>117.44827586206897</c:v>
                </c:pt>
                <c:pt idx="142">
                  <c:v>117.876</c:v>
                </c:pt>
                <c:pt idx="143">
                  <c:v>118.709</c:v>
                </c:pt>
                <c:pt idx="144">
                  <c:v>119.646</c:v>
                </c:pt>
                <c:pt idx="145">
                  <c:v>119.854</c:v>
                </c:pt>
                <c:pt idx="146">
                  <c:v>119.958</c:v>
                </c:pt>
                <c:pt idx="147">
                  <c:v>122.45699999999999</c:v>
                </c:pt>
                <c:pt idx="148">
                  <c:v>127.039</c:v>
                </c:pt>
                <c:pt idx="149">
                  <c:v>128.70500000000001</c:v>
                </c:pt>
                <c:pt idx="150">
                  <c:v>129.642</c:v>
                </c:pt>
                <c:pt idx="151">
                  <c:v>129.95500000000001</c:v>
                </c:pt>
                <c:pt idx="152">
                  <c:v>130.684</c:v>
                </c:pt>
                <c:pt idx="153">
                  <c:v>131.72499999999999</c:v>
                </c:pt>
                <c:pt idx="154">
                  <c:v>133.07900000000001</c:v>
                </c:pt>
                <c:pt idx="155">
                  <c:v>133.70400000000001</c:v>
                </c:pt>
                <c:pt idx="156">
                  <c:v>134.43199999999999</c:v>
                </c:pt>
                <c:pt idx="157">
                  <c:v>134.61379310344827</c:v>
                </c:pt>
                <c:pt idx="158">
                  <c:v>138.91</c:v>
                </c:pt>
                <c:pt idx="159">
                  <c:v>140.26400000000001</c:v>
                </c:pt>
                <c:pt idx="160">
                  <c:v>141.93</c:v>
                </c:pt>
                <c:pt idx="161">
                  <c:v>142.76300000000001</c:v>
                </c:pt>
                <c:pt idx="162">
                  <c:v>144.94999999999999</c:v>
                </c:pt>
                <c:pt idx="163">
                  <c:v>145.887</c:v>
                </c:pt>
                <c:pt idx="164">
                  <c:v>146.61600000000001</c:v>
                </c:pt>
                <c:pt idx="165">
                  <c:v>146.65517241379311</c:v>
                </c:pt>
                <c:pt idx="166">
                  <c:v>146.72</c:v>
                </c:pt>
                <c:pt idx="167">
                  <c:v>148.49</c:v>
                </c:pt>
                <c:pt idx="168">
                  <c:v>150.989</c:v>
                </c:pt>
                <c:pt idx="169">
                  <c:v>151.71799999999999</c:v>
                </c:pt>
                <c:pt idx="170">
                  <c:v>152.81379310344826</c:v>
                </c:pt>
                <c:pt idx="171">
                  <c:v>153.28</c:v>
                </c:pt>
                <c:pt idx="172">
                  <c:v>153.697</c:v>
                </c:pt>
                <c:pt idx="173">
                  <c:v>155.571</c:v>
                </c:pt>
                <c:pt idx="174">
                  <c:v>155.88300000000001</c:v>
                </c:pt>
                <c:pt idx="175">
                  <c:v>157.13300000000001</c:v>
                </c:pt>
                <c:pt idx="176">
                  <c:v>157.86199999999999</c:v>
                </c:pt>
                <c:pt idx="177">
                  <c:v>158</c:v>
                </c:pt>
                <c:pt idx="178">
                  <c:v>158.57913098636217</c:v>
                </c:pt>
                <c:pt idx="179">
                  <c:v>158.59100000000001</c:v>
                </c:pt>
                <c:pt idx="180">
                  <c:v>158.90299999999999</c:v>
                </c:pt>
                <c:pt idx="181">
                  <c:v>163.69300000000001</c:v>
                </c:pt>
                <c:pt idx="182">
                  <c:v>164.839</c:v>
                </c:pt>
                <c:pt idx="183">
                  <c:v>165.672</c:v>
                </c:pt>
                <c:pt idx="184">
                  <c:v>171.607</c:v>
                </c:pt>
                <c:pt idx="185">
                  <c:v>172.857</c:v>
                </c:pt>
                <c:pt idx="186">
                  <c:v>172.96100000000001</c:v>
                </c:pt>
                <c:pt idx="187">
                  <c:v>172.96100000000001</c:v>
                </c:pt>
                <c:pt idx="188">
                  <c:v>173</c:v>
                </c:pt>
                <c:pt idx="189">
                  <c:v>173.065</c:v>
                </c:pt>
                <c:pt idx="190">
                  <c:v>175.04300000000001</c:v>
                </c:pt>
                <c:pt idx="191">
                  <c:v>178.89599999999999</c:v>
                </c:pt>
                <c:pt idx="192">
                  <c:v>179.46206896551723</c:v>
                </c:pt>
                <c:pt idx="193">
                  <c:v>179.833</c:v>
                </c:pt>
                <c:pt idx="194">
                  <c:v>192.85</c:v>
                </c:pt>
                <c:pt idx="195">
                  <c:v>193</c:v>
                </c:pt>
                <c:pt idx="196">
                  <c:v>193.05799999999999</c:v>
                </c:pt>
                <c:pt idx="197">
                  <c:v>195.76499999999999</c:v>
                </c:pt>
                <c:pt idx="198">
                  <c:v>195.869</c:v>
                </c:pt>
                <c:pt idx="199">
                  <c:v>197</c:v>
                </c:pt>
                <c:pt idx="200">
                  <c:v>197.536</c:v>
                </c:pt>
                <c:pt idx="201">
                  <c:v>197.84800000000001</c:v>
                </c:pt>
                <c:pt idx="202">
                  <c:v>197.952</c:v>
                </c:pt>
                <c:pt idx="203">
                  <c:v>203.15899999999999</c:v>
                </c:pt>
                <c:pt idx="204">
                  <c:v>204.61600000000001</c:v>
                </c:pt>
                <c:pt idx="205">
                  <c:v>209.40600000000001</c:v>
                </c:pt>
                <c:pt idx="206">
                  <c:v>211.59299999999999</c:v>
                </c:pt>
                <c:pt idx="207">
                  <c:v>213.78</c:v>
                </c:pt>
                <c:pt idx="208">
                  <c:v>245.01900000000001</c:v>
                </c:pt>
                <c:pt idx="209">
                  <c:v>245.12299999999999</c:v>
                </c:pt>
                <c:pt idx="210">
                  <c:v>255.10555854327831</c:v>
                </c:pt>
                <c:pt idx="211">
                  <c:v>277.50799999999998</c:v>
                </c:pt>
                <c:pt idx="212">
                  <c:v>293.64800000000002</c:v>
                </c:pt>
                <c:pt idx="213">
                  <c:v>293.72000000000003</c:v>
                </c:pt>
              </c:numCache>
            </c:numRef>
          </c:xVal>
          <c:yVal>
            <c:numRef>
              <c:f>'6) UCS_YM_Chart'!$V$137:$V$350</c:f>
              <c:numCache>
                <c:formatCode>General</c:formatCode>
                <c:ptCount val="214"/>
                <c:pt idx="0">
                  <c:v>6.25</c:v>
                </c:pt>
                <c:pt idx="1">
                  <c:v>6.52</c:v>
                </c:pt>
                <c:pt idx="2">
                  <c:v>5.46</c:v>
                </c:pt>
                <c:pt idx="3">
                  <c:v>6.44</c:v>
                </c:pt>
                <c:pt idx="4">
                  <c:v>6.06</c:v>
                </c:pt>
                <c:pt idx="5">
                  <c:v>3.0550000000000002</c:v>
                </c:pt>
                <c:pt idx="6">
                  <c:v>8.1820000000000004</c:v>
                </c:pt>
                <c:pt idx="7">
                  <c:v>5.56</c:v>
                </c:pt>
                <c:pt idx="8">
                  <c:v>5.23</c:v>
                </c:pt>
                <c:pt idx="9">
                  <c:v>2.145</c:v>
                </c:pt>
                <c:pt idx="10">
                  <c:v>10.733000000000001</c:v>
                </c:pt>
                <c:pt idx="11">
                  <c:v>5.2270000000000003</c:v>
                </c:pt>
                <c:pt idx="12">
                  <c:v>6.78</c:v>
                </c:pt>
                <c:pt idx="13">
                  <c:v>6.5</c:v>
                </c:pt>
                <c:pt idx="14">
                  <c:v>4.4930000000000003</c:v>
                </c:pt>
                <c:pt idx="15">
                  <c:v>1.2849999999999999</c:v>
                </c:pt>
                <c:pt idx="16">
                  <c:v>3.3809999999999998</c:v>
                </c:pt>
                <c:pt idx="17">
                  <c:v>2.0169999999999999</c:v>
                </c:pt>
                <c:pt idx="18">
                  <c:v>6.5880000000000001</c:v>
                </c:pt>
                <c:pt idx="19">
                  <c:v>7.5229999999999997</c:v>
                </c:pt>
                <c:pt idx="20">
                  <c:v>17.928999999999998</c:v>
                </c:pt>
                <c:pt idx="21">
                  <c:v>11.032999999999999</c:v>
                </c:pt>
                <c:pt idx="22">
                  <c:v>8.6340000000000003</c:v>
                </c:pt>
                <c:pt idx="23">
                  <c:v>6.89</c:v>
                </c:pt>
                <c:pt idx="24">
                  <c:v>6.68</c:v>
                </c:pt>
                <c:pt idx="25">
                  <c:v>37.832000000000001</c:v>
                </c:pt>
                <c:pt idx="26">
                  <c:v>47.960999999999999</c:v>
                </c:pt>
                <c:pt idx="27">
                  <c:v>23.655172413793103</c:v>
                </c:pt>
                <c:pt idx="28">
                  <c:v>14.366</c:v>
                </c:pt>
                <c:pt idx="29">
                  <c:v>7.1929999999999996</c:v>
                </c:pt>
                <c:pt idx="30">
                  <c:v>20.048999999999999</c:v>
                </c:pt>
                <c:pt idx="31">
                  <c:v>27.297999999999998</c:v>
                </c:pt>
                <c:pt idx="32">
                  <c:v>30.757999999999999</c:v>
                </c:pt>
                <c:pt idx="33">
                  <c:v>43.942999999999998</c:v>
                </c:pt>
                <c:pt idx="34">
                  <c:v>49.524999999999999</c:v>
                </c:pt>
                <c:pt idx="35">
                  <c:v>42.048000000000002</c:v>
                </c:pt>
                <c:pt idx="36">
                  <c:v>43.436892400612251</c:v>
                </c:pt>
                <c:pt idx="37">
                  <c:v>29.09</c:v>
                </c:pt>
                <c:pt idx="38">
                  <c:v>8.3279999999999994</c:v>
                </c:pt>
                <c:pt idx="39">
                  <c:v>16.106999999999999</c:v>
                </c:pt>
                <c:pt idx="40">
                  <c:v>13.101000000000001</c:v>
                </c:pt>
                <c:pt idx="41">
                  <c:v>11.686</c:v>
                </c:pt>
                <c:pt idx="42">
                  <c:v>25.780999999999999</c:v>
                </c:pt>
                <c:pt idx="43">
                  <c:v>25.7</c:v>
                </c:pt>
                <c:pt idx="44">
                  <c:v>28.433</c:v>
                </c:pt>
                <c:pt idx="45">
                  <c:v>29.114999999999998</c:v>
                </c:pt>
                <c:pt idx="46">
                  <c:v>27.578979301976034</c:v>
                </c:pt>
                <c:pt idx="47">
                  <c:v>26.942</c:v>
                </c:pt>
                <c:pt idx="48">
                  <c:v>30.206896551724139</c:v>
                </c:pt>
                <c:pt idx="49">
                  <c:v>26.96</c:v>
                </c:pt>
                <c:pt idx="50">
                  <c:v>13.201000000000001</c:v>
                </c:pt>
                <c:pt idx="51">
                  <c:v>29.114000000000001</c:v>
                </c:pt>
                <c:pt idx="52">
                  <c:v>31.862068965517242</c:v>
                </c:pt>
                <c:pt idx="53">
                  <c:v>19.314</c:v>
                </c:pt>
                <c:pt idx="54">
                  <c:v>31.690999999999999</c:v>
                </c:pt>
                <c:pt idx="55">
                  <c:v>76.650999999999996</c:v>
                </c:pt>
                <c:pt idx="56">
                  <c:v>55.08</c:v>
                </c:pt>
                <c:pt idx="57">
                  <c:v>86.197999999999993</c:v>
                </c:pt>
                <c:pt idx="58">
                  <c:v>64.575999999999993</c:v>
                </c:pt>
                <c:pt idx="59">
                  <c:v>21.459</c:v>
                </c:pt>
                <c:pt idx="60">
                  <c:v>63.819000000000003</c:v>
                </c:pt>
                <c:pt idx="61">
                  <c:v>63.8</c:v>
                </c:pt>
                <c:pt idx="62">
                  <c:v>13.022</c:v>
                </c:pt>
                <c:pt idx="63">
                  <c:v>90.087000000000003</c:v>
                </c:pt>
                <c:pt idx="64">
                  <c:v>39.088999999999999</c:v>
                </c:pt>
                <c:pt idx="65">
                  <c:v>43.155999999999999</c:v>
                </c:pt>
                <c:pt idx="66">
                  <c:v>8.2989999999999995</c:v>
                </c:pt>
                <c:pt idx="67">
                  <c:v>68.540999999999997</c:v>
                </c:pt>
                <c:pt idx="68">
                  <c:v>21.306999999999999</c:v>
                </c:pt>
                <c:pt idx="69">
                  <c:v>8.8030000000000008</c:v>
                </c:pt>
                <c:pt idx="70">
                  <c:v>71</c:v>
                </c:pt>
                <c:pt idx="71">
                  <c:v>91.753</c:v>
                </c:pt>
                <c:pt idx="72">
                  <c:v>33.985999999999997</c:v>
                </c:pt>
                <c:pt idx="73">
                  <c:v>33.279000000000003</c:v>
                </c:pt>
                <c:pt idx="74">
                  <c:v>22.088999999999999</c:v>
                </c:pt>
                <c:pt idx="75">
                  <c:v>14.991</c:v>
                </c:pt>
                <c:pt idx="76">
                  <c:v>18.678999999999998</c:v>
                </c:pt>
                <c:pt idx="77">
                  <c:v>47.701000000000001</c:v>
                </c:pt>
                <c:pt idx="78">
                  <c:v>77.557000000000002</c:v>
                </c:pt>
                <c:pt idx="79">
                  <c:v>44.845999999999997</c:v>
                </c:pt>
                <c:pt idx="80">
                  <c:v>77.076999999999998</c:v>
                </c:pt>
                <c:pt idx="81">
                  <c:v>49.720999999999997</c:v>
                </c:pt>
                <c:pt idx="82">
                  <c:v>67.503</c:v>
                </c:pt>
                <c:pt idx="83">
                  <c:v>21.507000000000001</c:v>
                </c:pt>
                <c:pt idx="84">
                  <c:v>45.448275862068968</c:v>
                </c:pt>
                <c:pt idx="85">
                  <c:v>46.892000000000003</c:v>
                </c:pt>
                <c:pt idx="86">
                  <c:v>23.501999999999999</c:v>
                </c:pt>
                <c:pt idx="87">
                  <c:v>39.996000000000002</c:v>
                </c:pt>
                <c:pt idx="88">
                  <c:v>83.997</c:v>
                </c:pt>
                <c:pt idx="89">
                  <c:v>38</c:v>
                </c:pt>
                <c:pt idx="90">
                  <c:v>30.018000000000001</c:v>
                </c:pt>
                <c:pt idx="91">
                  <c:v>44.012</c:v>
                </c:pt>
                <c:pt idx="92">
                  <c:v>43.9</c:v>
                </c:pt>
                <c:pt idx="93">
                  <c:v>22.92</c:v>
                </c:pt>
                <c:pt idx="94">
                  <c:v>36.155999999999999</c:v>
                </c:pt>
                <c:pt idx="95">
                  <c:v>36.712000000000003</c:v>
                </c:pt>
                <c:pt idx="96">
                  <c:v>19.308</c:v>
                </c:pt>
                <c:pt idx="97">
                  <c:v>41.94</c:v>
                </c:pt>
                <c:pt idx="98">
                  <c:v>37.090000000000003</c:v>
                </c:pt>
                <c:pt idx="99">
                  <c:v>11.099</c:v>
                </c:pt>
                <c:pt idx="100">
                  <c:v>51</c:v>
                </c:pt>
                <c:pt idx="101">
                  <c:v>54.19</c:v>
                </c:pt>
                <c:pt idx="102">
                  <c:v>82.43</c:v>
                </c:pt>
                <c:pt idx="103">
                  <c:v>33.402000000000001</c:v>
                </c:pt>
                <c:pt idx="104">
                  <c:v>51.084000000000003</c:v>
                </c:pt>
                <c:pt idx="105">
                  <c:v>23.93</c:v>
                </c:pt>
                <c:pt idx="106">
                  <c:v>30.119</c:v>
                </c:pt>
                <c:pt idx="107">
                  <c:v>39.517241379310342</c:v>
                </c:pt>
                <c:pt idx="108">
                  <c:v>44.126366883161651</c:v>
                </c:pt>
                <c:pt idx="109">
                  <c:v>30.699000000000002</c:v>
                </c:pt>
                <c:pt idx="110">
                  <c:v>46.308999999999997</c:v>
                </c:pt>
                <c:pt idx="111">
                  <c:v>32.088000000000001</c:v>
                </c:pt>
                <c:pt idx="112">
                  <c:v>51.02111170865566</c:v>
                </c:pt>
                <c:pt idx="113">
                  <c:v>50.426000000000002</c:v>
                </c:pt>
                <c:pt idx="114">
                  <c:v>55.793103448275865</c:v>
                </c:pt>
                <c:pt idx="115">
                  <c:v>51.814999999999998</c:v>
                </c:pt>
                <c:pt idx="116">
                  <c:v>53.76</c:v>
                </c:pt>
                <c:pt idx="117">
                  <c:v>55.881</c:v>
                </c:pt>
                <c:pt idx="118">
                  <c:v>20.721</c:v>
                </c:pt>
                <c:pt idx="119">
                  <c:v>47.369</c:v>
                </c:pt>
                <c:pt idx="120">
                  <c:v>57.226382051600275</c:v>
                </c:pt>
                <c:pt idx="121">
                  <c:v>52.749000000000002</c:v>
                </c:pt>
                <c:pt idx="122">
                  <c:v>67.247</c:v>
                </c:pt>
                <c:pt idx="123">
                  <c:v>28.323</c:v>
                </c:pt>
                <c:pt idx="124">
                  <c:v>36.709000000000003</c:v>
                </c:pt>
                <c:pt idx="125">
                  <c:v>51.71</c:v>
                </c:pt>
                <c:pt idx="126">
                  <c:v>51.787999999999997</c:v>
                </c:pt>
                <c:pt idx="127">
                  <c:v>47</c:v>
                </c:pt>
                <c:pt idx="128">
                  <c:v>60.654000000000003</c:v>
                </c:pt>
                <c:pt idx="129">
                  <c:v>53.655172413793103</c:v>
                </c:pt>
                <c:pt idx="130">
                  <c:v>24.129000000000001</c:v>
                </c:pt>
                <c:pt idx="131">
                  <c:v>37.744</c:v>
                </c:pt>
                <c:pt idx="132">
                  <c:v>49</c:v>
                </c:pt>
                <c:pt idx="133">
                  <c:v>12.433999999999999</c:v>
                </c:pt>
                <c:pt idx="134">
                  <c:v>27.539000000000001</c:v>
                </c:pt>
                <c:pt idx="135">
                  <c:v>61.183</c:v>
                </c:pt>
                <c:pt idx="136">
                  <c:v>56.96551724137931</c:v>
                </c:pt>
                <c:pt idx="137">
                  <c:v>53.883000000000003</c:v>
                </c:pt>
                <c:pt idx="138">
                  <c:v>22.940999999999999</c:v>
                </c:pt>
                <c:pt idx="139">
                  <c:v>43.03448275862069</c:v>
                </c:pt>
                <c:pt idx="140">
                  <c:v>55.752000000000002</c:v>
                </c:pt>
                <c:pt idx="141">
                  <c:v>41.931034482758619</c:v>
                </c:pt>
                <c:pt idx="142">
                  <c:v>51.786000000000001</c:v>
                </c:pt>
                <c:pt idx="143">
                  <c:v>56.737000000000002</c:v>
                </c:pt>
                <c:pt idx="144">
                  <c:v>72.043999999999997</c:v>
                </c:pt>
                <c:pt idx="145">
                  <c:v>34.457999999999998</c:v>
                </c:pt>
                <c:pt idx="146">
                  <c:v>8.9719999999999995</c:v>
                </c:pt>
                <c:pt idx="147">
                  <c:v>73.912000000000006</c:v>
                </c:pt>
                <c:pt idx="148">
                  <c:v>34.936999999999998</c:v>
                </c:pt>
                <c:pt idx="149">
                  <c:v>86.186999999999998</c:v>
                </c:pt>
                <c:pt idx="150">
                  <c:v>34.430999999999997</c:v>
                </c:pt>
                <c:pt idx="151">
                  <c:v>44.737000000000002</c:v>
                </c:pt>
                <c:pt idx="152">
                  <c:v>47.616</c:v>
                </c:pt>
                <c:pt idx="153">
                  <c:v>49.561</c:v>
                </c:pt>
                <c:pt idx="154">
                  <c:v>18.972000000000001</c:v>
                </c:pt>
                <c:pt idx="155">
                  <c:v>71.031000000000006</c:v>
                </c:pt>
                <c:pt idx="156">
                  <c:v>63.276000000000003</c:v>
                </c:pt>
                <c:pt idx="157">
                  <c:v>56.482758620689651</c:v>
                </c:pt>
                <c:pt idx="158">
                  <c:v>58.4</c:v>
                </c:pt>
                <c:pt idx="159">
                  <c:v>61.633000000000003</c:v>
                </c:pt>
                <c:pt idx="160">
                  <c:v>54.005000000000003</c:v>
                </c:pt>
                <c:pt idx="161">
                  <c:v>70.777000000000001</c:v>
                </c:pt>
                <c:pt idx="162">
                  <c:v>55.015000000000001</c:v>
                </c:pt>
                <c:pt idx="163">
                  <c:v>38.622</c:v>
                </c:pt>
                <c:pt idx="164">
                  <c:v>68.174000000000007</c:v>
                </c:pt>
                <c:pt idx="165">
                  <c:v>87.379310344827587</c:v>
                </c:pt>
                <c:pt idx="166">
                  <c:v>65.445999999999998</c:v>
                </c:pt>
                <c:pt idx="167">
                  <c:v>70.194999999999993</c:v>
                </c:pt>
                <c:pt idx="168">
                  <c:v>74.007999999999996</c:v>
                </c:pt>
                <c:pt idx="169">
                  <c:v>66.254000000000005</c:v>
                </c:pt>
                <c:pt idx="170">
                  <c:v>92.137931034482762</c:v>
                </c:pt>
                <c:pt idx="171">
                  <c:v>81.409000000000006</c:v>
                </c:pt>
                <c:pt idx="172">
                  <c:v>68.096999999999994</c:v>
                </c:pt>
                <c:pt idx="173">
                  <c:v>29.577000000000002</c:v>
                </c:pt>
                <c:pt idx="174">
                  <c:v>79.388000000000005</c:v>
                </c:pt>
                <c:pt idx="175">
                  <c:v>62.161000000000001</c:v>
                </c:pt>
                <c:pt idx="176">
                  <c:v>46.247999999999998</c:v>
                </c:pt>
                <c:pt idx="177">
                  <c:v>46.2</c:v>
                </c:pt>
                <c:pt idx="178">
                  <c:v>66.879024807291884</c:v>
                </c:pt>
                <c:pt idx="179">
                  <c:v>65.873999999999995</c:v>
                </c:pt>
                <c:pt idx="180">
                  <c:v>45.237000000000002</c:v>
                </c:pt>
                <c:pt idx="181">
                  <c:v>66.680999999999997</c:v>
                </c:pt>
                <c:pt idx="182">
                  <c:v>52.713000000000001</c:v>
                </c:pt>
                <c:pt idx="183">
                  <c:v>72.667000000000002</c:v>
                </c:pt>
                <c:pt idx="184">
                  <c:v>45.436999999999998</c:v>
                </c:pt>
                <c:pt idx="185">
                  <c:v>61.274000000000001</c:v>
                </c:pt>
                <c:pt idx="186">
                  <c:v>30.760999999999999</c:v>
                </c:pt>
                <c:pt idx="187">
                  <c:v>27.2</c:v>
                </c:pt>
                <c:pt idx="188">
                  <c:v>27.17</c:v>
                </c:pt>
                <c:pt idx="189">
                  <c:v>52.988999999999997</c:v>
                </c:pt>
                <c:pt idx="190">
                  <c:v>69.558999999999997</c:v>
                </c:pt>
                <c:pt idx="191">
                  <c:v>66.198999999999998</c:v>
                </c:pt>
                <c:pt idx="192">
                  <c:v>87.103448275862064</c:v>
                </c:pt>
                <c:pt idx="193">
                  <c:v>59.908999999999999</c:v>
                </c:pt>
                <c:pt idx="194">
                  <c:v>63.241</c:v>
                </c:pt>
                <c:pt idx="195">
                  <c:v>65</c:v>
                </c:pt>
                <c:pt idx="196">
                  <c:v>65.034000000000006</c:v>
                </c:pt>
                <c:pt idx="197">
                  <c:v>76.576999999999998</c:v>
                </c:pt>
                <c:pt idx="198">
                  <c:v>19.870999999999999</c:v>
                </c:pt>
                <c:pt idx="199">
                  <c:v>55</c:v>
                </c:pt>
                <c:pt idx="200">
                  <c:v>54.88</c:v>
                </c:pt>
                <c:pt idx="201">
                  <c:v>55.511000000000003</c:v>
                </c:pt>
                <c:pt idx="202">
                  <c:v>97.289000000000001</c:v>
                </c:pt>
                <c:pt idx="203">
                  <c:v>74.379000000000005</c:v>
                </c:pt>
                <c:pt idx="204">
                  <c:v>39.091999999999999</c:v>
                </c:pt>
                <c:pt idx="205">
                  <c:v>76.373000000000005</c:v>
                </c:pt>
                <c:pt idx="206">
                  <c:v>44.798999999999999</c:v>
                </c:pt>
                <c:pt idx="207">
                  <c:v>78.064999999999998</c:v>
                </c:pt>
                <c:pt idx="208">
                  <c:v>75.155000000000001</c:v>
                </c:pt>
                <c:pt idx="209">
                  <c:v>63.712000000000003</c:v>
                </c:pt>
                <c:pt idx="210">
                  <c:v>65.500075842193084</c:v>
                </c:pt>
                <c:pt idx="211">
                  <c:v>58.856999999999999</c:v>
                </c:pt>
                <c:pt idx="212">
                  <c:v>77.42</c:v>
                </c:pt>
                <c:pt idx="213">
                  <c:v>77.22</c:v>
                </c:pt>
              </c:numCache>
            </c:numRef>
          </c:yVal>
          <c:smooth val="0"/>
          <c:extLst>
            <c:ext xmlns:c16="http://schemas.microsoft.com/office/drawing/2014/chart" uri="{C3380CC4-5D6E-409C-BE32-E72D297353CC}">
              <c16:uniqueId val="{00000065-E7E6-4D9A-8154-EB4F7F6CDA98}"/>
            </c:ext>
          </c:extLst>
        </c:ser>
        <c:ser>
          <c:idx val="3"/>
          <c:order val="13"/>
          <c:tx>
            <c:v>Mudstone</c:v>
          </c:tx>
          <c:spPr>
            <a:ln w="19050">
              <a:noFill/>
            </a:ln>
          </c:spPr>
          <c:marker>
            <c:symbol val="plus"/>
            <c:size val="8"/>
            <c:spPr>
              <a:noFill/>
              <a:ln w="22225">
                <a:solidFill>
                  <a:schemeClr val="tx1"/>
                </a:solidFill>
              </a:ln>
            </c:spPr>
          </c:marker>
          <c:xVal>
            <c:numRef>
              <c:f>'6) UCS_YM_Chart'!$U$351:$U$589</c:f>
              <c:numCache>
                <c:formatCode>General</c:formatCode>
                <c:ptCount val="239"/>
                <c:pt idx="0">
                  <c:v>184.614</c:v>
                </c:pt>
                <c:pt idx="1">
                  <c:v>170.06100000000001</c:v>
                </c:pt>
                <c:pt idx="2">
                  <c:v>154.87700000000001</c:v>
                </c:pt>
                <c:pt idx="3">
                  <c:v>149.71100000000001</c:v>
                </c:pt>
                <c:pt idx="4">
                  <c:v>149</c:v>
                </c:pt>
                <c:pt idx="5">
                  <c:v>141.39699999999999</c:v>
                </c:pt>
                <c:pt idx="6">
                  <c:v>140.31100000000001</c:v>
                </c:pt>
                <c:pt idx="7">
                  <c:v>133.82900000000001</c:v>
                </c:pt>
                <c:pt idx="8">
                  <c:v>125.82</c:v>
                </c:pt>
                <c:pt idx="9">
                  <c:v>122.816</c:v>
                </c:pt>
                <c:pt idx="10">
                  <c:v>122.634</c:v>
                </c:pt>
                <c:pt idx="11">
                  <c:v>122.01</c:v>
                </c:pt>
                <c:pt idx="12">
                  <c:v>121.782</c:v>
                </c:pt>
                <c:pt idx="13">
                  <c:v>118.60899999999999</c:v>
                </c:pt>
                <c:pt idx="14">
                  <c:v>112.988</c:v>
                </c:pt>
                <c:pt idx="15">
                  <c:v>112.79</c:v>
                </c:pt>
                <c:pt idx="16">
                  <c:v>112.131</c:v>
                </c:pt>
                <c:pt idx="17">
                  <c:v>112.008</c:v>
                </c:pt>
                <c:pt idx="18">
                  <c:v>111.98399999999999</c:v>
                </c:pt>
                <c:pt idx="19">
                  <c:v>111.89</c:v>
                </c:pt>
                <c:pt idx="20">
                  <c:v>110.3</c:v>
                </c:pt>
                <c:pt idx="21">
                  <c:v>110.111</c:v>
                </c:pt>
                <c:pt idx="22">
                  <c:v>110.111</c:v>
                </c:pt>
                <c:pt idx="23">
                  <c:v>110</c:v>
                </c:pt>
                <c:pt idx="24">
                  <c:v>109.87</c:v>
                </c:pt>
                <c:pt idx="25">
                  <c:v>109.762</c:v>
                </c:pt>
                <c:pt idx="26">
                  <c:v>109.462</c:v>
                </c:pt>
                <c:pt idx="27">
                  <c:v>108</c:v>
                </c:pt>
                <c:pt idx="28">
                  <c:v>107.623</c:v>
                </c:pt>
                <c:pt idx="29">
                  <c:v>106.113</c:v>
                </c:pt>
                <c:pt idx="30">
                  <c:v>100.845</c:v>
                </c:pt>
                <c:pt idx="31">
                  <c:v>99.54</c:v>
                </c:pt>
                <c:pt idx="32">
                  <c:v>98</c:v>
                </c:pt>
                <c:pt idx="33">
                  <c:v>97</c:v>
                </c:pt>
                <c:pt idx="34">
                  <c:v>96.182000000000002</c:v>
                </c:pt>
                <c:pt idx="35">
                  <c:v>94.766999999999996</c:v>
                </c:pt>
                <c:pt idx="36">
                  <c:v>94.501000000000005</c:v>
                </c:pt>
                <c:pt idx="37">
                  <c:v>92.980999999999995</c:v>
                </c:pt>
                <c:pt idx="38">
                  <c:v>92.926000000000002</c:v>
                </c:pt>
                <c:pt idx="39">
                  <c:v>90.56</c:v>
                </c:pt>
                <c:pt idx="40">
                  <c:v>89.813000000000002</c:v>
                </c:pt>
                <c:pt idx="41">
                  <c:v>89.016000000000005</c:v>
                </c:pt>
                <c:pt idx="42">
                  <c:v>88.192999999999998</c:v>
                </c:pt>
                <c:pt idx="43">
                  <c:v>87.751000000000005</c:v>
                </c:pt>
                <c:pt idx="44">
                  <c:v>87.009</c:v>
                </c:pt>
                <c:pt idx="45">
                  <c:v>83.528999999999996</c:v>
                </c:pt>
                <c:pt idx="46">
                  <c:v>83.5</c:v>
                </c:pt>
                <c:pt idx="47">
                  <c:v>83.158000000000001</c:v>
                </c:pt>
                <c:pt idx="48">
                  <c:v>83.132000000000005</c:v>
                </c:pt>
                <c:pt idx="49">
                  <c:v>82.349000000000004</c:v>
                </c:pt>
                <c:pt idx="50">
                  <c:v>82.203999999999994</c:v>
                </c:pt>
                <c:pt idx="51">
                  <c:v>81.918000000000006</c:v>
                </c:pt>
                <c:pt idx="52">
                  <c:v>80.710999999999999</c:v>
                </c:pt>
                <c:pt idx="53">
                  <c:v>80.337000000000003</c:v>
                </c:pt>
                <c:pt idx="54">
                  <c:v>79.052999999999997</c:v>
                </c:pt>
                <c:pt idx="55">
                  <c:v>78</c:v>
                </c:pt>
                <c:pt idx="56">
                  <c:v>78</c:v>
                </c:pt>
                <c:pt idx="57">
                  <c:v>78</c:v>
                </c:pt>
                <c:pt idx="58">
                  <c:v>78</c:v>
                </c:pt>
                <c:pt idx="59">
                  <c:v>77.308999999999997</c:v>
                </c:pt>
                <c:pt idx="60">
                  <c:v>75.256</c:v>
                </c:pt>
                <c:pt idx="61">
                  <c:v>75.2</c:v>
                </c:pt>
                <c:pt idx="62">
                  <c:v>73.665000000000006</c:v>
                </c:pt>
                <c:pt idx="63">
                  <c:v>73.27</c:v>
                </c:pt>
                <c:pt idx="64">
                  <c:v>72.784999999999997</c:v>
                </c:pt>
                <c:pt idx="65">
                  <c:v>72.5</c:v>
                </c:pt>
                <c:pt idx="66">
                  <c:v>71.769000000000005</c:v>
                </c:pt>
                <c:pt idx="67">
                  <c:v>69.5</c:v>
                </c:pt>
                <c:pt idx="68">
                  <c:v>69.489999999999995</c:v>
                </c:pt>
                <c:pt idx="69">
                  <c:v>69.296999999999997</c:v>
                </c:pt>
                <c:pt idx="70">
                  <c:v>67.453999999999994</c:v>
                </c:pt>
                <c:pt idx="71">
                  <c:v>66.947999999999993</c:v>
                </c:pt>
                <c:pt idx="72">
                  <c:v>66.858000000000004</c:v>
                </c:pt>
                <c:pt idx="73">
                  <c:v>66.765000000000001</c:v>
                </c:pt>
                <c:pt idx="74">
                  <c:v>66.638999999999996</c:v>
                </c:pt>
                <c:pt idx="75">
                  <c:v>64.5</c:v>
                </c:pt>
                <c:pt idx="76">
                  <c:v>64.433999999999997</c:v>
                </c:pt>
                <c:pt idx="77">
                  <c:v>64</c:v>
                </c:pt>
                <c:pt idx="78">
                  <c:v>63.482999999999997</c:v>
                </c:pt>
                <c:pt idx="79">
                  <c:v>63.4</c:v>
                </c:pt>
                <c:pt idx="80">
                  <c:v>63.350999999999999</c:v>
                </c:pt>
                <c:pt idx="81">
                  <c:v>63.2</c:v>
                </c:pt>
                <c:pt idx="82">
                  <c:v>61.412999999999997</c:v>
                </c:pt>
                <c:pt idx="83">
                  <c:v>61.145000000000003</c:v>
                </c:pt>
                <c:pt idx="84">
                  <c:v>60.801000000000002</c:v>
                </c:pt>
                <c:pt idx="85">
                  <c:v>60.16</c:v>
                </c:pt>
                <c:pt idx="86">
                  <c:v>60.093000000000004</c:v>
                </c:pt>
                <c:pt idx="87">
                  <c:v>59.411999999999999</c:v>
                </c:pt>
                <c:pt idx="88">
                  <c:v>59.38</c:v>
                </c:pt>
                <c:pt idx="89">
                  <c:v>58.976999999999997</c:v>
                </c:pt>
                <c:pt idx="90">
                  <c:v>58.5</c:v>
                </c:pt>
                <c:pt idx="91">
                  <c:v>58.168999999999997</c:v>
                </c:pt>
                <c:pt idx="92">
                  <c:v>58</c:v>
                </c:pt>
                <c:pt idx="93">
                  <c:v>57.744</c:v>
                </c:pt>
                <c:pt idx="94">
                  <c:v>57.5</c:v>
                </c:pt>
                <c:pt idx="95">
                  <c:v>57.476999999999997</c:v>
                </c:pt>
                <c:pt idx="96">
                  <c:v>57.448999999999998</c:v>
                </c:pt>
                <c:pt idx="97">
                  <c:v>56.225999999999999</c:v>
                </c:pt>
                <c:pt idx="98">
                  <c:v>56.192</c:v>
                </c:pt>
                <c:pt idx="99">
                  <c:v>55.4</c:v>
                </c:pt>
                <c:pt idx="100">
                  <c:v>55.234999999999999</c:v>
                </c:pt>
                <c:pt idx="101">
                  <c:v>54.969000000000001</c:v>
                </c:pt>
                <c:pt idx="102">
                  <c:v>54.5</c:v>
                </c:pt>
                <c:pt idx="103">
                  <c:v>54.116999999999997</c:v>
                </c:pt>
                <c:pt idx="104">
                  <c:v>54</c:v>
                </c:pt>
                <c:pt idx="105">
                  <c:v>53.938000000000002</c:v>
                </c:pt>
                <c:pt idx="106">
                  <c:v>53.853999999999999</c:v>
                </c:pt>
                <c:pt idx="107">
                  <c:v>53.808999999999997</c:v>
                </c:pt>
                <c:pt idx="108">
                  <c:v>53.5</c:v>
                </c:pt>
                <c:pt idx="109">
                  <c:v>52.9</c:v>
                </c:pt>
                <c:pt idx="110">
                  <c:v>52.506999999999998</c:v>
                </c:pt>
                <c:pt idx="111">
                  <c:v>52.3</c:v>
                </c:pt>
                <c:pt idx="112">
                  <c:v>52.082999999999998</c:v>
                </c:pt>
                <c:pt idx="113">
                  <c:v>51.777999999999999</c:v>
                </c:pt>
                <c:pt idx="114">
                  <c:v>50.728000000000002</c:v>
                </c:pt>
                <c:pt idx="115">
                  <c:v>50.02</c:v>
                </c:pt>
                <c:pt idx="116">
                  <c:v>48.558999999999997</c:v>
                </c:pt>
                <c:pt idx="117">
                  <c:v>48.5</c:v>
                </c:pt>
                <c:pt idx="118">
                  <c:v>48.314999999999998</c:v>
                </c:pt>
                <c:pt idx="119">
                  <c:v>48.186</c:v>
                </c:pt>
                <c:pt idx="120">
                  <c:v>48.054000000000002</c:v>
                </c:pt>
                <c:pt idx="121">
                  <c:v>47.8</c:v>
                </c:pt>
                <c:pt idx="122">
                  <c:v>47.298000000000002</c:v>
                </c:pt>
                <c:pt idx="123">
                  <c:v>47.262</c:v>
                </c:pt>
                <c:pt idx="124">
                  <c:v>47</c:v>
                </c:pt>
                <c:pt idx="125">
                  <c:v>46</c:v>
                </c:pt>
                <c:pt idx="126">
                  <c:v>46</c:v>
                </c:pt>
                <c:pt idx="127">
                  <c:v>45.94</c:v>
                </c:pt>
                <c:pt idx="128">
                  <c:v>45.905999999999999</c:v>
                </c:pt>
                <c:pt idx="129">
                  <c:v>45.738</c:v>
                </c:pt>
                <c:pt idx="130">
                  <c:v>45</c:v>
                </c:pt>
                <c:pt idx="131">
                  <c:v>45</c:v>
                </c:pt>
                <c:pt idx="132">
                  <c:v>43.598999999999997</c:v>
                </c:pt>
                <c:pt idx="133">
                  <c:v>43.47</c:v>
                </c:pt>
                <c:pt idx="134">
                  <c:v>42.996000000000002</c:v>
                </c:pt>
                <c:pt idx="135">
                  <c:v>42.582000000000001</c:v>
                </c:pt>
                <c:pt idx="136">
                  <c:v>42.423999999999999</c:v>
                </c:pt>
                <c:pt idx="137">
                  <c:v>42.411999999999999</c:v>
                </c:pt>
                <c:pt idx="138">
                  <c:v>41.639000000000003</c:v>
                </c:pt>
                <c:pt idx="139">
                  <c:v>40.5</c:v>
                </c:pt>
                <c:pt idx="140">
                  <c:v>39.792000000000002</c:v>
                </c:pt>
                <c:pt idx="141">
                  <c:v>39.628999999999998</c:v>
                </c:pt>
                <c:pt idx="142">
                  <c:v>39.628</c:v>
                </c:pt>
                <c:pt idx="143">
                  <c:v>39.5</c:v>
                </c:pt>
                <c:pt idx="144">
                  <c:v>39.494</c:v>
                </c:pt>
                <c:pt idx="145">
                  <c:v>39</c:v>
                </c:pt>
                <c:pt idx="146">
                  <c:v>38.241</c:v>
                </c:pt>
                <c:pt idx="147">
                  <c:v>38</c:v>
                </c:pt>
                <c:pt idx="148">
                  <c:v>38</c:v>
                </c:pt>
                <c:pt idx="149">
                  <c:v>37.979999999999997</c:v>
                </c:pt>
                <c:pt idx="150">
                  <c:v>37.762</c:v>
                </c:pt>
                <c:pt idx="151">
                  <c:v>36.393999999999998</c:v>
                </c:pt>
                <c:pt idx="152">
                  <c:v>36.04</c:v>
                </c:pt>
                <c:pt idx="153">
                  <c:v>35.896000000000001</c:v>
                </c:pt>
                <c:pt idx="154">
                  <c:v>35.401000000000003</c:v>
                </c:pt>
                <c:pt idx="155">
                  <c:v>34</c:v>
                </c:pt>
                <c:pt idx="156">
                  <c:v>33.856000000000002</c:v>
                </c:pt>
                <c:pt idx="157">
                  <c:v>33.789000000000001</c:v>
                </c:pt>
                <c:pt idx="158">
                  <c:v>33.700000000000003</c:v>
                </c:pt>
                <c:pt idx="159">
                  <c:v>33.619999999999997</c:v>
                </c:pt>
                <c:pt idx="160">
                  <c:v>33.482999999999997</c:v>
                </c:pt>
                <c:pt idx="161">
                  <c:v>32.576000000000001</c:v>
                </c:pt>
                <c:pt idx="162">
                  <c:v>32.536000000000001</c:v>
                </c:pt>
                <c:pt idx="163">
                  <c:v>32.5</c:v>
                </c:pt>
                <c:pt idx="164">
                  <c:v>32</c:v>
                </c:pt>
                <c:pt idx="165">
                  <c:v>31.5</c:v>
                </c:pt>
                <c:pt idx="166">
                  <c:v>30.635000000000002</c:v>
                </c:pt>
                <c:pt idx="167">
                  <c:v>29.759</c:v>
                </c:pt>
                <c:pt idx="168">
                  <c:v>29</c:v>
                </c:pt>
                <c:pt idx="169">
                  <c:v>28.597000000000001</c:v>
                </c:pt>
                <c:pt idx="170">
                  <c:v>27.995000000000001</c:v>
                </c:pt>
                <c:pt idx="171">
                  <c:v>27.581</c:v>
                </c:pt>
                <c:pt idx="172">
                  <c:v>27.5</c:v>
                </c:pt>
                <c:pt idx="173">
                  <c:v>27.3</c:v>
                </c:pt>
                <c:pt idx="174">
                  <c:v>27.11</c:v>
                </c:pt>
                <c:pt idx="175">
                  <c:v>26.957000000000001</c:v>
                </c:pt>
                <c:pt idx="176">
                  <c:v>26</c:v>
                </c:pt>
                <c:pt idx="177">
                  <c:v>25.952000000000002</c:v>
                </c:pt>
                <c:pt idx="178">
                  <c:v>25.006</c:v>
                </c:pt>
                <c:pt idx="179">
                  <c:v>24.5</c:v>
                </c:pt>
                <c:pt idx="180">
                  <c:v>23.920999999999999</c:v>
                </c:pt>
                <c:pt idx="181">
                  <c:v>23.5</c:v>
                </c:pt>
                <c:pt idx="182">
                  <c:v>23.42</c:v>
                </c:pt>
                <c:pt idx="183">
                  <c:v>23</c:v>
                </c:pt>
                <c:pt idx="184">
                  <c:v>22.382999999999999</c:v>
                </c:pt>
                <c:pt idx="185">
                  <c:v>22.361000000000001</c:v>
                </c:pt>
                <c:pt idx="186">
                  <c:v>20.527999999999999</c:v>
                </c:pt>
                <c:pt idx="187">
                  <c:v>20</c:v>
                </c:pt>
                <c:pt idx="188">
                  <c:v>19.852</c:v>
                </c:pt>
                <c:pt idx="189">
                  <c:v>19.5</c:v>
                </c:pt>
                <c:pt idx="190">
                  <c:v>19.474</c:v>
                </c:pt>
                <c:pt idx="191">
                  <c:v>19.442</c:v>
                </c:pt>
                <c:pt idx="192">
                  <c:v>19.3</c:v>
                </c:pt>
                <c:pt idx="193">
                  <c:v>18.513999999999999</c:v>
                </c:pt>
                <c:pt idx="194">
                  <c:v>18.5</c:v>
                </c:pt>
                <c:pt idx="195">
                  <c:v>17.95</c:v>
                </c:pt>
                <c:pt idx="196">
                  <c:v>17.5</c:v>
                </c:pt>
                <c:pt idx="197">
                  <c:v>17.170999999999999</c:v>
                </c:pt>
                <c:pt idx="198">
                  <c:v>16.853999999999999</c:v>
                </c:pt>
                <c:pt idx="199">
                  <c:v>15.644</c:v>
                </c:pt>
                <c:pt idx="200">
                  <c:v>15.608000000000001</c:v>
                </c:pt>
                <c:pt idx="201">
                  <c:v>15.253</c:v>
                </c:pt>
                <c:pt idx="202">
                  <c:v>14.861000000000001</c:v>
                </c:pt>
                <c:pt idx="203">
                  <c:v>14.5</c:v>
                </c:pt>
                <c:pt idx="204">
                  <c:v>14</c:v>
                </c:pt>
                <c:pt idx="205">
                  <c:v>13.5</c:v>
                </c:pt>
                <c:pt idx="206">
                  <c:v>13.151999999999999</c:v>
                </c:pt>
                <c:pt idx="207">
                  <c:v>12.929</c:v>
                </c:pt>
                <c:pt idx="208">
                  <c:v>12.840999999999999</c:v>
                </c:pt>
                <c:pt idx="209">
                  <c:v>12.269</c:v>
                </c:pt>
                <c:pt idx="210">
                  <c:v>12</c:v>
                </c:pt>
                <c:pt idx="211">
                  <c:v>11.202</c:v>
                </c:pt>
                <c:pt idx="212">
                  <c:v>11.010999999999999</c:v>
                </c:pt>
                <c:pt idx="213">
                  <c:v>11</c:v>
                </c:pt>
                <c:pt idx="214">
                  <c:v>11</c:v>
                </c:pt>
                <c:pt idx="215">
                  <c:v>10.4</c:v>
                </c:pt>
                <c:pt idx="216">
                  <c:v>9.5</c:v>
                </c:pt>
                <c:pt idx="217">
                  <c:v>9.5</c:v>
                </c:pt>
                <c:pt idx="218">
                  <c:v>9.1940000000000008</c:v>
                </c:pt>
                <c:pt idx="219">
                  <c:v>9</c:v>
                </c:pt>
                <c:pt idx="220">
                  <c:v>8.27</c:v>
                </c:pt>
                <c:pt idx="221">
                  <c:v>8.27</c:v>
                </c:pt>
                <c:pt idx="222">
                  <c:v>8.2230000000000008</c:v>
                </c:pt>
                <c:pt idx="223">
                  <c:v>8.0039999999999996</c:v>
                </c:pt>
                <c:pt idx="224">
                  <c:v>7.9619999999999997</c:v>
                </c:pt>
                <c:pt idx="225">
                  <c:v>7.94</c:v>
                </c:pt>
                <c:pt idx="226">
                  <c:v>7.2679999999999998</c:v>
                </c:pt>
                <c:pt idx="227">
                  <c:v>6.8769999999999998</c:v>
                </c:pt>
                <c:pt idx="228">
                  <c:v>6.7649999999999997</c:v>
                </c:pt>
                <c:pt idx="229">
                  <c:v>6.0250000000000004</c:v>
                </c:pt>
                <c:pt idx="230">
                  <c:v>5.6970000000000001</c:v>
                </c:pt>
                <c:pt idx="231">
                  <c:v>5</c:v>
                </c:pt>
                <c:pt idx="232">
                  <c:v>4.7469999999999999</c:v>
                </c:pt>
                <c:pt idx="233">
                  <c:v>1.8615811028833822</c:v>
                </c:pt>
                <c:pt idx="234">
                  <c:v>1.8029999999999999</c:v>
                </c:pt>
                <c:pt idx="235">
                  <c:v>1.5389999999999999</c:v>
                </c:pt>
                <c:pt idx="236">
                  <c:v>1.41</c:v>
                </c:pt>
                <c:pt idx="237">
                  <c:v>1.41</c:v>
                </c:pt>
                <c:pt idx="238">
                  <c:v>1.2749999999999999</c:v>
                </c:pt>
              </c:numCache>
            </c:numRef>
          </c:xVal>
          <c:yVal>
            <c:numRef>
              <c:f>'6) UCS_YM_Chart'!$V$351:$V$589</c:f>
              <c:numCache>
                <c:formatCode>General</c:formatCode>
                <c:ptCount val="239"/>
                <c:pt idx="0">
                  <c:v>39.975000000000001</c:v>
                </c:pt>
                <c:pt idx="1">
                  <c:v>23.44</c:v>
                </c:pt>
                <c:pt idx="2">
                  <c:v>30.369</c:v>
                </c:pt>
                <c:pt idx="3">
                  <c:v>35.159999999999997</c:v>
                </c:pt>
                <c:pt idx="4">
                  <c:v>23.3</c:v>
                </c:pt>
                <c:pt idx="5">
                  <c:v>53.095999999999997</c:v>
                </c:pt>
                <c:pt idx="6">
                  <c:v>25.527999999999999</c:v>
                </c:pt>
                <c:pt idx="7">
                  <c:v>28.970400000000001</c:v>
                </c:pt>
                <c:pt idx="8">
                  <c:v>47.887</c:v>
                </c:pt>
                <c:pt idx="9">
                  <c:v>26.312000000000001</c:v>
                </c:pt>
                <c:pt idx="10">
                  <c:v>16.538</c:v>
                </c:pt>
                <c:pt idx="11">
                  <c:v>13.808</c:v>
                </c:pt>
                <c:pt idx="12">
                  <c:v>37.976999999999997</c:v>
                </c:pt>
                <c:pt idx="13">
                  <c:v>74.790999999999997</c:v>
                </c:pt>
                <c:pt idx="14">
                  <c:v>30.638999999999999</c:v>
                </c:pt>
                <c:pt idx="15">
                  <c:v>37.975999999999999</c:v>
                </c:pt>
                <c:pt idx="16">
                  <c:v>13.933999999999999</c:v>
                </c:pt>
                <c:pt idx="17">
                  <c:v>24.664999999999999</c:v>
                </c:pt>
                <c:pt idx="18">
                  <c:v>22.629000000000001</c:v>
                </c:pt>
                <c:pt idx="19">
                  <c:v>15.773999999999999</c:v>
                </c:pt>
                <c:pt idx="20">
                  <c:v>13.44</c:v>
                </c:pt>
                <c:pt idx="21">
                  <c:v>13.246</c:v>
                </c:pt>
                <c:pt idx="22">
                  <c:v>23.034800000000001</c:v>
                </c:pt>
                <c:pt idx="23">
                  <c:v>25</c:v>
                </c:pt>
                <c:pt idx="24">
                  <c:v>11.891999999999999</c:v>
                </c:pt>
                <c:pt idx="25">
                  <c:v>18.084</c:v>
                </c:pt>
                <c:pt idx="26">
                  <c:v>15.307</c:v>
                </c:pt>
                <c:pt idx="27">
                  <c:v>13.2</c:v>
                </c:pt>
                <c:pt idx="28">
                  <c:v>32.506</c:v>
                </c:pt>
                <c:pt idx="29">
                  <c:v>25.43</c:v>
                </c:pt>
                <c:pt idx="30">
                  <c:v>31.081</c:v>
                </c:pt>
                <c:pt idx="31">
                  <c:v>21.228999999999999</c:v>
                </c:pt>
                <c:pt idx="32">
                  <c:v>32</c:v>
                </c:pt>
                <c:pt idx="33">
                  <c:v>9.1999999999999993</c:v>
                </c:pt>
                <c:pt idx="34">
                  <c:v>40.393000000000001</c:v>
                </c:pt>
                <c:pt idx="35">
                  <c:v>38.624000000000002</c:v>
                </c:pt>
                <c:pt idx="36">
                  <c:v>20.6023</c:v>
                </c:pt>
                <c:pt idx="37">
                  <c:v>40.012999999999998</c:v>
                </c:pt>
                <c:pt idx="38">
                  <c:v>57.960999999999999</c:v>
                </c:pt>
                <c:pt idx="39">
                  <c:v>25.3933</c:v>
                </c:pt>
                <c:pt idx="40">
                  <c:v>34.521000000000001</c:v>
                </c:pt>
                <c:pt idx="41">
                  <c:v>22.113</c:v>
                </c:pt>
                <c:pt idx="42">
                  <c:v>15.813000000000001</c:v>
                </c:pt>
                <c:pt idx="43">
                  <c:v>16.6892</c:v>
                </c:pt>
                <c:pt idx="44">
                  <c:v>12.422499999999999</c:v>
                </c:pt>
                <c:pt idx="45">
                  <c:v>17.271000000000001</c:v>
                </c:pt>
                <c:pt idx="46">
                  <c:v>11.2</c:v>
                </c:pt>
                <c:pt idx="47">
                  <c:v>12.506</c:v>
                </c:pt>
                <c:pt idx="48">
                  <c:v>13.686</c:v>
                </c:pt>
                <c:pt idx="49">
                  <c:v>23.107600000000001</c:v>
                </c:pt>
                <c:pt idx="50">
                  <c:v>54.667999999999999</c:v>
                </c:pt>
                <c:pt idx="51">
                  <c:v>11.786099999999999</c:v>
                </c:pt>
                <c:pt idx="52">
                  <c:v>30.442</c:v>
                </c:pt>
                <c:pt idx="53">
                  <c:v>46.420999999999999</c:v>
                </c:pt>
                <c:pt idx="54">
                  <c:v>26.635400000000001</c:v>
                </c:pt>
                <c:pt idx="55">
                  <c:v>10.3</c:v>
                </c:pt>
                <c:pt idx="56">
                  <c:v>12.15</c:v>
                </c:pt>
                <c:pt idx="57">
                  <c:v>14</c:v>
                </c:pt>
                <c:pt idx="58">
                  <c:v>15.8</c:v>
                </c:pt>
                <c:pt idx="59">
                  <c:v>12.1972</c:v>
                </c:pt>
                <c:pt idx="60">
                  <c:v>11.007999999999999</c:v>
                </c:pt>
                <c:pt idx="61">
                  <c:v>11.1</c:v>
                </c:pt>
                <c:pt idx="62">
                  <c:v>17.5108</c:v>
                </c:pt>
                <c:pt idx="63">
                  <c:v>43.448999999999998</c:v>
                </c:pt>
                <c:pt idx="64">
                  <c:v>15.1784</c:v>
                </c:pt>
                <c:pt idx="65">
                  <c:v>5.48</c:v>
                </c:pt>
                <c:pt idx="66">
                  <c:v>36.473999999999997</c:v>
                </c:pt>
                <c:pt idx="67">
                  <c:v>6.65</c:v>
                </c:pt>
                <c:pt idx="68">
                  <c:v>18.6493</c:v>
                </c:pt>
                <c:pt idx="69">
                  <c:v>11.278</c:v>
                </c:pt>
                <c:pt idx="70">
                  <c:v>17.728000000000002</c:v>
                </c:pt>
                <c:pt idx="71">
                  <c:v>14.9176</c:v>
                </c:pt>
                <c:pt idx="72">
                  <c:v>21.891999999999999</c:v>
                </c:pt>
                <c:pt idx="73">
                  <c:v>13.464</c:v>
                </c:pt>
                <c:pt idx="74">
                  <c:v>18.149100000000001</c:v>
                </c:pt>
                <c:pt idx="75">
                  <c:v>8.9</c:v>
                </c:pt>
                <c:pt idx="76">
                  <c:v>17.466799999999999</c:v>
                </c:pt>
                <c:pt idx="77">
                  <c:v>23.8</c:v>
                </c:pt>
                <c:pt idx="78">
                  <c:v>18.206499999999998</c:v>
                </c:pt>
                <c:pt idx="79">
                  <c:v>3.35</c:v>
                </c:pt>
                <c:pt idx="80">
                  <c:v>14.2127</c:v>
                </c:pt>
                <c:pt idx="81">
                  <c:v>6.7</c:v>
                </c:pt>
                <c:pt idx="82">
                  <c:v>17.6721</c:v>
                </c:pt>
                <c:pt idx="83">
                  <c:v>14.031000000000001</c:v>
                </c:pt>
                <c:pt idx="84">
                  <c:v>19.003399999999999</c:v>
                </c:pt>
                <c:pt idx="85">
                  <c:v>15.2601</c:v>
                </c:pt>
                <c:pt idx="86">
                  <c:v>13.928800000000001</c:v>
                </c:pt>
                <c:pt idx="87">
                  <c:v>16.033899999999999</c:v>
                </c:pt>
                <c:pt idx="88">
                  <c:v>13.022</c:v>
                </c:pt>
                <c:pt idx="89">
                  <c:v>11.13</c:v>
                </c:pt>
                <c:pt idx="90">
                  <c:v>7.9</c:v>
                </c:pt>
                <c:pt idx="91">
                  <c:v>9.9019999999999992</c:v>
                </c:pt>
                <c:pt idx="92">
                  <c:v>3.25</c:v>
                </c:pt>
                <c:pt idx="93">
                  <c:v>21.507200000000001</c:v>
                </c:pt>
                <c:pt idx="94">
                  <c:v>5.95</c:v>
                </c:pt>
                <c:pt idx="95">
                  <c:v>16.409700000000001</c:v>
                </c:pt>
                <c:pt idx="96">
                  <c:v>10.4247</c:v>
                </c:pt>
                <c:pt idx="97">
                  <c:v>11.6082</c:v>
                </c:pt>
                <c:pt idx="98">
                  <c:v>63.783999999999999</c:v>
                </c:pt>
                <c:pt idx="99">
                  <c:v>4.8499999999999996</c:v>
                </c:pt>
                <c:pt idx="100">
                  <c:v>8.9429999999999996</c:v>
                </c:pt>
                <c:pt idx="101">
                  <c:v>13.2583</c:v>
                </c:pt>
                <c:pt idx="102">
                  <c:v>4.3499999999999996</c:v>
                </c:pt>
                <c:pt idx="103">
                  <c:v>17.320499999999999</c:v>
                </c:pt>
                <c:pt idx="104">
                  <c:v>6.2</c:v>
                </c:pt>
                <c:pt idx="105">
                  <c:v>9.68</c:v>
                </c:pt>
                <c:pt idx="106">
                  <c:v>7.7398999999999996</c:v>
                </c:pt>
                <c:pt idx="107">
                  <c:v>19.539400000000001</c:v>
                </c:pt>
                <c:pt idx="108">
                  <c:v>5.74</c:v>
                </c:pt>
                <c:pt idx="109">
                  <c:v>2.96</c:v>
                </c:pt>
                <c:pt idx="110">
                  <c:v>5.8230000000000004</c:v>
                </c:pt>
                <c:pt idx="111">
                  <c:v>2.54</c:v>
                </c:pt>
                <c:pt idx="112">
                  <c:v>14.4876</c:v>
                </c:pt>
                <c:pt idx="113">
                  <c:v>13.8505</c:v>
                </c:pt>
                <c:pt idx="114">
                  <c:v>11.415699999999999</c:v>
                </c:pt>
                <c:pt idx="115">
                  <c:v>7.2968000000000002</c:v>
                </c:pt>
                <c:pt idx="116">
                  <c:v>7.3710000000000004</c:v>
                </c:pt>
                <c:pt idx="117">
                  <c:v>4.9000000000000004</c:v>
                </c:pt>
                <c:pt idx="118">
                  <c:v>15.6488</c:v>
                </c:pt>
                <c:pt idx="119">
                  <c:v>8.4804999999999993</c:v>
                </c:pt>
                <c:pt idx="120">
                  <c:v>6.7569999999999997</c:v>
                </c:pt>
                <c:pt idx="121">
                  <c:v>4.84</c:v>
                </c:pt>
                <c:pt idx="122">
                  <c:v>14.397399999999999</c:v>
                </c:pt>
                <c:pt idx="123">
                  <c:v>15.888</c:v>
                </c:pt>
                <c:pt idx="124">
                  <c:v>4.0999999999999996</c:v>
                </c:pt>
                <c:pt idx="125">
                  <c:v>3.6</c:v>
                </c:pt>
                <c:pt idx="126">
                  <c:v>6.6</c:v>
                </c:pt>
                <c:pt idx="127">
                  <c:v>14.8072</c:v>
                </c:pt>
                <c:pt idx="128">
                  <c:v>14.0335</c:v>
                </c:pt>
                <c:pt idx="129">
                  <c:v>12.4405</c:v>
                </c:pt>
                <c:pt idx="130">
                  <c:v>4.28</c:v>
                </c:pt>
                <c:pt idx="131">
                  <c:v>6.8</c:v>
                </c:pt>
                <c:pt idx="132">
                  <c:v>13.9656</c:v>
                </c:pt>
                <c:pt idx="133">
                  <c:v>6.8314000000000004</c:v>
                </c:pt>
                <c:pt idx="134">
                  <c:v>5.1349999999999998</c:v>
                </c:pt>
                <c:pt idx="135">
                  <c:v>11.815200000000001</c:v>
                </c:pt>
                <c:pt idx="136">
                  <c:v>7.1989999999999998</c:v>
                </c:pt>
                <c:pt idx="137">
                  <c:v>12.3842</c:v>
                </c:pt>
                <c:pt idx="138">
                  <c:v>5.1589999999999998</c:v>
                </c:pt>
                <c:pt idx="139">
                  <c:v>3.8</c:v>
                </c:pt>
                <c:pt idx="140">
                  <c:v>19.086500000000001</c:v>
                </c:pt>
                <c:pt idx="141">
                  <c:v>12.3391</c:v>
                </c:pt>
                <c:pt idx="142">
                  <c:v>13.351800000000001</c:v>
                </c:pt>
                <c:pt idx="143">
                  <c:v>4.17</c:v>
                </c:pt>
                <c:pt idx="144">
                  <c:v>11.770200000000001</c:v>
                </c:pt>
                <c:pt idx="145">
                  <c:v>3.85</c:v>
                </c:pt>
                <c:pt idx="146">
                  <c:v>9.0965000000000007</c:v>
                </c:pt>
                <c:pt idx="147">
                  <c:v>3.75</c:v>
                </c:pt>
                <c:pt idx="148">
                  <c:v>3.95</c:v>
                </c:pt>
                <c:pt idx="149">
                  <c:v>6.1669999999999998</c:v>
                </c:pt>
                <c:pt idx="150">
                  <c:v>13.1701</c:v>
                </c:pt>
                <c:pt idx="151">
                  <c:v>30.983000000000001</c:v>
                </c:pt>
                <c:pt idx="152">
                  <c:v>15.965999999999999</c:v>
                </c:pt>
                <c:pt idx="153">
                  <c:v>12.6242</c:v>
                </c:pt>
                <c:pt idx="154">
                  <c:v>12.457000000000001</c:v>
                </c:pt>
                <c:pt idx="155">
                  <c:v>4.62</c:v>
                </c:pt>
                <c:pt idx="156">
                  <c:v>38.722000000000001</c:v>
                </c:pt>
                <c:pt idx="157">
                  <c:v>5.4050000000000002</c:v>
                </c:pt>
                <c:pt idx="158">
                  <c:v>3.45</c:v>
                </c:pt>
                <c:pt idx="159">
                  <c:v>14.3086</c:v>
                </c:pt>
                <c:pt idx="160">
                  <c:v>7.4939999999999998</c:v>
                </c:pt>
                <c:pt idx="161">
                  <c:v>6.4917999999999996</c:v>
                </c:pt>
                <c:pt idx="162">
                  <c:v>12.0672</c:v>
                </c:pt>
                <c:pt idx="163">
                  <c:v>6.16</c:v>
                </c:pt>
                <c:pt idx="164">
                  <c:v>2.95</c:v>
                </c:pt>
                <c:pt idx="165">
                  <c:v>3.72</c:v>
                </c:pt>
                <c:pt idx="166">
                  <c:v>12.7957</c:v>
                </c:pt>
                <c:pt idx="167">
                  <c:v>6.0484999999999998</c:v>
                </c:pt>
                <c:pt idx="168">
                  <c:v>3</c:v>
                </c:pt>
                <c:pt idx="169">
                  <c:v>13.9567</c:v>
                </c:pt>
                <c:pt idx="170">
                  <c:v>5.4684999999999997</c:v>
                </c:pt>
                <c:pt idx="171">
                  <c:v>12.068</c:v>
                </c:pt>
                <c:pt idx="172">
                  <c:v>3.9</c:v>
                </c:pt>
                <c:pt idx="173">
                  <c:v>4.7</c:v>
                </c:pt>
                <c:pt idx="174">
                  <c:v>8.1425000000000001</c:v>
                </c:pt>
                <c:pt idx="175">
                  <c:v>3.8264999999999998</c:v>
                </c:pt>
                <c:pt idx="176">
                  <c:v>3.1</c:v>
                </c:pt>
                <c:pt idx="177">
                  <c:v>11.909000000000001</c:v>
                </c:pt>
                <c:pt idx="178">
                  <c:v>7.4032999999999998</c:v>
                </c:pt>
                <c:pt idx="179">
                  <c:v>2.9</c:v>
                </c:pt>
                <c:pt idx="180">
                  <c:v>12.919</c:v>
                </c:pt>
                <c:pt idx="181">
                  <c:v>2.5299999999999998</c:v>
                </c:pt>
                <c:pt idx="182">
                  <c:v>10.955</c:v>
                </c:pt>
                <c:pt idx="183">
                  <c:v>4.63</c:v>
                </c:pt>
                <c:pt idx="184">
                  <c:v>2.4192999999999998</c:v>
                </c:pt>
                <c:pt idx="185">
                  <c:v>4.8662999999999998</c:v>
                </c:pt>
                <c:pt idx="186">
                  <c:v>5.2648999999999999</c:v>
                </c:pt>
                <c:pt idx="187">
                  <c:v>1.9</c:v>
                </c:pt>
                <c:pt idx="188">
                  <c:v>2.8868999999999998</c:v>
                </c:pt>
                <c:pt idx="189">
                  <c:v>3.25</c:v>
                </c:pt>
                <c:pt idx="190">
                  <c:v>7.2335000000000003</c:v>
                </c:pt>
                <c:pt idx="191">
                  <c:v>5.6405000000000003</c:v>
                </c:pt>
                <c:pt idx="192">
                  <c:v>1.6</c:v>
                </c:pt>
                <c:pt idx="193">
                  <c:v>2.0390000000000001</c:v>
                </c:pt>
                <c:pt idx="194">
                  <c:v>2.4500000000000002</c:v>
                </c:pt>
                <c:pt idx="195">
                  <c:v>3.6154000000000002</c:v>
                </c:pt>
                <c:pt idx="196">
                  <c:v>1.76</c:v>
                </c:pt>
                <c:pt idx="197">
                  <c:v>2.8077000000000001</c:v>
                </c:pt>
                <c:pt idx="198">
                  <c:v>10.045999999999999</c:v>
                </c:pt>
                <c:pt idx="199">
                  <c:v>1.909</c:v>
                </c:pt>
                <c:pt idx="200">
                  <c:v>3.9571999999999998</c:v>
                </c:pt>
                <c:pt idx="201">
                  <c:v>2.383</c:v>
                </c:pt>
                <c:pt idx="202">
                  <c:v>4.4465000000000003</c:v>
                </c:pt>
                <c:pt idx="203">
                  <c:v>1.98</c:v>
                </c:pt>
                <c:pt idx="204">
                  <c:v>1.56</c:v>
                </c:pt>
                <c:pt idx="205">
                  <c:v>1.8</c:v>
                </c:pt>
                <c:pt idx="206">
                  <c:v>1.671</c:v>
                </c:pt>
                <c:pt idx="207">
                  <c:v>2.0175000000000001</c:v>
                </c:pt>
                <c:pt idx="208">
                  <c:v>1.9160999999999999</c:v>
                </c:pt>
                <c:pt idx="209">
                  <c:v>1.637</c:v>
                </c:pt>
                <c:pt idx="210">
                  <c:v>2.15</c:v>
                </c:pt>
                <c:pt idx="211">
                  <c:v>6.8280000000000003</c:v>
                </c:pt>
                <c:pt idx="212">
                  <c:v>1.573</c:v>
                </c:pt>
                <c:pt idx="213">
                  <c:v>1</c:v>
                </c:pt>
                <c:pt idx="214">
                  <c:v>1.9</c:v>
                </c:pt>
                <c:pt idx="215">
                  <c:v>1.66</c:v>
                </c:pt>
                <c:pt idx="216">
                  <c:v>0.9</c:v>
                </c:pt>
                <c:pt idx="217">
                  <c:v>1.1000000000000001</c:v>
                </c:pt>
                <c:pt idx="218">
                  <c:v>0.63900000000000001</c:v>
                </c:pt>
                <c:pt idx="219">
                  <c:v>0.68</c:v>
                </c:pt>
                <c:pt idx="220">
                  <c:v>2.83</c:v>
                </c:pt>
                <c:pt idx="221">
                  <c:v>2.83</c:v>
                </c:pt>
                <c:pt idx="222">
                  <c:v>1.0114000000000001</c:v>
                </c:pt>
                <c:pt idx="223">
                  <c:v>1.1235999999999999</c:v>
                </c:pt>
                <c:pt idx="224">
                  <c:v>10.34</c:v>
                </c:pt>
                <c:pt idx="225">
                  <c:v>21.268000000000001</c:v>
                </c:pt>
                <c:pt idx="226">
                  <c:v>3.39</c:v>
                </c:pt>
                <c:pt idx="227">
                  <c:v>3.464</c:v>
                </c:pt>
                <c:pt idx="228">
                  <c:v>2.2109999999999999</c:v>
                </c:pt>
                <c:pt idx="229">
                  <c:v>0.81559999999999999</c:v>
                </c:pt>
                <c:pt idx="230">
                  <c:v>30.87</c:v>
                </c:pt>
                <c:pt idx="231">
                  <c:v>2</c:v>
                </c:pt>
                <c:pt idx="232">
                  <c:v>1.056</c:v>
                </c:pt>
                <c:pt idx="233">
                  <c:v>0.20684234476482025</c:v>
                </c:pt>
                <c:pt idx="234">
                  <c:v>0.25719999999999998</c:v>
                </c:pt>
                <c:pt idx="235">
                  <c:v>0.1232</c:v>
                </c:pt>
                <c:pt idx="236">
                  <c:v>0.55000000000000004</c:v>
                </c:pt>
                <c:pt idx="237">
                  <c:v>0.55000000000000004</c:v>
                </c:pt>
                <c:pt idx="238">
                  <c:v>0.34079999999999999</c:v>
                </c:pt>
              </c:numCache>
            </c:numRef>
          </c:yVal>
          <c:smooth val="0"/>
          <c:extLst>
            <c:ext xmlns:c16="http://schemas.microsoft.com/office/drawing/2014/chart" uri="{C3380CC4-5D6E-409C-BE32-E72D297353CC}">
              <c16:uniqueId val="{00000068-E7E6-4D9A-8154-EB4F7F6CDA98}"/>
            </c:ext>
          </c:extLst>
        </c:ser>
        <c:ser>
          <c:idx val="15"/>
          <c:order val="14"/>
          <c:tx>
            <c:v>Sandstone</c:v>
          </c:tx>
          <c:spPr>
            <a:ln w="19050">
              <a:noFill/>
            </a:ln>
          </c:spPr>
          <c:marker>
            <c:symbol val="diamond"/>
            <c:size val="9"/>
            <c:spPr>
              <a:noFill/>
              <a:ln w="15875">
                <a:solidFill>
                  <a:schemeClr val="tx1"/>
                </a:solidFill>
              </a:ln>
            </c:spPr>
          </c:marker>
          <c:xVal>
            <c:numRef>
              <c:f>'6) UCS_YM_Chart'!$U$590:$U$704</c:f>
              <c:numCache>
                <c:formatCode>General</c:formatCode>
                <c:ptCount val="115"/>
                <c:pt idx="0">
                  <c:v>16.565999999999999</c:v>
                </c:pt>
                <c:pt idx="1">
                  <c:v>16.903448275862068</c:v>
                </c:pt>
                <c:pt idx="2">
                  <c:v>18.7</c:v>
                </c:pt>
                <c:pt idx="3">
                  <c:v>46.194790330809852</c:v>
                </c:pt>
                <c:pt idx="4">
                  <c:v>16.346</c:v>
                </c:pt>
                <c:pt idx="5">
                  <c:v>23.49655172413793</c:v>
                </c:pt>
                <c:pt idx="6">
                  <c:v>30.423999999999999</c:v>
                </c:pt>
                <c:pt idx="7">
                  <c:v>24.033999999999999</c:v>
                </c:pt>
                <c:pt idx="8">
                  <c:v>34.701000000000001</c:v>
                </c:pt>
                <c:pt idx="9">
                  <c:v>30.911000000000001</c:v>
                </c:pt>
                <c:pt idx="10">
                  <c:v>24.47634413050373</c:v>
                </c:pt>
                <c:pt idx="11">
                  <c:v>55.157958603952061</c:v>
                </c:pt>
                <c:pt idx="12">
                  <c:v>26.036000000000001</c:v>
                </c:pt>
                <c:pt idx="13">
                  <c:v>29.889655172413793</c:v>
                </c:pt>
                <c:pt idx="14">
                  <c:v>37.786000000000001</c:v>
                </c:pt>
                <c:pt idx="15">
                  <c:v>71.709999999999994</c:v>
                </c:pt>
                <c:pt idx="16">
                  <c:v>34.698999999999998</c:v>
                </c:pt>
                <c:pt idx="17">
                  <c:v>46.502000000000002</c:v>
                </c:pt>
                <c:pt idx="18">
                  <c:v>31.991</c:v>
                </c:pt>
                <c:pt idx="19">
                  <c:v>41.195999999999998</c:v>
                </c:pt>
                <c:pt idx="20">
                  <c:v>34.698</c:v>
                </c:pt>
                <c:pt idx="21">
                  <c:v>55.15</c:v>
                </c:pt>
                <c:pt idx="22">
                  <c:v>10.620689655172415</c:v>
                </c:pt>
                <c:pt idx="23">
                  <c:v>50.834000000000003</c:v>
                </c:pt>
                <c:pt idx="24">
                  <c:v>78.600091010631687</c:v>
                </c:pt>
                <c:pt idx="25">
                  <c:v>40.862068965517238</c:v>
                </c:pt>
                <c:pt idx="26">
                  <c:v>66.900000000000006</c:v>
                </c:pt>
                <c:pt idx="27">
                  <c:v>37.299999999999997</c:v>
                </c:pt>
                <c:pt idx="28">
                  <c:v>46.012999999999998</c:v>
                </c:pt>
                <c:pt idx="29">
                  <c:v>37.024999999999999</c:v>
                </c:pt>
                <c:pt idx="30">
                  <c:v>47.15</c:v>
                </c:pt>
                <c:pt idx="31">
                  <c:v>86.9</c:v>
                </c:pt>
                <c:pt idx="32">
                  <c:v>41.408999999999999</c:v>
                </c:pt>
                <c:pt idx="33">
                  <c:v>34.966000000000001</c:v>
                </c:pt>
                <c:pt idx="34">
                  <c:v>44.982999999999997</c:v>
                </c:pt>
                <c:pt idx="35">
                  <c:v>33.883000000000003</c:v>
                </c:pt>
                <c:pt idx="36">
                  <c:v>50.884999999999998</c:v>
                </c:pt>
                <c:pt idx="37">
                  <c:v>53.09</c:v>
                </c:pt>
                <c:pt idx="38">
                  <c:v>59.331000000000003</c:v>
                </c:pt>
                <c:pt idx="39">
                  <c:v>42.654000000000003</c:v>
                </c:pt>
                <c:pt idx="40">
                  <c:v>51.533999999999999</c:v>
                </c:pt>
                <c:pt idx="41">
                  <c:v>50.505000000000003</c:v>
                </c:pt>
                <c:pt idx="42">
                  <c:v>73.773769632785886</c:v>
                </c:pt>
                <c:pt idx="43">
                  <c:v>39.512</c:v>
                </c:pt>
                <c:pt idx="44">
                  <c:v>49.15</c:v>
                </c:pt>
                <c:pt idx="45">
                  <c:v>52.237000000000002</c:v>
                </c:pt>
                <c:pt idx="46">
                  <c:v>37.454000000000001</c:v>
                </c:pt>
                <c:pt idx="47">
                  <c:v>38.9</c:v>
                </c:pt>
                <c:pt idx="48">
                  <c:v>78.599999999999994</c:v>
                </c:pt>
                <c:pt idx="49">
                  <c:v>48.987000000000002</c:v>
                </c:pt>
                <c:pt idx="50">
                  <c:v>50.719000000000001</c:v>
                </c:pt>
                <c:pt idx="51">
                  <c:v>32.82</c:v>
                </c:pt>
                <c:pt idx="52">
                  <c:v>55.9</c:v>
                </c:pt>
                <c:pt idx="53">
                  <c:v>52.18</c:v>
                </c:pt>
                <c:pt idx="54">
                  <c:v>55.05</c:v>
                </c:pt>
                <c:pt idx="55">
                  <c:v>61.601999999999997</c:v>
                </c:pt>
                <c:pt idx="56">
                  <c:v>66.474000000000004</c:v>
                </c:pt>
                <c:pt idx="57">
                  <c:v>58.731000000000002</c:v>
                </c:pt>
                <c:pt idx="58">
                  <c:v>66.906999999999996</c:v>
                </c:pt>
                <c:pt idx="59">
                  <c:v>51.203000000000003</c:v>
                </c:pt>
                <c:pt idx="60">
                  <c:v>48.116999999999997</c:v>
                </c:pt>
                <c:pt idx="61">
                  <c:v>60.408000000000001</c:v>
                </c:pt>
                <c:pt idx="62">
                  <c:v>47.466999999999999</c:v>
                </c:pt>
                <c:pt idx="63">
                  <c:v>54.667999999999999</c:v>
                </c:pt>
                <c:pt idx="64">
                  <c:v>43.134</c:v>
                </c:pt>
                <c:pt idx="65">
                  <c:v>73.781000000000006</c:v>
                </c:pt>
                <c:pt idx="66">
                  <c:v>59.865000000000002</c:v>
                </c:pt>
                <c:pt idx="67">
                  <c:v>96.739000000000004</c:v>
                </c:pt>
                <c:pt idx="68">
                  <c:v>47.682000000000002</c:v>
                </c:pt>
                <c:pt idx="69">
                  <c:v>57.807000000000002</c:v>
                </c:pt>
                <c:pt idx="70">
                  <c:v>54.503999999999998</c:v>
                </c:pt>
                <c:pt idx="71">
                  <c:v>46.194790330809852</c:v>
                </c:pt>
                <c:pt idx="72">
                  <c:v>52.554000000000002</c:v>
                </c:pt>
                <c:pt idx="73">
                  <c:v>56.344000000000001</c:v>
                </c:pt>
                <c:pt idx="74">
                  <c:v>125</c:v>
                </c:pt>
                <c:pt idx="75">
                  <c:v>86.558000000000007</c:v>
                </c:pt>
                <c:pt idx="76">
                  <c:v>81.63</c:v>
                </c:pt>
                <c:pt idx="77">
                  <c:v>68.147000000000006</c:v>
                </c:pt>
                <c:pt idx="78">
                  <c:v>45.134</c:v>
                </c:pt>
                <c:pt idx="79">
                  <c:v>76.81</c:v>
                </c:pt>
                <c:pt idx="80">
                  <c:v>61.215000000000003</c:v>
                </c:pt>
                <c:pt idx="81">
                  <c:v>111.518</c:v>
                </c:pt>
                <c:pt idx="82">
                  <c:v>56.341999999999999</c:v>
                </c:pt>
                <c:pt idx="83">
                  <c:v>46.052999999999997</c:v>
                </c:pt>
                <c:pt idx="84">
                  <c:v>105.3</c:v>
                </c:pt>
                <c:pt idx="85">
                  <c:v>66.412000000000006</c:v>
                </c:pt>
                <c:pt idx="86">
                  <c:v>113.07381513810174</c:v>
                </c:pt>
                <c:pt idx="87">
                  <c:v>124</c:v>
                </c:pt>
                <c:pt idx="88">
                  <c:v>74.263000000000005</c:v>
                </c:pt>
                <c:pt idx="89">
                  <c:v>47.622</c:v>
                </c:pt>
                <c:pt idx="90">
                  <c:v>88.177000000000007</c:v>
                </c:pt>
                <c:pt idx="91">
                  <c:v>75.842193080434086</c:v>
                </c:pt>
                <c:pt idx="92">
                  <c:v>61.156999999999996</c:v>
                </c:pt>
                <c:pt idx="93">
                  <c:v>108.64400000000001</c:v>
                </c:pt>
                <c:pt idx="94">
                  <c:v>69.817999999999998</c:v>
                </c:pt>
                <c:pt idx="95">
                  <c:v>101.223</c:v>
                </c:pt>
                <c:pt idx="96">
                  <c:v>83.787999999999997</c:v>
                </c:pt>
                <c:pt idx="97">
                  <c:v>109.453</c:v>
                </c:pt>
                <c:pt idx="98">
                  <c:v>82.379000000000005</c:v>
                </c:pt>
                <c:pt idx="99">
                  <c:v>107</c:v>
                </c:pt>
                <c:pt idx="100">
                  <c:v>106.095</c:v>
                </c:pt>
                <c:pt idx="101">
                  <c:v>64.400999999999996</c:v>
                </c:pt>
                <c:pt idx="102">
                  <c:v>104.145</c:v>
                </c:pt>
                <c:pt idx="103">
                  <c:v>97.213999999999999</c:v>
                </c:pt>
                <c:pt idx="104">
                  <c:v>119.684</c:v>
                </c:pt>
                <c:pt idx="105">
                  <c:v>105.44199999999999</c:v>
                </c:pt>
                <c:pt idx="106">
                  <c:v>99</c:v>
                </c:pt>
                <c:pt idx="107">
                  <c:v>127.858</c:v>
                </c:pt>
                <c:pt idx="108">
                  <c:v>148.23701374812117</c:v>
                </c:pt>
                <c:pt idx="109">
                  <c:v>136.19999999999999</c:v>
                </c:pt>
                <c:pt idx="110">
                  <c:v>90.32</c:v>
                </c:pt>
                <c:pt idx="111">
                  <c:v>109</c:v>
                </c:pt>
                <c:pt idx="112">
                  <c:v>147</c:v>
                </c:pt>
                <c:pt idx="113">
                  <c:v>90.321157213971503</c:v>
                </c:pt>
                <c:pt idx="114">
                  <c:v>31.715826197272438</c:v>
                </c:pt>
              </c:numCache>
            </c:numRef>
          </c:xVal>
          <c:yVal>
            <c:numRef>
              <c:f>'6) UCS_YM_Chart'!$V$590:$V$704</c:f>
              <c:numCache>
                <c:formatCode>General</c:formatCode>
                <c:ptCount val="115"/>
                <c:pt idx="0">
                  <c:v>2.2042000000000002</c:v>
                </c:pt>
                <c:pt idx="1">
                  <c:v>2.6206896551724137</c:v>
                </c:pt>
                <c:pt idx="2">
                  <c:v>2.64</c:v>
                </c:pt>
                <c:pt idx="3">
                  <c:v>3.1715826197272441</c:v>
                </c:pt>
                <c:pt idx="4">
                  <c:v>3.8885000000000001</c:v>
                </c:pt>
                <c:pt idx="5">
                  <c:v>3.9310344827586206</c:v>
                </c:pt>
                <c:pt idx="6">
                  <c:v>4.3391000000000002</c:v>
                </c:pt>
                <c:pt idx="7">
                  <c:v>4.6501999999999999</c:v>
                </c:pt>
                <c:pt idx="8">
                  <c:v>4.7662000000000004</c:v>
                </c:pt>
                <c:pt idx="9">
                  <c:v>4.7889999999999997</c:v>
                </c:pt>
                <c:pt idx="10">
                  <c:v>4.8263213778458063</c:v>
                </c:pt>
                <c:pt idx="11">
                  <c:v>4.8263213778458063</c:v>
                </c:pt>
                <c:pt idx="12">
                  <c:v>5.4116999999999997</c:v>
                </c:pt>
                <c:pt idx="13">
                  <c:v>5.5862068965517242</c:v>
                </c:pt>
                <c:pt idx="14">
                  <c:v>5.9199000000000002</c:v>
                </c:pt>
                <c:pt idx="15">
                  <c:v>6</c:v>
                </c:pt>
                <c:pt idx="16">
                  <c:v>6.0236000000000001</c:v>
                </c:pt>
                <c:pt idx="17">
                  <c:v>6.4394999999999998</c:v>
                </c:pt>
                <c:pt idx="18">
                  <c:v>6.4733000000000001</c:v>
                </c:pt>
                <c:pt idx="19">
                  <c:v>6.4737999999999998</c:v>
                </c:pt>
                <c:pt idx="20">
                  <c:v>6.6119000000000003</c:v>
                </c:pt>
                <c:pt idx="21">
                  <c:v>6.7</c:v>
                </c:pt>
                <c:pt idx="22">
                  <c:v>6.7586206896551726</c:v>
                </c:pt>
                <c:pt idx="23">
                  <c:v>6.8089000000000004</c:v>
                </c:pt>
                <c:pt idx="24">
                  <c:v>6.8947448254940085</c:v>
                </c:pt>
                <c:pt idx="25">
                  <c:v>6.8965517241379306</c:v>
                </c:pt>
                <c:pt idx="26">
                  <c:v>6.8999999999999995</c:v>
                </c:pt>
                <c:pt idx="27">
                  <c:v>7.1899999999999995</c:v>
                </c:pt>
                <c:pt idx="28">
                  <c:v>7.7892000000000001</c:v>
                </c:pt>
                <c:pt idx="29">
                  <c:v>7.8002000000000002</c:v>
                </c:pt>
                <c:pt idx="30">
                  <c:v>7.9507000000000003</c:v>
                </c:pt>
                <c:pt idx="31">
                  <c:v>8.27</c:v>
                </c:pt>
                <c:pt idx="32">
                  <c:v>8.4925999999999995</c:v>
                </c:pt>
                <c:pt idx="33">
                  <c:v>8.5268999999999995</c:v>
                </c:pt>
                <c:pt idx="34">
                  <c:v>8.5966000000000005</c:v>
                </c:pt>
                <c:pt idx="35">
                  <c:v>8.6653000000000002</c:v>
                </c:pt>
                <c:pt idx="36">
                  <c:v>8.7007999999999992</c:v>
                </c:pt>
                <c:pt idx="37">
                  <c:v>8.8000000000000007</c:v>
                </c:pt>
                <c:pt idx="38">
                  <c:v>8.9435000000000002</c:v>
                </c:pt>
                <c:pt idx="39">
                  <c:v>9.0809999999999995</c:v>
                </c:pt>
                <c:pt idx="40">
                  <c:v>9.2199000000000009</c:v>
                </c:pt>
                <c:pt idx="41">
                  <c:v>9.4852000000000007</c:v>
                </c:pt>
                <c:pt idx="42">
                  <c:v>9.6526427556916126</c:v>
                </c:pt>
                <c:pt idx="43">
                  <c:v>9.7844999999999995</c:v>
                </c:pt>
                <c:pt idx="44">
                  <c:v>9.8658000000000001</c:v>
                </c:pt>
                <c:pt idx="45">
                  <c:v>10.0275</c:v>
                </c:pt>
                <c:pt idx="46">
                  <c:v>10.315099999999999</c:v>
                </c:pt>
                <c:pt idx="47">
                  <c:v>10.52</c:v>
                </c:pt>
                <c:pt idx="48">
                  <c:v>10.69</c:v>
                </c:pt>
                <c:pt idx="49">
                  <c:v>10.7079</c:v>
                </c:pt>
                <c:pt idx="50">
                  <c:v>10.9041</c:v>
                </c:pt>
                <c:pt idx="51">
                  <c:v>11.03</c:v>
                </c:pt>
                <c:pt idx="52">
                  <c:v>11.200000000000001</c:v>
                </c:pt>
                <c:pt idx="53">
                  <c:v>11.5387</c:v>
                </c:pt>
                <c:pt idx="54">
                  <c:v>11.573399999999999</c:v>
                </c:pt>
                <c:pt idx="55">
                  <c:v>11.5738</c:v>
                </c:pt>
                <c:pt idx="56">
                  <c:v>11.793200000000001</c:v>
                </c:pt>
                <c:pt idx="57">
                  <c:v>12.2081</c:v>
                </c:pt>
                <c:pt idx="58">
                  <c:v>12.208500000000001</c:v>
                </c:pt>
                <c:pt idx="59">
                  <c:v>12.9114</c:v>
                </c:pt>
                <c:pt idx="60">
                  <c:v>13.015000000000001</c:v>
                </c:pt>
                <c:pt idx="61">
                  <c:v>13.188700000000001</c:v>
                </c:pt>
                <c:pt idx="62">
                  <c:v>13.1996</c:v>
                </c:pt>
                <c:pt idx="63">
                  <c:v>13.315300000000001</c:v>
                </c:pt>
                <c:pt idx="64">
                  <c:v>13.7531</c:v>
                </c:pt>
                <c:pt idx="65">
                  <c:v>13.9969</c:v>
                </c:pt>
                <c:pt idx="66">
                  <c:v>14.042400000000001</c:v>
                </c:pt>
                <c:pt idx="67">
                  <c:v>14.078900000000001</c:v>
                </c:pt>
                <c:pt idx="68">
                  <c:v>14.099399999999999</c:v>
                </c:pt>
                <c:pt idx="69">
                  <c:v>14.307600000000001</c:v>
                </c:pt>
                <c:pt idx="70">
                  <c:v>14.388199999999999</c:v>
                </c:pt>
                <c:pt idx="71">
                  <c:v>14.478964133537417</c:v>
                </c:pt>
                <c:pt idx="72">
                  <c:v>14.664899999999999</c:v>
                </c:pt>
                <c:pt idx="73">
                  <c:v>14.838200000000001</c:v>
                </c:pt>
                <c:pt idx="74">
                  <c:v>15</c:v>
                </c:pt>
                <c:pt idx="75">
                  <c:v>15.2781</c:v>
                </c:pt>
                <c:pt idx="76">
                  <c:v>15.6355</c:v>
                </c:pt>
                <c:pt idx="77">
                  <c:v>15.680899999999999</c:v>
                </c:pt>
                <c:pt idx="78">
                  <c:v>15.7143</c:v>
                </c:pt>
                <c:pt idx="79">
                  <c:v>15.7506</c:v>
                </c:pt>
                <c:pt idx="80">
                  <c:v>16.176600000000001</c:v>
                </c:pt>
                <c:pt idx="81">
                  <c:v>16.2715</c:v>
                </c:pt>
                <c:pt idx="82">
                  <c:v>16.464700000000001</c:v>
                </c:pt>
                <c:pt idx="83">
                  <c:v>16.718</c:v>
                </c:pt>
                <c:pt idx="84">
                  <c:v>17</c:v>
                </c:pt>
                <c:pt idx="85">
                  <c:v>17.157399999999999</c:v>
                </c:pt>
                <c:pt idx="86">
                  <c:v>17.236862063735021</c:v>
                </c:pt>
                <c:pt idx="87">
                  <c:v>17.5</c:v>
                </c:pt>
                <c:pt idx="88">
                  <c:v>17.527000000000001</c:v>
                </c:pt>
                <c:pt idx="89">
                  <c:v>17.8947</c:v>
                </c:pt>
                <c:pt idx="90">
                  <c:v>18.692799999999998</c:v>
                </c:pt>
                <c:pt idx="91">
                  <c:v>18.960548270108525</c:v>
                </c:pt>
                <c:pt idx="92">
                  <c:v>19.014399999999998</c:v>
                </c:pt>
                <c:pt idx="93">
                  <c:v>19.316800000000001</c:v>
                </c:pt>
                <c:pt idx="94">
                  <c:v>20.364599999999999</c:v>
                </c:pt>
                <c:pt idx="95">
                  <c:v>20.516200000000001</c:v>
                </c:pt>
                <c:pt idx="96">
                  <c:v>20.5383</c:v>
                </c:pt>
                <c:pt idx="97">
                  <c:v>21.128</c:v>
                </c:pt>
                <c:pt idx="98">
                  <c:v>21.1843</c:v>
                </c:pt>
                <c:pt idx="99">
                  <c:v>21.37</c:v>
                </c:pt>
                <c:pt idx="100">
                  <c:v>21.796900000000001</c:v>
                </c:pt>
                <c:pt idx="101">
                  <c:v>22.0139</c:v>
                </c:pt>
                <c:pt idx="102">
                  <c:v>22.177499999999998</c:v>
                </c:pt>
                <c:pt idx="103">
                  <c:v>22.303999999999998</c:v>
                </c:pt>
                <c:pt idx="104">
                  <c:v>22.8474</c:v>
                </c:pt>
                <c:pt idx="105">
                  <c:v>23.781099999999999</c:v>
                </c:pt>
                <c:pt idx="106">
                  <c:v>23.8</c:v>
                </c:pt>
                <c:pt idx="107">
                  <c:v>24.0245</c:v>
                </c:pt>
                <c:pt idx="108">
                  <c:v>25.51055585432783</c:v>
                </c:pt>
                <c:pt idx="109">
                  <c:v>26</c:v>
                </c:pt>
                <c:pt idx="110">
                  <c:v>27.58</c:v>
                </c:pt>
                <c:pt idx="111">
                  <c:v>28</c:v>
                </c:pt>
                <c:pt idx="112">
                  <c:v>28</c:v>
                </c:pt>
                <c:pt idx="113">
                  <c:v>28.957928267074834</c:v>
                </c:pt>
                <c:pt idx="114">
                  <c:v>36.542147575118243</c:v>
                </c:pt>
              </c:numCache>
            </c:numRef>
          </c:yVal>
          <c:smooth val="0"/>
          <c:extLst>
            <c:ext xmlns:c16="http://schemas.microsoft.com/office/drawing/2014/chart" uri="{C3380CC4-5D6E-409C-BE32-E72D297353CC}">
              <c16:uniqueId val="{00000000-7FE5-411D-A4CF-ED070FDE9363}"/>
            </c:ext>
          </c:extLst>
        </c:ser>
        <c:ser>
          <c:idx val="11"/>
          <c:order val="15"/>
          <c:tx>
            <c:v>Very Weak</c:v>
          </c:tx>
          <c:spPr>
            <a:ln w="25400">
              <a:solidFill>
                <a:schemeClr val="tx1"/>
              </a:solidFill>
            </a:ln>
          </c:spPr>
          <c:marker>
            <c:symbol val="none"/>
          </c:marker>
          <c:xVal>
            <c:numRef>
              <c:f>'6) UCS_YM_Chart'!$K$65:$K$66</c:f>
              <c:numCache>
                <c:formatCode>General</c:formatCode>
                <c:ptCount val="2"/>
                <c:pt idx="0">
                  <c:v>1</c:v>
                </c:pt>
                <c:pt idx="1">
                  <c:v>1</c:v>
                </c:pt>
              </c:numCache>
            </c:numRef>
          </c:xVal>
          <c:yVal>
            <c:numRef>
              <c:f>'6) UCS_YM_Chart'!$L$65:$L$66</c:f>
              <c:numCache>
                <c:formatCode>General</c:formatCode>
                <c:ptCount val="2"/>
                <c:pt idx="0">
                  <c:v>0.1</c:v>
                </c:pt>
                <c:pt idx="1">
                  <c:v>1000</c:v>
                </c:pt>
              </c:numCache>
            </c:numRef>
          </c:yVal>
          <c:smooth val="0"/>
          <c:extLst>
            <c:ext xmlns:c16="http://schemas.microsoft.com/office/drawing/2014/chart" uri="{C3380CC4-5D6E-409C-BE32-E72D297353CC}">
              <c16:uniqueId val="{00000001-13D8-4AF0-BE4A-94494EBD43E8}"/>
            </c:ext>
          </c:extLst>
        </c:ser>
        <c:ser>
          <c:idx val="16"/>
          <c:order val="16"/>
          <c:tx>
            <c:v>Tuff</c:v>
          </c:tx>
          <c:spPr>
            <a:ln w="19050">
              <a:noFill/>
            </a:ln>
          </c:spPr>
          <c:marker>
            <c:symbol val="triangle"/>
            <c:size val="8"/>
            <c:spPr>
              <a:noFill/>
              <a:ln w="19050">
                <a:solidFill>
                  <a:schemeClr val="tx1"/>
                </a:solidFill>
              </a:ln>
            </c:spPr>
          </c:marker>
          <c:xVal>
            <c:numRef>
              <c:f>'3) UCS_YM_Data_by_RockType'!$BI$2:$BI$35</c:f>
              <c:numCache>
                <c:formatCode>0.00</c:formatCode>
                <c:ptCount val="34"/>
                <c:pt idx="0">
                  <c:v>9.23</c:v>
                </c:pt>
                <c:pt idx="1">
                  <c:v>10.755801927770653</c:v>
                </c:pt>
                <c:pt idx="2">
                  <c:v>11.3</c:v>
                </c:pt>
                <c:pt idx="3">
                  <c:v>11.514223858574994</c:v>
                </c:pt>
                <c:pt idx="4">
                  <c:v>11.583171306829934</c:v>
                </c:pt>
                <c:pt idx="5">
                  <c:v>14.84</c:v>
                </c:pt>
                <c:pt idx="6">
                  <c:v>15.83</c:v>
                </c:pt>
                <c:pt idx="7">
                  <c:v>15.857913098636219</c:v>
                </c:pt>
                <c:pt idx="8">
                  <c:v>17.55</c:v>
                </c:pt>
                <c:pt idx="9">
                  <c:v>18.63</c:v>
                </c:pt>
                <c:pt idx="10">
                  <c:v>20.29</c:v>
                </c:pt>
                <c:pt idx="11">
                  <c:v>21.76</c:v>
                </c:pt>
                <c:pt idx="12">
                  <c:v>21.83</c:v>
                </c:pt>
                <c:pt idx="13">
                  <c:v>22.4</c:v>
                </c:pt>
                <c:pt idx="14">
                  <c:v>22.73</c:v>
                </c:pt>
                <c:pt idx="15">
                  <c:v>22.9</c:v>
                </c:pt>
                <c:pt idx="16">
                  <c:v>22.93</c:v>
                </c:pt>
                <c:pt idx="17">
                  <c:v>23.27</c:v>
                </c:pt>
                <c:pt idx="18">
                  <c:v>24.82108137177843</c:v>
                </c:pt>
                <c:pt idx="19">
                  <c:v>25.34</c:v>
                </c:pt>
                <c:pt idx="20">
                  <c:v>26.15</c:v>
                </c:pt>
                <c:pt idx="21">
                  <c:v>26.6</c:v>
                </c:pt>
                <c:pt idx="22">
                  <c:v>27.39</c:v>
                </c:pt>
                <c:pt idx="23">
                  <c:v>27.82</c:v>
                </c:pt>
                <c:pt idx="24">
                  <c:v>28.73</c:v>
                </c:pt>
                <c:pt idx="25">
                  <c:v>28.85</c:v>
                </c:pt>
                <c:pt idx="26">
                  <c:v>28.92</c:v>
                </c:pt>
                <c:pt idx="27">
                  <c:v>30.03</c:v>
                </c:pt>
                <c:pt idx="28">
                  <c:v>30.25</c:v>
                </c:pt>
                <c:pt idx="29">
                  <c:v>30.94</c:v>
                </c:pt>
                <c:pt idx="30">
                  <c:v>31.18</c:v>
                </c:pt>
                <c:pt idx="31">
                  <c:v>31.75</c:v>
                </c:pt>
                <c:pt idx="32">
                  <c:v>32.020000000000003</c:v>
                </c:pt>
                <c:pt idx="33">
                  <c:v>32.26</c:v>
                </c:pt>
              </c:numCache>
            </c:numRef>
          </c:xVal>
          <c:yVal>
            <c:numRef>
              <c:f>'3) UCS_YM_Data_by_RockType'!$BJ$2:$BJ$35</c:f>
              <c:numCache>
                <c:formatCode>0.00</c:formatCode>
                <c:ptCount val="34"/>
                <c:pt idx="0">
                  <c:v>5.58</c:v>
                </c:pt>
                <c:pt idx="1">
                  <c:v>2.9647402749624234</c:v>
                </c:pt>
                <c:pt idx="2">
                  <c:v>3.65</c:v>
                </c:pt>
                <c:pt idx="3">
                  <c:v>5.3089535156303862</c:v>
                </c:pt>
                <c:pt idx="4">
                  <c:v>2.7578979301976032</c:v>
                </c:pt>
                <c:pt idx="5">
                  <c:v>4.3499999999999996</c:v>
                </c:pt>
                <c:pt idx="6">
                  <c:v>4.6399999999999997</c:v>
                </c:pt>
                <c:pt idx="7">
                  <c:v>1.8615811028833822</c:v>
                </c:pt>
                <c:pt idx="8">
                  <c:v>3.4</c:v>
                </c:pt>
                <c:pt idx="9">
                  <c:v>5.56</c:v>
                </c:pt>
                <c:pt idx="10">
                  <c:v>5.29</c:v>
                </c:pt>
                <c:pt idx="11">
                  <c:v>5.26</c:v>
                </c:pt>
                <c:pt idx="12">
                  <c:v>6.44</c:v>
                </c:pt>
                <c:pt idx="13">
                  <c:v>5.25</c:v>
                </c:pt>
                <c:pt idx="14">
                  <c:v>5.44</c:v>
                </c:pt>
                <c:pt idx="15">
                  <c:v>4.16</c:v>
                </c:pt>
                <c:pt idx="16">
                  <c:v>5.31</c:v>
                </c:pt>
                <c:pt idx="17">
                  <c:v>4.57</c:v>
                </c:pt>
                <c:pt idx="18">
                  <c:v>4.9642162743556861</c:v>
                </c:pt>
                <c:pt idx="19">
                  <c:v>6.11</c:v>
                </c:pt>
                <c:pt idx="20">
                  <c:v>5.54</c:v>
                </c:pt>
                <c:pt idx="21">
                  <c:v>3.97</c:v>
                </c:pt>
                <c:pt idx="22">
                  <c:v>5.12</c:v>
                </c:pt>
                <c:pt idx="23">
                  <c:v>6.1</c:v>
                </c:pt>
                <c:pt idx="24">
                  <c:v>4.71</c:v>
                </c:pt>
                <c:pt idx="25">
                  <c:v>5.93</c:v>
                </c:pt>
                <c:pt idx="26">
                  <c:v>5.2</c:v>
                </c:pt>
                <c:pt idx="27">
                  <c:v>8.44</c:v>
                </c:pt>
                <c:pt idx="28">
                  <c:v>5.28</c:v>
                </c:pt>
                <c:pt idx="29">
                  <c:v>9.6300000000000008</c:v>
                </c:pt>
                <c:pt idx="30">
                  <c:v>5.69</c:v>
                </c:pt>
                <c:pt idx="31">
                  <c:v>5.04</c:v>
                </c:pt>
                <c:pt idx="32">
                  <c:v>6.66</c:v>
                </c:pt>
                <c:pt idx="33">
                  <c:v>8.49</c:v>
                </c:pt>
              </c:numCache>
            </c:numRef>
          </c:yVal>
          <c:smooth val="0"/>
          <c:extLst>
            <c:ext xmlns:c16="http://schemas.microsoft.com/office/drawing/2014/chart" uri="{C3380CC4-5D6E-409C-BE32-E72D297353CC}">
              <c16:uniqueId val="{00000001-7FE5-411D-A4CF-ED070FDE9363}"/>
            </c:ext>
          </c:extLst>
        </c:ser>
        <c:ser>
          <c:idx val="0"/>
          <c:order val="17"/>
          <c:tx>
            <c:v>Japan Diatomite</c:v>
          </c:tx>
          <c:spPr>
            <a:ln w="19050">
              <a:noFill/>
            </a:ln>
          </c:spPr>
          <c:marker>
            <c:symbol val="diamond"/>
            <c:size val="11"/>
            <c:spPr>
              <a:solidFill>
                <a:schemeClr val="tx1"/>
              </a:solidFill>
              <a:ln>
                <a:solidFill>
                  <a:schemeClr val="tx1"/>
                </a:solidFill>
              </a:ln>
            </c:spPr>
          </c:marker>
          <c:xVal>
            <c:numRef>
              <c:f>'6) UCS_YM_Chart'!$U$705:$U$708</c:f>
              <c:numCache>
                <c:formatCode>General</c:formatCode>
                <c:ptCount val="4"/>
                <c:pt idx="0">
                  <c:v>2.5670000000000002</c:v>
                </c:pt>
                <c:pt idx="1">
                  <c:v>2.6625999999999999</c:v>
                </c:pt>
                <c:pt idx="2">
                  <c:v>4.8948</c:v>
                </c:pt>
                <c:pt idx="3">
                  <c:v>5.0382999999999996</c:v>
                </c:pt>
              </c:numCache>
            </c:numRef>
          </c:xVal>
          <c:yVal>
            <c:numRef>
              <c:f>'6) UCS_YM_Chart'!$V$705:$V$708</c:f>
              <c:numCache>
                <c:formatCode>General</c:formatCode>
                <c:ptCount val="4"/>
                <c:pt idx="0">
                  <c:v>0.28827036633071262</c:v>
                </c:pt>
                <c:pt idx="1">
                  <c:v>0.38949330770365465</c:v>
                </c:pt>
                <c:pt idx="2">
                  <c:v>0.36282733594033501</c:v>
                </c:pt>
                <c:pt idx="3">
                  <c:v>0.67857835095040775</c:v>
                </c:pt>
              </c:numCache>
            </c:numRef>
          </c:yVal>
          <c:smooth val="0"/>
          <c:extLst>
            <c:ext xmlns:c16="http://schemas.microsoft.com/office/drawing/2014/chart" uri="{C3380CC4-5D6E-409C-BE32-E72D297353CC}">
              <c16:uniqueId val="{00000069-E7E6-4D9A-8154-EB4F7F6CDA98}"/>
            </c:ext>
          </c:extLst>
        </c:ser>
        <c:ser>
          <c:idx val="19"/>
          <c:order val="18"/>
          <c:tx>
            <c:v>Belridge Diatomite</c:v>
          </c:tx>
          <c:spPr>
            <a:ln w="19050">
              <a:noFill/>
            </a:ln>
          </c:spPr>
          <c:marker>
            <c:symbol val="square"/>
            <c:size val="7"/>
            <c:spPr>
              <a:solidFill>
                <a:schemeClr val="bg2">
                  <a:lumMod val="50000"/>
                </a:schemeClr>
              </a:solidFill>
              <a:ln>
                <a:solidFill>
                  <a:schemeClr val="tx1"/>
                </a:solidFill>
              </a:ln>
            </c:spPr>
          </c:marker>
          <c:xVal>
            <c:numRef>
              <c:f>'6) UCS_YM_Chart'!$U$709:$U$715</c:f>
              <c:numCache>
                <c:formatCode>General</c:formatCode>
                <c:ptCount val="7"/>
                <c:pt idx="0">
                  <c:v>3.0474772128683516</c:v>
                </c:pt>
                <c:pt idx="1">
                  <c:v>3.1016009597484797</c:v>
                </c:pt>
                <c:pt idx="2">
                  <c:v>2.3761359092099998</c:v>
                </c:pt>
                <c:pt idx="3">
                  <c:v>3.3515354596726374</c:v>
                </c:pt>
                <c:pt idx="4">
                  <c:v>2.7192873591748365</c:v>
                </c:pt>
                <c:pt idx="5">
                  <c:v>4.0444573146347853</c:v>
                </c:pt>
                <c:pt idx="6">
                  <c:v>8.5150098594850991</c:v>
                </c:pt>
              </c:numCache>
            </c:numRef>
          </c:xVal>
          <c:yVal>
            <c:numRef>
              <c:f>'6) UCS_YM_Chart'!$V$709:$V$715</c:f>
              <c:numCache>
                <c:formatCode>General</c:formatCode>
                <c:ptCount val="7"/>
                <c:pt idx="0">
                  <c:v>0.53562944812999103</c:v>
                </c:pt>
                <c:pt idx="1">
                  <c:v>0.84981421268637225</c:v>
                </c:pt>
                <c:pt idx="2">
                  <c:v>0.998362059941026</c:v>
                </c:pt>
                <c:pt idx="3">
                  <c:v>0.32887514576578819</c:v>
                </c:pt>
                <c:pt idx="4">
                  <c:v>0.41368386215364239</c:v>
                </c:pt>
                <c:pt idx="5">
                  <c:v>0.49365822197838582</c:v>
                </c:pt>
                <c:pt idx="6">
                  <c:v>0.7749679228768962</c:v>
                </c:pt>
              </c:numCache>
            </c:numRef>
          </c:yVal>
          <c:smooth val="0"/>
          <c:extLst>
            <c:ext xmlns:c16="http://schemas.microsoft.com/office/drawing/2014/chart" uri="{C3380CC4-5D6E-409C-BE32-E72D297353CC}">
              <c16:uniqueId val="{00000002-4805-4532-9E51-32E338A5A12F}"/>
            </c:ext>
          </c:extLst>
        </c:ser>
        <c:ser>
          <c:idx val="18"/>
          <c:order val="19"/>
          <c:tx>
            <c:v>All Data for Trendline</c:v>
          </c:tx>
          <c:spPr>
            <a:ln w="19050">
              <a:noFill/>
            </a:ln>
          </c:spPr>
          <c:marker>
            <c:symbol val="none"/>
          </c:marker>
          <c:trendline>
            <c:spPr>
              <a:ln w="15875"/>
            </c:spPr>
            <c:trendlineType val="power"/>
            <c:dispRSqr val="1"/>
            <c:dispEq val="1"/>
            <c:trendlineLbl>
              <c:layout>
                <c:manualLayout>
                  <c:x val="3.1176030372269049E-2"/>
                  <c:y val="0.65010322326309988"/>
                </c:manualLayout>
              </c:layout>
              <c:numFmt formatCode="General" sourceLinked="0"/>
              <c:spPr>
                <a:solidFill>
                  <a:schemeClr val="bg1"/>
                </a:solidFill>
                <a:ln>
                  <a:noFill/>
                </a:ln>
              </c:spPr>
              <c:txPr>
                <a:bodyPr/>
                <a:lstStyle/>
                <a:p>
                  <a:pPr>
                    <a:defRPr sz="2400" b="1">
                      <a:latin typeface="Times New Roman" panose="02020603050405020304" pitchFamily="18" charset="0"/>
                      <a:cs typeface="Times New Roman" panose="02020603050405020304" pitchFamily="18" charset="0"/>
                    </a:defRPr>
                  </a:pPr>
                  <a:endParaRPr lang="en-US"/>
                </a:p>
              </c:txPr>
            </c:trendlineLbl>
          </c:trendline>
          <c:xVal>
            <c:numRef>
              <c:f>'6) UCS_YM_Chart'!$U$4:$U$797</c:f>
              <c:numCache>
                <c:formatCode>0.00</c:formatCode>
                <c:ptCount val="794"/>
                <c:pt idx="0">
                  <c:v>537.23</c:v>
                </c:pt>
                <c:pt idx="1">
                  <c:v>307.99120465277781</c:v>
                </c:pt>
                <c:pt idx="2">
                  <c:v>502.88</c:v>
                </c:pt>
                <c:pt idx="3">
                  <c:v>560.30999999999995</c:v>
                </c:pt>
                <c:pt idx="4">
                  <c:v>493.18</c:v>
                </c:pt>
                <c:pt idx="5">
                  <c:v>395.76</c:v>
                </c:pt>
                <c:pt idx="6" formatCode="General">
                  <c:v>561.83000000000004</c:v>
                </c:pt>
                <c:pt idx="7" formatCode="General">
                  <c:v>505.51</c:v>
                </c:pt>
                <c:pt idx="8" formatCode="General">
                  <c:v>496.36</c:v>
                </c:pt>
                <c:pt idx="9" formatCode="General">
                  <c:v>512.33000000000004</c:v>
                </c:pt>
                <c:pt idx="10" formatCode="General">
                  <c:v>584.33000000000004</c:v>
                </c:pt>
                <c:pt idx="11" formatCode="General">
                  <c:v>338.34</c:v>
                </c:pt>
                <c:pt idx="12" formatCode="General">
                  <c:v>350.28</c:v>
                </c:pt>
                <c:pt idx="13" formatCode="General">
                  <c:v>417.59</c:v>
                </c:pt>
                <c:pt idx="14" formatCode="General">
                  <c:v>553</c:v>
                </c:pt>
                <c:pt idx="15" formatCode="General">
                  <c:v>209</c:v>
                </c:pt>
                <c:pt idx="16" formatCode="General">
                  <c:v>214.9</c:v>
                </c:pt>
                <c:pt idx="17" formatCode="General">
                  <c:v>220.63183441580824</c:v>
                </c:pt>
                <c:pt idx="18" formatCode="General">
                  <c:v>225</c:v>
                </c:pt>
                <c:pt idx="19" formatCode="General">
                  <c:v>311.5</c:v>
                </c:pt>
                <c:pt idx="20" formatCode="General">
                  <c:v>320.10000000000002</c:v>
                </c:pt>
                <c:pt idx="21" formatCode="General">
                  <c:v>328.18985369351481</c:v>
                </c:pt>
                <c:pt idx="22" formatCode="General">
                  <c:v>340</c:v>
                </c:pt>
                <c:pt idx="23" formatCode="General">
                  <c:v>374</c:v>
                </c:pt>
                <c:pt idx="24" formatCode="General">
                  <c:v>629</c:v>
                </c:pt>
                <c:pt idx="25" formatCode="General">
                  <c:v>234.42132406679627</c:v>
                </c:pt>
                <c:pt idx="26" formatCode="General">
                  <c:v>306.12667025193394</c:v>
                </c:pt>
                <c:pt idx="27" formatCode="General">
                  <c:v>368.86884816392944</c:v>
                </c:pt>
                <c:pt idx="28" formatCode="General">
                  <c:v>68.257973772390685</c:v>
                </c:pt>
                <c:pt idx="29" formatCode="General">
                  <c:v>171.6791461548008</c:v>
                </c:pt>
                <c:pt idx="30" formatCode="General">
                  <c:v>57.915856534149668</c:v>
                </c:pt>
                <c:pt idx="31" formatCode="General">
                  <c:v>95.836953074366704</c:v>
                </c:pt>
                <c:pt idx="32" formatCode="General">
                  <c:v>61.363228946896669</c:v>
                </c:pt>
                <c:pt idx="33" formatCode="General">
                  <c:v>120</c:v>
                </c:pt>
                <c:pt idx="34" formatCode="General">
                  <c:v>58</c:v>
                </c:pt>
                <c:pt idx="35" formatCode="General">
                  <c:v>148</c:v>
                </c:pt>
                <c:pt idx="36" formatCode="General">
                  <c:v>130.44857209834663</c:v>
                </c:pt>
                <c:pt idx="37" formatCode="General">
                  <c:v>142.92806023249079</c:v>
                </c:pt>
                <c:pt idx="38" formatCode="General">
                  <c:v>146.51332754174766</c:v>
                </c:pt>
                <c:pt idx="39" formatCode="General">
                  <c:v>147.34069692080695</c:v>
                </c:pt>
                <c:pt idx="40" formatCode="General">
                  <c:v>147.6164867138267</c:v>
                </c:pt>
                <c:pt idx="41" formatCode="General">
                  <c:v>150.3743846440243</c:v>
                </c:pt>
                <c:pt idx="42" formatCode="General">
                  <c:v>153.8217570567713</c:v>
                </c:pt>
                <c:pt idx="43" formatCode="General">
                  <c:v>156.78649733173373</c:v>
                </c:pt>
                <c:pt idx="44" formatCode="General">
                  <c:v>157.54491926253809</c:v>
                </c:pt>
                <c:pt idx="45" formatCode="General">
                  <c:v>149.17241379310346</c:v>
                </c:pt>
                <c:pt idx="46" formatCode="General">
                  <c:v>292.06206896551726</c:v>
                </c:pt>
                <c:pt idx="47" formatCode="General">
                  <c:v>193</c:v>
                </c:pt>
                <c:pt idx="48">
                  <c:v>251</c:v>
                </c:pt>
                <c:pt idx="49" formatCode="General">
                  <c:v>226.15</c:v>
                </c:pt>
                <c:pt idx="50">
                  <c:v>93.079055144169104</c:v>
                </c:pt>
                <c:pt idx="51">
                  <c:v>193</c:v>
                </c:pt>
                <c:pt idx="52" formatCode="General">
                  <c:v>244.07</c:v>
                </c:pt>
                <c:pt idx="53" formatCode="General">
                  <c:v>192.9</c:v>
                </c:pt>
                <c:pt idx="54" formatCode="General">
                  <c:v>251</c:v>
                </c:pt>
                <c:pt idx="55">
                  <c:v>144.78964133537417</c:v>
                </c:pt>
                <c:pt idx="56">
                  <c:v>196.50022752657924</c:v>
                </c:pt>
                <c:pt idx="57" formatCode="General">
                  <c:v>174.7</c:v>
                </c:pt>
                <c:pt idx="58">
                  <c:v>126.86330478908975</c:v>
                </c:pt>
                <c:pt idx="59" formatCode="General">
                  <c:v>213.7</c:v>
                </c:pt>
                <c:pt idx="60" formatCode="General">
                  <c:v>217.9</c:v>
                </c:pt>
                <c:pt idx="61" formatCode="General">
                  <c:v>205.3</c:v>
                </c:pt>
                <c:pt idx="62" formatCode="General">
                  <c:v>201.3</c:v>
                </c:pt>
                <c:pt idx="63" formatCode="0">
                  <c:v>136.44700009652641</c:v>
                </c:pt>
                <c:pt idx="64">
                  <c:v>226</c:v>
                </c:pt>
                <c:pt idx="65" formatCode="0">
                  <c:v>153.68386216026144</c:v>
                </c:pt>
                <c:pt idx="66">
                  <c:v>234.42132406679627</c:v>
                </c:pt>
                <c:pt idx="67" formatCode="0">
                  <c:v>138.86016078544932</c:v>
                </c:pt>
                <c:pt idx="68">
                  <c:v>154.44228409106577</c:v>
                </c:pt>
                <c:pt idx="69" formatCode="General">
                  <c:v>65.811000000000007</c:v>
                </c:pt>
                <c:pt idx="70" formatCode="General">
                  <c:v>25.86</c:v>
                </c:pt>
                <c:pt idx="71" formatCode="General">
                  <c:v>60.872</c:v>
                </c:pt>
                <c:pt idx="72" formatCode="General">
                  <c:v>71.622</c:v>
                </c:pt>
                <c:pt idx="73" formatCode="General">
                  <c:v>57.457999999999998</c:v>
                </c:pt>
                <c:pt idx="74" formatCode="General">
                  <c:v>59.781999999999996</c:v>
                </c:pt>
                <c:pt idx="75" formatCode="General">
                  <c:v>63.994999999999997</c:v>
                </c:pt>
                <c:pt idx="76" formatCode="General">
                  <c:v>43.148000000000003</c:v>
                </c:pt>
                <c:pt idx="77" formatCode="General">
                  <c:v>25.568999999999999</c:v>
                </c:pt>
                <c:pt idx="78" formatCode="General">
                  <c:v>47.506</c:v>
                </c:pt>
                <c:pt idx="79" formatCode="General">
                  <c:v>46.052999999999997</c:v>
                </c:pt>
                <c:pt idx="80" formatCode="General">
                  <c:v>69.298000000000002</c:v>
                </c:pt>
                <c:pt idx="81" formatCode="General">
                  <c:v>25.786999999999999</c:v>
                </c:pt>
                <c:pt idx="82" formatCode="General">
                  <c:v>45.981000000000002</c:v>
                </c:pt>
                <c:pt idx="83" formatCode="General">
                  <c:v>37.191000000000003</c:v>
                </c:pt>
                <c:pt idx="84" formatCode="General">
                  <c:v>24.044</c:v>
                </c:pt>
                <c:pt idx="85" formatCode="General">
                  <c:v>46.851999999999997</c:v>
                </c:pt>
                <c:pt idx="86" formatCode="General">
                  <c:v>34.286000000000001</c:v>
                </c:pt>
                <c:pt idx="87" formatCode="General">
                  <c:v>36.173999999999999</c:v>
                </c:pt>
                <c:pt idx="88" formatCode="General">
                  <c:v>67.918000000000006</c:v>
                </c:pt>
                <c:pt idx="89" formatCode="General">
                  <c:v>64.358000000000004</c:v>
                </c:pt>
                <c:pt idx="90" formatCode="General">
                  <c:v>73.728999999999999</c:v>
                </c:pt>
                <c:pt idx="91" formatCode="General">
                  <c:v>38.136000000000003</c:v>
                </c:pt>
                <c:pt idx="92" formatCode="General">
                  <c:v>46.415999999999997</c:v>
                </c:pt>
                <c:pt idx="93" formatCode="General">
                  <c:v>54.334000000000003</c:v>
                </c:pt>
                <c:pt idx="94" formatCode="General">
                  <c:v>49.466999999999999</c:v>
                </c:pt>
                <c:pt idx="95" formatCode="General">
                  <c:v>56.731000000000002</c:v>
                </c:pt>
                <c:pt idx="96" formatCode="General">
                  <c:v>50.121000000000002</c:v>
                </c:pt>
                <c:pt idx="97" formatCode="General">
                  <c:v>88.765000000000001</c:v>
                </c:pt>
                <c:pt idx="98" formatCode="General">
                  <c:v>90.290999999999997</c:v>
                </c:pt>
                <c:pt idx="99" formatCode="General">
                  <c:v>122.76</c:v>
                </c:pt>
                <c:pt idx="100" formatCode="General">
                  <c:v>113.971</c:v>
                </c:pt>
                <c:pt idx="101" formatCode="General">
                  <c:v>119.056</c:v>
                </c:pt>
                <c:pt idx="102" formatCode="General">
                  <c:v>124.068</c:v>
                </c:pt>
                <c:pt idx="103" formatCode="General">
                  <c:v>107.361</c:v>
                </c:pt>
                <c:pt idx="104" formatCode="General">
                  <c:v>115.133</c:v>
                </c:pt>
                <c:pt idx="105" formatCode="General">
                  <c:v>114.77</c:v>
                </c:pt>
                <c:pt idx="106" formatCode="General">
                  <c:v>113.39</c:v>
                </c:pt>
                <c:pt idx="107" formatCode="General">
                  <c:v>166.63399999999999</c:v>
                </c:pt>
                <c:pt idx="108" formatCode="General">
                  <c:v>161.33199999999999</c:v>
                </c:pt>
                <c:pt idx="109" formatCode="General">
                  <c:v>163.36600000000001</c:v>
                </c:pt>
                <c:pt idx="110" formatCode="General">
                  <c:v>161.041</c:v>
                </c:pt>
                <c:pt idx="111" formatCode="General">
                  <c:v>152.61500000000001</c:v>
                </c:pt>
                <c:pt idx="112" formatCode="General">
                  <c:v>144.77000000000001</c:v>
                </c:pt>
                <c:pt idx="113" formatCode="General">
                  <c:v>147.02199999999999</c:v>
                </c:pt>
                <c:pt idx="114" formatCode="General">
                  <c:v>150.07300000000001</c:v>
                </c:pt>
                <c:pt idx="115" formatCode="General">
                  <c:v>131.69499999999999</c:v>
                </c:pt>
                <c:pt idx="116" formatCode="General">
                  <c:v>132.131</c:v>
                </c:pt>
                <c:pt idx="117" formatCode="General">
                  <c:v>140.91999999999999</c:v>
                </c:pt>
                <c:pt idx="118" formatCode="General">
                  <c:v>155.52099999999999</c:v>
                </c:pt>
                <c:pt idx="119" formatCode="General">
                  <c:v>152.39699999999999</c:v>
                </c:pt>
                <c:pt idx="120" formatCode="General">
                  <c:v>149.41900000000001</c:v>
                </c:pt>
                <c:pt idx="121" formatCode="General">
                  <c:v>208.50344827586207</c:v>
                </c:pt>
                <c:pt idx="122" formatCode="General">
                  <c:v>224.48965517241382</c:v>
                </c:pt>
                <c:pt idx="123" formatCode="General">
                  <c:v>186.34482758620689</c:v>
                </c:pt>
                <c:pt idx="124" formatCode="General">
                  <c:v>132.08965517241379</c:v>
                </c:pt>
                <c:pt idx="125" formatCode="General">
                  <c:v>209.38620689655173</c:v>
                </c:pt>
                <c:pt idx="126" formatCode="General">
                  <c:v>216.65517241379311</c:v>
                </c:pt>
                <c:pt idx="127" formatCode="General">
                  <c:v>135.93103448275863</c:v>
                </c:pt>
                <c:pt idx="128" formatCode="General">
                  <c:v>195.86206896551724</c:v>
                </c:pt>
                <c:pt idx="129" formatCode="General">
                  <c:v>133.79310344827587</c:v>
                </c:pt>
                <c:pt idx="130" formatCode="General">
                  <c:v>137.1</c:v>
                </c:pt>
                <c:pt idx="131" formatCode="General">
                  <c:v>67.099999999999994</c:v>
                </c:pt>
                <c:pt idx="132" formatCode="General">
                  <c:v>38.700000000000003</c:v>
                </c:pt>
                <c:pt idx="133" formatCode="General">
                  <c:v>5.29</c:v>
                </c:pt>
                <c:pt idx="134" formatCode="General">
                  <c:v>5.73</c:v>
                </c:pt>
                <c:pt idx="135" formatCode="General">
                  <c:v>5.73</c:v>
                </c:pt>
                <c:pt idx="136" formatCode="General">
                  <c:v>6.17</c:v>
                </c:pt>
                <c:pt idx="137" formatCode="General">
                  <c:v>6.62</c:v>
                </c:pt>
                <c:pt idx="138" formatCode="General">
                  <c:v>8.1219999999999999</c:v>
                </c:pt>
                <c:pt idx="139" formatCode="General">
                  <c:v>10.205</c:v>
                </c:pt>
                <c:pt idx="140" formatCode="General">
                  <c:v>11.03</c:v>
                </c:pt>
                <c:pt idx="141" formatCode="General">
                  <c:v>11.38</c:v>
                </c:pt>
                <c:pt idx="142" formatCode="General">
                  <c:v>11.766999999999999</c:v>
                </c:pt>
                <c:pt idx="143" formatCode="General">
                  <c:v>11.871</c:v>
                </c:pt>
                <c:pt idx="144" formatCode="General">
                  <c:v>12.079000000000001</c:v>
                </c:pt>
                <c:pt idx="145" formatCode="General">
                  <c:v>14.56</c:v>
                </c:pt>
                <c:pt idx="146" formatCode="General">
                  <c:v>15.58</c:v>
                </c:pt>
                <c:pt idx="147" formatCode="General">
                  <c:v>16.14</c:v>
                </c:pt>
                <c:pt idx="148" formatCode="General">
                  <c:v>18.535</c:v>
                </c:pt>
                <c:pt idx="149" formatCode="General">
                  <c:v>19.785</c:v>
                </c:pt>
                <c:pt idx="150" formatCode="General">
                  <c:v>23.013000000000002</c:v>
                </c:pt>
                <c:pt idx="151" formatCode="General">
                  <c:v>25.512</c:v>
                </c:pt>
                <c:pt idx="152" formatCode="General">
                  <c:v>26.241</c:v>
                </c:pt>
                <c:pt idx="153" formatCode="General">
                  <c:v>28.114999999999998</c:v>
                </c:pt>
                <c:pt idx="154" formatCode="General">
                  <c:v>28.948</c:v>
                </c:pt>
                <c:pt idx="155" formatCode="General">
                  <c:v>29.052</c:v>
                </c:pt>
                <c:pt idx="156" formatCode="General">
                  <c:v>29.11</c:v>
                </c:pt>
                <c:pt idx="157" formatCode="General">
                  <c:v>33.08</c:v>
                </c:pt>
                <c:pt idx="158" formatCode="General">
                  <c:v>34.051000000000002</c:v>
                </c:pt>
                <c:pt idx="159" formatCode="General">
                  <c:v>34.674999999999997</c:v>
                </c:pt>
                <c:pt idx="160" formatCode="General">
                  <c:v>35.248275862068965</c:v>
                </c:pt>
                <c:pt idx="161" formatCode="General">
                  <c:v>35.924999999999997</c:v>
                </c:pt>
                <c:pt idx="162" formatCode="General">
                  <c:v>36.862000000000002</c:v>
                </c:pt>
                <c:pt idx="163" formatCode="General">
                  <c:v>38.945</c:v>
                </c:pt>
                <c:pt idx="164" formatCode="General">
                  <c:v>42.692999999999998</c:v>
                </c:pt>
                <c:pt idx="165" formatCode="General">
                  <c:v>42.798000000000002</c:v>
                </c:pt>
                <c:pt idx="166" formatCode="General">
                  <c:v>44.36</c:v>
                </c:pt>
                <c:pt idx="167" formatCode="General">
                  <c:v>46.026000000000003</c:v>
                </c:pt>
                <c:pt idx="168" formatCode="General">
                  <c:v>46.13</c:v>
                </c:pt>
                <c:pt idx="169" formatCode="General">
                  <c:v>46.194790330809852</c:v>
                </c:pt>
                <c:pt idx="170" formatCode="General">
                  <c:v>46.442</c:v>
                </c:pt>
                <c:pt idx="171" formatCode="General">
                  <c:v>46.963000000000001</c:v>
                </c:pt>
                <c:pt idx="172" formatCode="General">
                  <c:v>48.420999999999999</c:v>
                </c:pt>
                <c:pt idx="173" formatCode="General">
                  <c:v>50.191000000000003</c:v>
                </c:pt>
                <c:pt idx="174" formatCode="General">
                  <c:v>50.399000000000001</c:v>
                </c:pt>
                <c:pt idx="175" formatCode="General">
                  <c:v>50.399000000000001</c:v>
                </c:pt>
                <c:pt idx="176" formatCode="General">
                  <c:v>50.6</c:v>
                </c:pt>
                <c:pt idx="177" formatCode="General">
                  <c:v>50.606999999999999</c:v>
                </c:pt>
                <c:pt idx="178" formatCode="General">
                  <c:v>51.545000000000002</c:v>
                </c:pt>
                <c:pt idx="179" formatCode="General">
                  <c:v>51.71058619120506</c:v>
                </c:pt>
                <c:pt idx="180" formatCode="General">
                  <c:v>52.69</c:v>
                </c:pt>
                <c:pt idx="181" formatCode="General">
                  <c:v>52.96551724137931</c:v>
                </c:pt>
                <c:pt idx="182" formatCode="General">
                  <c:v>53.1</c:v>
                </c:pt>
                <c:pt idx="183" formatCode="General">
                  <c:v>54.564</c:v>
                </c:pt>
                <c:pt idx="184" formatCode="General">
                  <c:v>54.667999999999999</c:v>
                </c:pt>
                <c:pt idx="185" formatCode="General">
                  <c:v>54.779310344827586</c:v>
                </c:pt>
                <c:pt idx="186" formatCode="General">
                  <c:v>55.292999999999999</c:v>
                </c:pt>
                <c:pt idx="187" formatCode="General">
                  <c:v>55.502000000000002</c:v>
                </c:pt>
                <c:pt idx="188" formatCode="General">
                  <c:v>57.064</c:v>
                </c:pt>
                <c:pt idx="189" formatCode="General">
                  <c:v>59.563000000000002</c:v>
                </c:pt>
                <c:pt idx="190" formatCode="General">
                  <c:v>60.915999999999997</c:v>
                </c:pt>
                <c:pt idx="191" formatCode="General">
                  <c:v>62.582000000000001</c:v>
                </c:pt>
                <c:pt idx="192" formatCode="General">
                  <c:v>62.999000000000002</c:v>
                </c:pt>
                <c:pt idx="193" formatCode="General">
                  <c:v>63.728000000000002</c:v>
                </c:pt>
                <c:pt idx="194" formatCode="General">
                  <c:v>63.8</c:v>
                </c:pt>
                <c:pt idx="195" formatCode="General">
                  <c:v>66.123000000000005</c:v>
                </c:pt>
                <c:pt idx="196" formatCode="General">
                  <c:v>67.06</c:v>
                </c:pt>
                <c:pt idx="197" formatCode="General">
                  <c:v>68.31</c:v>
                </c:pt>
                <c:pt idx="198" formatCode="General">
                  <c:v>68.725999999999999</c:v>
                </c:pt>
                <c:pt idx="199" formatCode="General">
                  <c:v>68.83</c:v>
                </c:pt>
                <c:pt idx="200" formatCode="General">
                  <c:v>69.662999999999997</c:v>
                </c:pt>
                <c:pt idx="201" formatCode="General">
                  <c:v>70.704999999999998</c:v>
                </c:pt>
                <c:pt idx="202" formatCode="General">
                  <c:v>71.433999999999997</c:v>
                </c:pt>
                <c:pt idx="203" formatCode="General">
                  <c:v>74</c:v>
                </c:pt>
                <c:pt idx="204" formatCode="General">
                  <c:v>74.557000000000002</c:v>
                </c:pt>
                <c:pt idx="205" formatCode="General">
                  <c:v>74.766000000000005</c:v>
                </c:pt>
                <c:pt idx="206" formatCode="General">
                  <c:v>74.766000000000005</c:v>
                </c:pt>
                <c:pt idx="207" formatCode="General">
                  <c:v>75.182000000000002</c:v>
                </c:pt>
                <c:pt idx="208" formatCode="General">
                  <c:v>75.39</c:v>
                </c:pt>
                <c:pt idx="209" formatCode="General">
                  <c:v>75.495000000000005</c:v>
                </c:pt>
                <c:pt idx="210" formatCode="General">
                  <c:v>76.432000000000002</c:v>
                </c:pt>
                <c:pt idx="211" formatCode="General">
                  <c:v>76.64</c:v>
                </c:pt>
                <c:pt idx="212" formatCode="General">
                  <c:v>79.242999999999995</c:v>
                </c:pt>
                <c:pt idx="213" formatCode="General">
                  <c:v>80.075999999999993</c:v>
                </c:pt>
                <c:pt idx="214" formatCode="General">
                  <c:v>80.388999999999996</c:v>
                </c:pt>
                <c:pt idx="215" formatCode="General">
                  <c:v>80.492999999999995</c:v>
                </c:pt>
                <c:pt idx="216" formatCode="General">
                  <c:v>80.700999999999993</c:v>
                </c:pt>
                <c:pt idx="217" formatCode="General">
                  <c:v>81.351724137931029</c:v>
                </c:pt>
                <c:pt idx="218" formatCode="General">
                  <c:v>82.575000000000003</c:v>
                </c:pt>
                <c:pt idx="219" formatCode="General">
                  <c:v>82.888000000000005</c:v>
                </c:pt>
                <c:pt idx="220" formatCode="General">
                  <c:v>84.554000000000002</c:v>
                </c:pt>
                <c:pt idx="221" formatCode="General">
                  <c:v>84.97</c:v>
                </c:pt>
                <c:pt idx="222" formatCode="General">
                  <c:v>86</c:v>
                </c:pt>
                <c:pt idx="223" formatCode="General">
                  <c:v>86.22</c:v>
                </c:pt>
                <c:pt idx="224" formatCode="General">
                  <c:v>86.844999999999999</c:v>
                </c:pt>
                <c:pt idx="225" formatCode="General">
                  <c:v>86.9</c:v>
                </c:pt>
                <c:pt idx="226" formatCode="General">
                  <c:v>87.052999999999997</c:v>
                </c:pt>
                <c:pt idx="227" formatCode="General">
                  <c:v>88.093999999999994</c:v>
                </c:pt>
                <c:pt idx="228" formatCode="General">
                  <c:v>88.198999999999998</c:v>
                </c:pt>
                <c:pt idx="229" formatCode="General">
                  <c:v>89.447999999999993</c:v>
                </c:pt>
                <c:pt idx="230" formatCode="General">
                  <c:v>89.447999999999993</c:v>
                </c:pt>
                <c:pt idx="231" formatCode="General">
                  <c:v>89.76</c:v>
                </c:pt>
                <c:pt idx="232" formatCode="General">
                  <c:v>89.864999999999995</c:v>
                </c:pt>
                <c:pt idx="233" formatCode="General">
                  <c:v>90</c:v>
                </c:pt>
                <c:pt idx="234" formatCode="General">
                  <c:v>90.489000000000004</c:v>
                </c:pt>
                <c:pt idx="235" formatCode="General">
                  <c:v>90.593999999999994</c:v>
                </c:pt>
                <c:pt idx="236" formatCode="General">
                  <c:v>90.697999999999993</c:v>
                </c:pt>
                <c:pt idx="237" formatCode="General">
                  <c:v>90.697999999999993</c:v>
                </c:pt>
                <c:pt idx="238" formatCode="General">
                  <c:v>90.906000000000006</c:v>
                </c:pt>
                <c:pt idx="239" formatCode="General">
                  <c:v>91.218000000000004</c:v>
                </c:pt>
                <c:pt idx="240" formatCode="General">
                  <c:v>91.931034482758619</c:v>
                </c:pt>
                <c:pt idx="241" formatCode="General">
                  <c:v>92.389580661619704</c:v>
                </c:pt>
                <c:pt idx="242" formatCode="General">
                  <c:v>95.8</c:v>
                </c:pt>
                <c:pt idx="243" formatCode="General">
                  <c:v>96.007999999999996</c:v>
                </c:pt>
                <c:pt idx="244" formatCode="General">
                  <c:v>96.216999999999999</c:v>
                </c:pt>
                <c:pt idx="245" formatCode="General">
                  <c:v>96.526427556916104</c:v>
                </c:pt>
                <c:pt idx="246" formatCode="General">
                  <c:v>96.528999999999996</c:v>
                </c:pt>
                <c:pt idx="247" formatCode="General">
                  <c:v>97.062068965517241</c:v>
                </c:pt>
                <c:pt idx="248" formatCode="General">
                  <c:v>97.153999999999996</c:v>
                </c:pt>
                <c:pt idx="249" formatCode="General">
                  <c:v>97.882999999999996</c:v>
                </c:pt>
                <c:pt idx="250" formatCode="General">
                  <c:v>97.882999999999996</c:v>
                </c:pt>
                <c:pt idx="251" formatCode="General">
                  <c:v>98.82</c:v>
                </c:pt>
                <c:pt idx="252" formatCode="General">
                  <c:v>99.132000000000005</c:v>
                </c:pt>
                <c:pt idx="253" formatCode="General">
                  <c:v>99.973799969663119</c:v>
                </c:pt>
                <c:pt idx="254" formatCode="General">
                  <c:v>101.631</c:v>
                </c:pt>
                <c:pt idx="255" formatCode="General">
                  <c:v>102.36</c:v>
                </c:pt>
                <c:pt idx="256" formatCode="General">
                  <c:v>102.777</c:v>
                </c:pt>
                <c:pt idx="257" formatCode="General">
                  <c:v>104.026</c:v>
                </c:pt>
                <c:pt idx="258" formatCode="General">
                  <c:v>105.5</c:v>
                </c:pt>
                <c:pt idx="259" formatCode="General">
                  <c:v>105.69199999999999</c:v>
                </c:pt>
                <c:pt idx="260" formatCode="General">
                  <c:v>107</c:v>
                </c:pt>
                <c:pt idx="261" formatCode="General">
                  <c:v>107.04600000000001</c:v>
                </c:pt>
                <c:pt idx="262" formatCode="General">
                  <c:v>107.30344827586207</c:v>
                </c:pt>
                <c:pt idx="263" formatCode="General">
                  <c:v>109.02500000000001</c:v>
                </c:pt>
                <c:pt idx="264" formatCode="General">
                  <c:v>109.129</c:v>
                </c:pt>
                <c:pt idx="265" formatCode="General">
                  <c:v>110</c:v>
                </c:pt>
                <c:pt idx="266" formatCode="General">
                  <c:v>110.17</c:v>
                </c:pt>
                <c:pt idx="267" formatCode="General">
                  <c:v>110.274</c:v>
                </c:pt>
                <c:pt idx="268" formatCode="General">
                  <c:v>113.086</c:v>
                </c:pt>
                <c:pt idx="269" formatCode="General">
                  <c:v>113.11724137931034</c:v>
                </c:pt>
                <c:pt idx="270" formatCode="General">
                  <c:v>113.60599999999999</c:v>
                </c:pt>
                <c:pt idx="271" formatCode="General">
                  <c:v>114.023</c:v>
                </c:pt>
                <c:pt idx="272" formatCode="General">
                  <c:v>114.71034482758621</c:v>
                </c:pt>
                <c:pt idx="273" formatCode="General">
                  <c:v>115.48099999999999</c:v>
                </c:pt>
                <c:pt idx="274" formatCode="General">
                  <c:v>117.44827586206897</c:v>
                </c:pt>
                <c:pt idx="275" formatCode="General">
                  <c:v>117.876</c:v>
                </c:pt>
                <c:pt idx="276" formatCode="General">
                  <c:v>118.709</c:v>
                </c:pt>
                <c:pt idx="277" formatCode="General">
                  <c:v>119.646</c:v>
                </c:pt>
                <c:pt idx="278" formatCode="General">
                  <c:v>119.854</c:v>
                </c:pt>
                <c:pt idx="279" formatCode="General">
                  <c:v>119.958</c:v>
                </c:pt>
                <c:pt idx="280" formatCode="General">
                  <c:v>122.45699999999999</c:v>
                </c:pt>
                <c:pt idx="281" formatCode="General">
                  <c:v>127.039</c:v>
                </c:pt>
                <c:pt idx="282" formatCode="General">
                  <c:v>128.70500000000001</c:v>
                </c:pt>
                <c:pt idx="283" formatCode="General">
                  <c:v>129.642</c:v>
                </c:pt>
                <c:pt idx="284" formatCode="General">
                  <c:v>129.95500000000001</c:v>
                </c:pt>
                <c:pt idx="285" formatCode="General">
                  <c:v>130.684</c:v>
                </c:pt>
                <c:pt idx="286" formatCode="General">
                  <c:v>131.72499999999999</c:v>
                </c:pt>
                <c:pt idx="287" formatCode="General">
                  <c:v>133.07900000000001</c:v>
                </c:pt>
                <c:pt idx="288" formatCode="General">
                  <c:v>133.70400000000001</c:v>
                </c:pt>
                <c:pt idx="289" formatCode="General">
                  <c:v>134.43199999999999</c:v>
                </c:pt>
                <c:pt idx="290" formatCode="General">
                  <c:v>134.61379310344827</c:v>
                </c:pt>
                <c:pt idx="291" formatCode="General">
                  <c:v>138.91</c:v>
                </c:pt>
                <c:pt idx="292" formatCode="General">
                  <c:v>140.26400000000001</c:v>
                </c:pt>
                <c:pt idx="293" formatCode="General">
                  <c:v>141.93</c:v>
                </c:pt>
                <c:pt idx="294" formatCode="General">
                  <c:v>142.76300000000001</c:v>
                </c:pt>
                <c:pt idx="295" formatCode="General">
                  <c:v>144.94999999999999</c:v>
                </c:pt>
                <c:pt idx="296" formatCode="General">
                  <c:v>145.887</c:v>
                </c:pt>
                <c:pt idx="297" formatCode="General">
                  <c:v>146.61600000000001</c:v>
                </c:pt>
                <c:pt idx="298" formatCode="General">
                  <c:v>146.65517241379311</c:v>
                </c:pt>
                <c:pt idx="299" formatCode="General">
                  <c:v>146.72</c:v>
                </c:pt>
                <c:pt idx="300" formatCode="General">
                  <c:v>148.49</c:v>
                </c:pt>
                <c:pt idx="301" formatCode="General">
                  <c:v>150.989</c:v>
                </c:pt>
                <c:pt idx="302" formatCode="General">
                  <c:v>151.71799999999999</c:v>
                </c:pt>
                <c:pt idx="303" formatCode="General">
                  <c:v>152.81379310344826</c:v>
                </c:pt>
                <c:pt idx="304" formatCode="General">
                  <c:v>153.28</c:v>
                </c:pt>
                <c:pt idx="305" formatCode="General">
                  <c:v>153.697</c:v>
                </c:pt>
                <c:pt idx="306" formatCode="General">
                  <c:v>155.571</c:v>
                </c:pt>
                <c:pt idx="307" formatCode="General">
                  <c:v>155.88300000000001</c:v>
                </c:pt>
                <c:pt idx="308" formatCode="General">
                  <c:v>157.13300000000001</c:v>
                </c:pt>
                <c:pt idx="309" formatCode="General">
                  <c:v>157.86199999999999</c:v>
                </c:pt>
                <c:pt idx="310" formatCode="General">
                  <c:v>158</c:v>
                </c:pt>
                <c:pt idx="311" formatCode="General">
                  <c:v>158.57913098636217</c:v>
                </c:pt>
                <c:pt idx="312" formatCode="General">
                  <c:v>158.59100000000001</c:v>
                </c:pt>
                <c:pt idx="313" formatCode="General">
                  <c:v>158.90299999999999</c:v>
                </c:pt>
                <c:pt idx="314" formatCode="General">
                  <c:v>163.69300000000001</c:v>
                </c:pt>
                <c:pt idx="315" formatCode="General">
                  <c:v>164.839</c:v>
                </c:pt>
                <c:pt idx="316" formatCode="General">
                  <c:v>165.672</c:v>
                </c:pt>
                <c:pt idx="317" formatCode="General">
                  <c:v>171.607</c:v>
                </c:pt>
                <c:pt idx="318" formatCode="General">
                  <c:v>172.857</c:v>
                </c:pt>
                <c:pt idx="319" formatCode="General">
                  <c:v>172.96100000000001</c:v>
                </c:pt>
                <c:pt idx="320" formatCode="General">
                  <c:v>172.96100000000001</c:v>
                </c:pt>
                <c:pt idx="321" formatCode="General">
                  <c:v>173</c:v>
                </c:pt>
                <c:pt idx="322" formatCode="General">
                  <c:v>173.065</c:v>
                </c:pt>
                <c:pt idx="323" formatCode="General">
                  <c:v>175.04300000000001</c:v>
                </c:pt>
                <c:pt idx="324" formatCode="General">
                  <c:v>178.89599999999999</c:v>
                </c:pt>
                <c:pt idx="325" formatCode="General">
                  <c:v>179.46206896551723</c:v>
                </c:pt>
                <c:pt idx="326" formatCode="General">
                  <c:v>179.833</c:v>
                </c:pt>
                <c:pt idx="327" formatCode="General">
                  <c:v>192.85</c:v>
                </c:pt>
                <c:pt idx="328" formatCode="General">
                  <c:v>193</c:v>
                </c:pt>
                <c:pt idx="329" formatCode="General">
                  <c:v>193.05799999999999</c:v>
                </c:pt>
                <c:pt idx="330" formatCode="General">
                  <c:v>195.76499999999999</c:v>
                </c:pt>
                <c:pt idx="331" formatCode="General">
                  <c:v>195.869</c:v>
                </c:pt>
                <c:pt idx="332" formatCode="General">
                  <c:v>197</c:v>
                </c:pt>
                <c:pt idx="333" formatCode="General">
                  <c:v>197.536</c:v>
                </c:pt>
                <c:pt idx="334" formatCode="General">
                  <c:v>197.84800000000001</c:v>
                </c:pt>
                <c:pt idx="335" formatCode="General">
                  <c:v>197.952</c:v>
                </c:pt>
                <c:pt idx="336" formatCode="General">
                  <c:v>203.15899999999999</c:v>
                </c:pt>
                <c:pt idx="337" formatCode="General">
                  <c:v>204.61600000000001</c:v>
                </c:pt>
                <c:pt idx="338" formatCode="General">
                  <c:v>209.40600000000001</c:v>
                </c:pt>
                <c:pt idx="339" formatCode="General">
                  <c:v>211.59299999999999</c:v>
                </c:pt>
                <c:pt idx="340" formatCode="General">
                  <c:v>213.78</c:v>
                </c:pt>
                <c:pt idx="341" formatCode="General">
                  <c:v>245.01900000000001</c:v>
                </c:pt>
                <c:pt idx="342" formatCode="General">
                  <c:v>245.12299999999999</c:v>
                </c:pt>
                <c:pt idx="343" formatCode="General">
                  <c:v>255.10555854327831</c:v>
                </c:pt>
                <c:pt idx="344" formatCode="General">
                  <c:v>277.50799999999998</c:v>
                </c:pt>
                <c:pt idx="345" formatCode="General">
                  <c:v>293.64800000000002</c:v>
                </c:pt>
                <c:pt idx="346" formatCode="General">
                  <c:v>293.72000000000003</c:v>
                </c:pt>
                <c:pt idx="347" formatCode="General">
                  <c:v>184.614</c:v>
                </c:pt>
                <c:pt idx="348" formatCode="General">
                  <c:v>170.06100000000001</c:v>
                </c:pt>
                <c:pt idx="349" formatCode="General">
                  <c:v>154.87700000000001</c:v>
                </c:pt>
                <c:pt idx="350" formatCode="General">
                  <c:v>149.71100000000001</c:v>
                </c:pt>
                <c:pt idx="351" formatCode="General">
                  <c:v>149</c:v>
                </c:pt>
                <c:pt idx="352" formatCode="General">
                  <c:v>141.39699999999999</c:v>
                </c:pt>
                <c:pt idx="353" formatCode="General">
                  <c:v>140.31100000000001</c:v>
                </c:pt>
                <c:pt idx="354" formatCode="General">
                  <c:v>133.82900000000001</c:v>
                </c:pt>
                <c:pt idx="355" formatCode="General">
                  <c:v>125.82</c:v>
                </c:pt>
                <c:pt idx="356" formatCode="General">
                  <c:v>122.816</c:v>
                </c:pt>
                <c:pt idx="357" formatCode="General">
                  <c:v>122.634</c:v>
                </c:pt>
                <c:pt idx="358" formatCode="General">
                  <c:v>122.01</c:v>
                </c:pt>
                <c:pt idx="359" formatCode="General">
                  <c:v>121.782</c:v>
                </c:pt>
                <c:pt idx="360" formatCode="General">
                  <c:v>118.60899999999999</c:v>
                </c:pt>
                <c:pt idx="361" formatCode="General">
                  <c:v>112.988</c:v>
                </c:pt>
                <c:pt idx="362" formatCode="General">
                  <c:v>112.79</c:v>
                </c:pt>
                <c:pt idx="363" formatCode="General">
                  <c:v>112.131</c:v>
                </c:pt>
                <c:pt idx="364" formatCode="General">
                  <c:v>112.008</c:v>
                </c:pt>
                <c:pt idx="365" formatCode="General">
                  <c:v>111.98399999999999</c:v>
                </c:pt>
                <c:pt idx="366" formatCode="General">
                  <c:v>111.89</c:v>
                </c:pt>
                <c:pt idx="367" formatCode="General">
                  <c:v>110.3</c:v>
                </c:pt>
                <c:pt idx="368" formatCode="General">
                  <c:v>110.111</c:v>
                </c:pt>
                <c:pt idx="369" formatCode="General">
                  <c:v>110.111</c:v>
                </c:pt>
                <c:pt idx="370" formatCode="General">
                  <c:v>110</c:v>
                </c:pt>
                <c:pt idx="371" formatCode="General">
                  <c:v>109.87</c:v>
                </c:pt>
                <c:pt idx="372" formatCode="General">
                  <c:v>109.762</c:v>
                </c:pt>
                <c:pt idx="373" formatCode="General">
                  <c:v>109.462</c:v>
                </c:pt>
                <c:pt idx="374" formatCode="General">
                  <c:v>108</c:v>
                </c:pt>
                <c:pt idx="375" formatCode="General">
                  <c:v>107.623</c:v>
                </c:pt>
                <c:pt idx="376" formatCode="General">
                  <c:v>106.113</c:v>
                </c:pt>
                <c:pt idx="377" formatCode="General">
                  <c:v>100.845</c:v>
                </c:pt>
                <c:pt idx="378" formatCode="General">
                  <c:v>99.54</c:v>
                </c:pt>
                <c:pt idx="379" formatCode="General">
                  <c:v>98</c:v>
                </c:pt>
                <c:pt idx="380" formatCode="General">
                  <c:v>97</c:v>
                </c:pt>
                <c:pt idx="381" formatCode="General">
                  <c:v>96.182000000000002</c:v>
                </c:pt>
                <c:pt idx="382" formatCode="General">
                  <c:v>94.766999999999996</c:v>
                </c:pt>
                <c:pt idx="383" formatCode="General">
                  <c:v>94.501000000000005</c:v>
                </c:pt>
                <c:pt idx="384" formatCode="General">
                  <c:v>92.980999999999995</c:v>
                </c:pt>
                <c:pt idx="385" formatCode="General">
                  <c:v>92.926000000000002</c:v>
                </c:pt>
                <c:pt idx="386" formatCode="General">
                  <c:v>90.56</c:v>
                </c:pt>
                <c:pt idx="387" formatCode="General">
                  <c:v>89.813000000000002</c:v>
                </c:pt>
                <c:pt idx="388" formatCode="General">
                  <c:v>89.016000000000005</c:v>
                </c:pt>
                <c:pt idx="389" formatCode="General">
                  <c:v>88.192999999999998</c:v>
                </c:pt>
                <c:pt idx="390" formatCode="General">
                  <c:v>87.751000000000005</c:v>
                </c:pt>
                <c:pt idx="391" formatCode="General">
                  <c:v>87.009</c:v>
                </c:pt>
                <c:pt idx="392" formatCode="General">
                  <c:v>83.528999999999996</c:v>
                </c:pt>
                <c:pt idx="393" formatCode="General">
                  <c:v>83.5</c:v>
                </c:pt>
                <c:pt idx="394" formatCode="General">
                  <c:v>83.158000000000001</c:v>
                </c:pt>
                <c:pt idx="395" formatCode="General">
                  <c:v>83.132000000000005</c:v>
                </c:pt>
                <c:pt idx="396" formatCode="General">
                  <c:v>82.349000000000004</c:v>
                </c:pt>
                <c:pt idx="397" formatCode="General">
                  <c:v>82.203999999999994</c:v>
                </c:pt>
                <c:pt idx="398" formatCode="General">
                  <c:v>81.918000000000006</c:v>
                </c:pt>
                <c:pt idx="399" formatCode="General">
                  <c:v>80.710999999999999</c:v>
                </c:pt>
                <c:pt idx="400" formatCode="General">
                  <c:v>80.337000000000003</c:v>
                </c:pt>
                <c:pt idx="401" formatCode="General">
                  <c:v>79.052999999999997</c:v>
                </c:pt>
                <c:pt idx="402" formatCode="General">
                  <c:v>78</c:v>
                </c:pt>
                <c:pt idx="403" formatCode="General">
                  <c:v>78</c:v>
                </c:pt>
                <c:pt idx="404" formatCode="General">
                  <c:v>78</c:v>
                </c:pt>
                <c:pt idx="405" formatCode="General">
                  <c:v>78</c:v>
                </c:pt>
                <c:pt idx="406" formatCode="General">
                  <c:v>77.308999999999997</c:v>
                </c:pt>
                <c:pt idx="407" formatCode="General">
                  <c:v>75.256</c:v>
                </c:pt>
                <c:pt idx="408" formatCode="General">
                  <c:v>75.2</c:v>
                </c:pt>
                <c:pt idx="409" formatCode="General">
                  <c:v>73.665000000000006</c:v>
                </c:pt>
                <c:pt idx="410" formatCode="General">
                  <c:v>73.27</c:v>
                </c:pt>
                <c:pt idx="411" formatCode="General">
                  <c:v>72.784999999999997</c:v>
                </c:pt>
                <c:pt idx="412" formatCode="General">
                  <c:v>72.5</c:v>
                </c:pt>
                <c:pt idx="413" formatCode="General">
                  <c:v>71.769000000000005</c:v>
                </c:pt>
                <c:pt idx="414" formatCode="General">
                  <c:v>69.5</c:v>
                </c:pt>
                <c:pt idx="415" formatCode="General">
                  <c:v>69.489999999999995</c:v>
                </c:pt>
                <c:pt idx="416" formatCode="General">
                  <c:v>69.296999999999997</c:v>
                </c:pt>
                <c:pt idx="417" formatCode="General">
                  <c:v>67.453999999999994</c:v>
                </c:pt>
                <c:pt idx="418" formatCode="General">
                  <c:v>66.947999999999993</c:v>
                </c:pt>
                <c:pt idx="419" formatCode="General">
                  <c:v>66.858000000000004</c:v>
                </c:pt>
                <c:pt idx="420" formatCode="General">
                  <c:v>66.765000000000001</c:v>
                </c:pt>
                <c:pt idx="421" formatCode="General">
                  <c:v>66.638999999999996</c:v>
                </c:pt>
                <c:pt idx="422" formatCode="General">
                  <c:v>64.5</c:v>
                </c:pt>
                <c:pt idx="423" formatCode="General">
                  <c:v>64.433999999999997</c:v>
                </c:pt>
                <c:pt idx="424" formatCode="General">
                  <c:v>64</c:v>
                </c:pt>
                <c:pt idx="425" formatCode="General">
                  <c:v>63.482999999999997</c:v>
                </c:pt>
                <c:pt idx="426" formatCode="General">
                  <c:v>63.4</c:v>
                </c:pt>
                <c:pt idx="427" formatCode="General">
                  <c:v>63.350999999999999</c:v>
                </c:pt>
                <c:pt idx="428" formatCode="General">
                  <c:v>63.2</c:v>
                </c:pt>
                <c:pt idx="429" formatCode="General">
                  <c:v>61.412999999999997</c:v>
                </c:pt>
                <c:pt idx="430" formatCode="General">
                  <c:v>61.145000000000003</c:v>
                </c:pt>
                <c:pt idx="431" formatCode="General">
                  <c:v>60.801000000000002</c:v>
                </c:pt>
                <c:pt idx="432" formatCode="General">
                  <c:v>60.16</c:v>
                </c:pt>
                <c:pt idx="433" formatCode="General">
                  <c:v>60.093000000000004</c:v>
                </c:pt>
                <c:pt idx="434" formatCode="General">
                  <c:v>59.411999999999999</c:v>
                </c:pt>
                <c:pt idx="435" formatCode="General">
                  <c:v>59.38</c:v>
                </c:pt>
                <c:pt idx="436" formatCode="General">
                  <c:v>58.976999999999997</c:v>
                </c:pt>
                <c:pt idx="437" formatCode="General">
                  <c:v>58.5</c:v>
                </c:pt>
                <c:pt idx="438" formatCode="General">
                  <c:v>58.168999999999997</c:v>
                </c:pt>
                <c:pt idx="439" formatCode="General">
                  <c:v>58</c:v>
                </c:pt>
                <c:pt idx="440" formatCode="General">
                  <c:v>57.744</c:v>
                </c:pt>
                <c:pt idx="441" formatCode="General">
                  <c:v>57.5</c:v>
                </c:pt>
                <c:pt idx="442" formatCode="General">
                  <c:v>57.476999999999997</c:v>
                </c:pt>
                <c:pt idx="443" formatCode="General">
                  <c:v>57.448999999999998</c:v>
                </c:pt>
                <c:pt idx="444" formatCode="General">
                  <c:v>56.225999999999999</c:v>
                </c:pt>
                <c:pt idx="445" formatCode="General">
                  <c:v>56.192</c:v>
                </c:pt>
                <c:pt idx="446" formatCode="General">
                  <c:v>55.4</c:v>
                </c:pt>
                <c:pt idx="447" formatCode="General">
                  <c:v>55.234999999999999</c:v>
                </c:pt>
                <c:pt idx="448" formatCode="General">
                  <c:v>54.969000000000001</c:v>
                </c:pt>
                <c:pt idx="449" formatCode="General">
                  <c:v>54.5</c:v>
                </c:pt>
                <c:pt idx="450" formatCode="General">
                  <c:v>54.116999999999997</c:v>
                </c:pt>
                <c:pt idx="451" formatCode="General">
                  <c:v>54</c:v>
                </c:pt>
                <c:pt idx="452" formatCode="General">
                  <c:v>53.938000000000002</c:v>
                </c:pt>
                <c:pt idx="453" formatCode="General">
                  <c:v>53.853999999999999</c:v>
                </c:pt>
                <c:pt idx="454" formatCode="General">
                  <c:v>53.808999999999997</c:v>
                </c:pt>
                <c:pt idx="455" formatCode="General">
                  <c:v>53.5</c:v>
                </c:pt>
                <c:pt idx="456" formatCode="General">
                  <c:v>52.9</c:v>
                </c:pt>
                <c:pt idx="457" formatCode="General">
                  <c:v>52.506999999999998</c:v>
                </c:pt>
                <c:pt idx="458" formatCode="General">
                  <c:v>52.3</c:v>
                </c:pt>
                <c:pt idx="459" formatCode="General">
                  <c:v>52.082999999999998</c:v>
                </c:pt>
                <c:pt idx="460" formatCode="General">
                  <c:v>51.777999999999999</c:v>
                </c:pt>
                <c:pt idx="461" formatCode="General">
                  <c:v>50.728000000000002</c:v>
                </c:pt>
                <c:pt idx="462" formatCode="General">
                  <c:v>50.02</c:v>
                </c:pt>
                <c:pt idx="463" formatCode="General">
                  <c:v>48.558999999999997</c:v>
                </c:pt>
                <c:pt idx="464" formatCode="General">
                  <c:v>48.5</c:v>
                </c:pt>
                <c:pt idx="465" formatCode="General">
                  <c:v>48.314999999999998</c:v>
                </c:pt>
                <c:pt idx="466" formatCode="General">
                  <c:v>48.186</c:v>
                </c:pt>
                <c:pt idx="467" formatCode="General">
                  <c:v>48.054000000000002</c:v>
                </c:pt>
                <c:pt idx="468" formatCode="General">
                  <c:v>47.8</c:v>
                </c:pt>
                <c:pt idx="469" formatCode="General">
                  <c:v>47.298000000000002</c:v>
                </c:pt>
                <c:pt idx="470" formatCode="General">
                  <c:v>47.262</c:v>
                </c:pt>
                <c:pt idx="471" formatCode="General">
                  <c:v>47</c:v>
                </c:pt>
                <c:pt idx="472" formatCode="General">
                  <c:v>46</c:v>
                </c:pt>
                <c:pt idx="473" formatCode="General">
                  <c:v>46</c:v>
                </c:pt>
                <c:pt idx="474" formatCode="General">
                  <c:v>45.94</c:v>
                </c:pt>
                <c:pt idx="475" formatCode="General">
                  <c:v>45.905999999999999</c:v>
                </c:pt>
                <c:pt idx="476" formatCode="General">
                  <c:v>45.738</c:v>
                </c:pt>
                <c:pt idx="477" formatCode="General">
                  <c:v>45</c:v>
                </c:pt>
                <c:pt idx="478" formatCode="General">
                  <c:v>45</c:v>
                </c:pt>
                <c:pt idx="479" formatCode="General">
                  <c:v>43.598999999999997</c:v>
                </c:pt>
                <c:pt idx="480" formatCode="General">
                  <c:v>43.47</c:v>
                </c:pt>
                <c:pt idx="481" formatCode="General">
                  <c:v>42.996000000000002</c:v>
                </c:pt>
                <c:pt idx="482" formatCode="General">
                  <c:v>42.582000000000001</c:v>
                </c:pt>
                <c:pt idx="483" formatCode="General">
                  <c:v>42.423999999999999</c:v>
                </c:pt>
                <c:pt idx="484" formatCode="General">
                  <c:v>42.411999999999999</c:v>
                </c:pt>
                <c:pt idx="485" formatCode="General">
                  <c:v>41.639000000000003</c:v>
                </c:pt>
                <c:pt idx="486" formatCode="General">
                  <c:v>40.5</c:v>
                </c:pt>
                <c:pt idx="487" formatCode="General">
                  <c:v>39.792000000000002</c:v>
                </c:pt>
                <c:pt idx="488" formatCode="General">
                  <c:v>39.628999999999998</c:v>
                </c:pt>
                <c:pt idx="489" formatCode="General">
                  <c:v>39.628</c:v>
                </c:pt>
                <c:pt idx="490" formatCode="General">
                  <c:v>39.5</c:v>
                </c:pt>
                <c:pt idx="491" formatCode="General">
                  <c:v>39.494</c:v>
                </c:pt>
                <c:pt idx="492" formatCode="General">
                  <c:v>39</c:v>
                </c:pt>
                <c:pt idx="493" formatCode="General">
                  <c:v>38.241</c:v>
                </c:pt>
                <c:pt idx="494" formatCode="General">
                  <c:v>38</c:v>
                </c:pt>
                <c:pt idx="495" formatCode="General">
                  <c:v>38</c:v>
                </c:pt>
                <c:pt idx="496" formatCode="General">
                  <c:v>37.979999999999997</c:v>
                </c:pt>
                <c:pt idx="497" formatCode="General">
                  <c:v>37.762</c:v>
                </c:pt>
                <c:pt idx="498" formatCode="General">
                  <c:v>36.393999999999998</c:v>
                </c:pt>
                <c:pt idx="499" formatCode="General">
                  <c:v>36.04</c:v>
                </c:pt>
                <c:pt idx="500" formatCode="General">
                  <c:v>35.896000000000001</c:v>
                </c:pt>
                <c:pt idx="501" formatCode="General">
                  <c:v>35.401000000000003</c:v>
                </c:pt>
                <c:pt idx="502" formatCode="General">
                  <c:v>34</c:v>
                </c:pt>
                <c:pt idx="503" formatCode="General">
                  <c:v>33.856000000000002</c:v>
                </c:pt>
                <c:pt idx="504" formatCode="General">
                  <c:v>33.789000000000001</c:v>
                </c:pt>
                <c:pt idx="505" formatCode="General">
                  <c:v>33.700000000000003</c:v>
                </c:pt>
                <c:pt idx="506" formatCode="General">
                  <c:v>33.619999999999997</c:v>
                </c:pt>
                <c:pt idx="507" formatCode="General">
                  <c:v>33.482999999999997</c:v>
                </c:pt>
                <c:pt idx="508" formatCode="General">
                  <c:v>32.576000000000001</c:v>
                </c:pt>
                <c:pt idx="509" formatCode="General">
                  <c:v>32.536000000000001</c:v>
                </c:pt>
                <c:pt idx="510" formatCode="General">
                  <c:v>32.5</c:v>
                </c:pt>
                <c:pt idx="511" formatCode="General">
                  <c:v>32</c:v>
                </c:pt>
                <c:pt idx="512" formatCode="General">
                  <c:v>31.5</c:v>
                </c:pt>
                <c:pt idx="513" formatCode="General">
                  <c:v>30.635000000000002</c:v>
                </c:pt>
                <c:pt idx="514" formatCode="General">
                  <c:v>29.759</c:v>
                </c:pt>
                <c:pt idx="515" formatCode="General">
                  <c:v>29</c:v>
                </c:pt>
                <c:pt idx="516" formatCode="General">
                  <c:v>28.597000000000001</c:v>
                </c:pt>
                <c:pt idx="517" formatCode="General">
                  <c:v>27.995000000000001</c:v>
                </c:pt>
                <c:pt idx="518" formatCode="General">
                  <c:v>27.581</c:v>
                </c:pt>
                <c:pt idx="519" formatCode="General">
                  <c:v>27.5</c:v>
                </c:pt>
                <c:pt idx="520" formatCode="General">
                  <c:v>27.3</c:v>
                </c:pt>
                <c:pt idx="521" formatCode="General">
                  <c:v>27.11</c:v>
                </c:pt>
                <c:pt idx="522" formatCode="General">
                  <c:v>26.957000000000001</c:v>
                </c:pt>
                <c:pt idx="523" formatCode="General">
                  <c:v>26</c:v>
                </c:pt>
                <c:pt idx="524" formatCode="General">
                  <c:v>25.952000000000002</c:v>
                </c:pt>
                <c:pt idx="525" formatCode="General">
                  <c:v>25.006</c:v>
                </c:pt>
                <c:pt idx="526" formatCode="General">
                  <c:v>24.5</c:v>
                </c:pt>
                <c:pt idx="527" formatCode="General">
                  <c:v>23.920999999999999</c:v>
                </c:pt>
                <c:pt idx="528" formatCode="General">
                  <c:v>23.5</c:v>
                </c:pt>
                <c:pt idx="529" formatCode="General">
                  <c:v>23.42</c:v>
                </c:pt>
                <c:pt idx="530" formatCode="General">
                  <c:v>23</c:v>
                </c:pt>
                <c:pt idx="531" formatCode="General">
                  <c:v>22.382999999999999</c:v>
                </c:pt>
                <c:pt idx="532" formatCode="General">
                  <c:v>22.361000000000001</c:v>
                </c:pt>
                <c:pt idx="533" formatCode="General">
                  <c:v>20.527999999999999</c:v>
                </c:pt>
                <c:pt idx="534" formatCode="General">
                  <c:v>20</c:v>
                </c:pt>
                <c:pt idx="535" formatCode="General">
                  <c:v>19.852</c:v>
                </c:pt>
                <c:pt idx="536" formatCode="General">
                  <c:v>19.5</c:v>
                </c:pt>
                <c:pt idx="537" formatCode="General">
                  <c:v>19.474</c:v>
                </c:pt>
                <c:pt idx="538" formatCode="General">
                  <c:v>19.442</c:v>
                </c:pt>
                <c:pt idx="539" formatCode="General">
                  <c:v>19.3</c:v>
                </c:pt>
                <c:pt idx="540" formatCode="General">
                  <c:v>18.513999999999999</c:v>
                </c:pt>
                <c:pt idx="541" formatCode="General">
                  <c:v>18.5</c:v>
                </c:pt>
                <c:pt idx="542" formatCode="General">
                  <c:v>17.95</c:v>
                </c:pt>
                <c:pt idx="543" formatCode="General">
                  <c:v>17.5</c:v>
                </c:pt>
                <c:pt idx="544" formatCode="General">
                  <c:v>17.170999999999999</c:v>
                </c:pt>
                <c:pt idx="545" formatCode="General">
                  <c:v>16.853999999999999</c:v>
                </c:pt>
                <c:pt idx="546" formatCode="General">
                  <c:v>15.644</c:v>
                </c:pt>
                <c:pt idx="547" formatCode="General">
                  <c:v>15.608000000000001</c:v>
                </c:pt>
                <c:pt idx="548" formatCode="General">
                  <c:v>15.253</c:v>
                </c:pt>
                <c:pt idx="549" formatCode="General">
                  <c:v>14.861000000000001</c:v>
                </c:pt>
                <c:pt idx="550" formatCode="General">
                  <c:v>14.5</c:v>
                </c:pt>
                <c:pt idx="551" formatCode="General">
                  <c:v>14</c:v>
                </c:pt>
                <c:pt idx="552" formatCode="General">
                  <c:v>13.5</c:v>
                </c:pt>
                <c:pt idx="553" formatCode="General">
                  <c:v>13.151999999999999</c:v>
                </c:pt>
                <c:pt idx="554" formatCode="General">
                  <c:v>12.929</c:v>
                </c:pt>
                <c:pt idx="555" formatCode="General">
                  <c:v>12.840999999999999</c:v>
                </c:pt>
                <c:pt idx="556" formatCode="General">
                  <c:v>12.269</c:v>
                </c:pt>
                <c:pt idx="557" formatCode="General">
                  <c:v>12</c:v>
                </c:pt>
                <c:pt idx="558" formatCode="General">
                  <c:v>11.202</c:v>
                </c:pt>
                <c:pt idx="559" formatCode="General">
                  <c:v>11.010999999999999</c:v>
                </c:pt>
                <c:pt idx="560" formatCode="General">
                  <c:v>11</c:v>
                </c:pt>
                <c:pt idx="561" formatCode="General">
                  <c:v>11</c:v>
                </c:pt>
                <c:pt idx="562" formatCode="General">
                  <c:v>10.4</c:v>
                </c:pt>
                <c:pt idx="563" formatCode="General">
                  <c:v>9.5</c:v>
                </c:pt>
                <c:pt idx="564" formatCode="General">
                  <c:v>9.5</c:v>
                </c:pt>
                <c:pt idx="565" formatCode="General">
                  <c:v>9.1940000000000008</c:v>
                </c:pt>
                <c:pt idx="566" formatCode="General">
                  <c:v>9</c:v>
                </c:pt>
                <c:pt idx="567" formatCode="General">
                  <c:v>8.27</c:v>
                </c:pt>
                <c:pt idx="568" formatCode="General">
                  <c:v>8.27</c:v>
                </c:pt>
                <c:pt idx="569" formatCode="General">
                  <c:v>8.2230000000000008</c:v>
                </c:pt>
                <c:pt idx="570" formatCode="General">
                  <c:v>8.0039999999999996</c:v>
                </c:pt>
                <c:pt idx="571" formatCode="General">
                  <c:v>7.9619999999999997</c:v>
                </c:pt>
                <c:pt idx="572" formatCode="General">
                  <c:v>7.94</c:v>
                </c:pt>
                <c:pt idx="573" formatCode="General">
                  <c:v>7.2679999999999998</c:v>
                </c:pt>
                <c:pt idx="574" formatCode="General">
                  <c:v>6.8769999999999998</c:v>
                </c:pt>
                <c:pt idx="575" formatCode="General">
                  <c:v>6.7649999999999997</c:v>
                </c:pt>
                <c:pt idx="576" formatCode="General">
                  <c:v>6.0250000000000004</c:v>
                </c:pt>
                <c:pt idx="577" formatCode="General">
                  <c:v>5.6970000000000001</c:v>
                </c:pt>
                <c:pt idx="578" formatCode="General">
                  <c:v>5</c:v>
                </c:pt>
                <c:pt idx="579" formatCode="General">
                  <c:v>4.7469999999999999</c:v>
                </c:pt>
                <c:pt idx="580" formatCode="General">
                  <c:v>1.8615811028833822</c:v>
                </c:pt>
                <c:pt idx="581" formatCode="General">
                  <c:v>1.8029999999999999</c:v>
                </c:pt>
                <c:pt idx="582" formatCode="General">
                  <c:v>1.5389999999999999</c:v>
                </c:pt>
                <c:pt idx="583" formatCode="General">
                  <c:v>1.41</c:v>
                </c:pt>
                <c:pt idx="584" formatCode="General">
                  <c:v>1.41</c:v>
                </c:pt>
                <c:pt idx="585" formatCode="General">
                  <c:v>1.2749999999999999</c:v>
                </c:pt>
                <c:pt idx="586" formatCode="General">
                  <c:v>16.565999999999999</c:v>
                </c:pt>
                <c:pt idx="587" formatCode="General">
                  <c:v>16.903448275862068</c:v>
                </c:pt>
                <c:pt idx="588" formatCode="General">
                  <c:v>18.7</c:v>
                </c:pt>
                <c:pt idx="589" formatCode="General">
                  <c:v>46.194790330809852</c:v>
                </c:pt>
                <c:pt idx="590" formatCode="General">
                  <c:v>16.346</c:v>
                </c:pt>
                <c:pt idx="591" formatCode="General">
                  <c:v>23.49655172413793</c:v>
                </c:pt>
                <c:pt idx="592" formatCode="General">
                  <c:v>30.423999999999999</c:v>
                </c:pt>
                <c:pt idx="593" formatCode="General">
                  <c:v>24.033999999999999</c:v>
                </c:pt>
                <c:pt idx="594" formatCode="General">
                  <c:v>34.701000000000001</c:v>
                </c:pt>
                <c:pt idx="595" formatCode="General">
                  <c:v>30.911000000000001</c:v>
                </c:pt>
                <c:pt idx="596" formatCode="General">
                  <c:v>24.47634413050373</c:v>
                </c:pt>
                <c:pt idx="597" formatCode="General">
                  <c:v>55.157958603952061</c:v>
                </c:pt>
                <c:pt idx="598" formatCode="General">
                  <c:v>26.036000000000001</c:v>
                </c:pt>
                <c:pt idx="599" formatCode="General">
                  <c:v>29.889655172413793</c:v>
                </c:pt>
                <c:pt idx="600" formatCode="General">
                  <c:v>37.786000000000001</c:v>
                </c:pt>
                <c:pt idx="601" formatCode="General">
                  <c:v>71.709999999999994</c:v>
                </c:pt>
                <c:pt idx="602" formatCode="General">
                  <c:v>34.698999999999998</c:v>
                </c:pt>
                <c:pt idx="603" formatCode="General">
                  <c:v>46.502000000000002</c:v>
                </c:pt>
                <c:pt idx="604" formatCode="General">
                  <c:v>31.991</c:v>
                </c:pt>
                <c:pt idx="605" formatCode="General">
                  <c:v>41.195999999999998</c:v>
                </c:pt>
                <c:pt idx="606" formatCode="General">
                  <c:v>34.698</c:v>
                </c:pt>
                <c:pt idx="607" formatCode="General">
                  <c:v>55.15</c:v>
                </c:pt>
                <c:pt idx="608" formatCode="General">
                  <c:v>10.620689655172415</c:v>
                </c:pt>
                <c:pt idx="609" formatCode="General">
                  <c:v>50.834000000000003</c:v>
                </c:pt>
                <c:pt idx="610" formatCode="General">
                  <c:v>78.600091010631687</c:v>
                </c:pt>
                <c:pt idx="611" formatCode="General">
                  <c:v>40.862068965517238</c:v>
                </c:pt>
                <c:pt idx="612" formatCode="General">
                  <c:v>66.900000000000006</c:v>
                </c:pt>
                <c:pt idx="613" formatCode="General">
                  <c:v>37.299999999999997</c:v>
                </c:pt>
                <c:pt idx="614" formatCode="General">
                  <c:v>46.012999999999998</c:v>
                </c:pt>
                <c:pt idx="615" formatCode="General">
                  <c:v>37.024999999999999</c:v>
                </c:pt>
                <c:pt idx="616" formatCode="General">
                  <c:v>47.15</c:v>
                </c:pt>
                <c:pt idx="617" formatCode="General">
                  <c:v>86.9</c:v>
                </c:pt>
                <c:pt idx="618" formatCode="General">
                  <c:v>41.408999999999999</c:v>
                </c:pt>
                <c:pt idx="619" formatCode="General">
                  <c:v>34.966000000000001</c:v>
                </c:pt>
                <c:pt idx="620" formatCode="General">
                  <c:v>44.982999999999997</c:v>
                </c:pt>
                <c:pt idx="621" formatCode="General">
                  <c:v>33.883000000000003</c:v>
                </c:pt>
                <c:pt idx="622" formatCode="General">
                  <c:v>50.884999999999998</c:v>
                </c:pt>
                <c:pt idx="623" formatCode="General">
                  <c:v>53.09</c:v>
                </c:pt>
                <c:pt idx="624" formatCode="General">
                  <c:v>59.331000000000003</c:v>
                </c:pt>
                <c:pt idx="625" formatCode="General">
                  <c:v>42.654000000000003</c:v>
                </c:pt>
                <c:pt idx="626" formatCode="General">
                  <c:v>51.533999999999999</c:v>
                </c:pt>
                <c:pt idx="627" formatCode="General">
                  <c:v>50.505000000000003</c:v>
                </c:pt>
                <c:pt idx="628" formatCode="General">
                  <c:v>73.773769632785886</c:v>
                </c:pt>
                <c:pt idx="629" formatCode="General">
                  <c:v>39.512</c:v>
                </c:pt>
                <c:pt idx="630" formatCode="General">
                  <c:v>49.15</c:v>
                </c:pt>
                <c:pt idx="631" formatCode="General">
                  <c:v>52.237000000000002</c:v>
                </c:pt>
                <c:pt idx="632" formatCode="General">
                  <c:v>37.454000000000001</c:v>
                </c:pt>
                <c:pt idx="633" formatCode="General">
                  <c:v>38.9</c:v>
                </c:pt>
                <c:pt idx="634" formatCode="General">
                  <c:v>78.599999999999994</c:v>
                </c:pt>
                <c:pt idx="635" formatCode="General">
                  <c:v>48.987000000000002</c:v>
                </c:pt>
                <c:pt idx="636" formatCode="General">
                  <c:v>50.719000000000001</c:v>
                </c:pt>
                <c:pt idx="637" formatCode="General">
                  <c:v>32.82</c:v>
                </c:pt>
                <c:pt idx="638" formatCode="General">
                  <c:v>55.9</c:v>
                </c:pt>
                <c:pt idx="639" formatCode="General">
                  <c:v>52.18</c:v>
                </c:pt>
                <c:pt idx="640" formatCode="General">
                  <c:v>55.05</c:v>
                </c:pt>
                <c:pt idx="641" formatCode="General">
                  <c:v>61.601999999999997</c:v>
                </c:pt>
                <c:pt idx="642" formatCode="General">
                  <c:v>66.474000000000004</c:v>
                </c:pt>
                <c:pt idx="643" formatCode="General">
                  <c:v>58.731000000000002</c:v>
                </c:pt>
                <c:pt idx="644" formatCode="General">
                  <c:v>66.906999999999996</c:v>
                </c:pt>
                <c:pt idx="645" formatCode="General">
                  <c:v>51.203000000000003</c:v>
                </c:pt>
                <c:pt idx="646" formatCode="General">
                  <c:v>48.116999999999997</c:v>
                </c:pt>
                <c:pt idx="647" formatCode="General">
                  <c:v>60.408000000000001</c:v>
                </c:pt>
                <c:pt idx="648" formatCode="General">
                  <c:v>47.466999999999999</c:v>
                </c:pt>
                <c:pt idx="649" formatCode="General">
                  <c:v>54.667999999999999</c:v>
                </c:pt>
                <c:pt idx="650" formatCode="General">
                  <c:v>43.134</c:v>
                </c:pt>
                <c:pt idx="651" formatCode="General">
                  <c:v>73.781000000000006</c:v>
                </c:pt>
                <c:pt idx="652" formatCode="General">
                  <c:v>59.865000000000002</c:v>
                </c:pt>
                <c:pt idx="653" formatCode="General">
                  <c:v>96.739000000000004</c:v>
                </c:pt>
                <c:pt idx="654" formatCode="General">
                  <c:v>47.682000000000002</c:v>
                </c:pt>
                <c:pt idx="655" formatCode="General">
                  <c:v>57.807000000000002</c:v>
                </c:pt>
                <c:pt idx="656" formatCode="General">
                  <c:v>54.503999999999998</c:v>
                </c:pt>
                <c:pt idx="657" formatCode="General">
                  <c:v>46.194790330809852</c:v>
                </c:pt>
                <c:pt idx="658" formatCode="General">
                  <c:v>52.554000000000002</c:v>
                </c:pt>
                <c:pt idx="659" formatCode="General">
                  <c:v>56.344000000000001</c:v>
                </c:pt>
                <c:pt idx="660" formatCode="General">
                  <c:v>125</c:v>
                </c:pt>
                <c:pt idx="661" formatCode="General">
                  <c:v>86.558000000000007</c:v>
                </c:pt>
                <c:pt idx="662" formatCode="General">
                  <c:v>81.63</c:v>
                </c:pt>
                <c:pt idx="663" formatCode="General">
                  <c:v>68.147000000000006</c:v>
                </c:pt>
                <c:pt idx="664" formatCode="General">
                  <c:v>45.134</c:v>
                </c:pt>
                <c:pt idx="665" formatCode="General">
                  <c:v>76.81</c:v>
                </c:pt>
                <c:pt idx="666" formatCode="General">
                  <c:v>61.215000000000003</c:v>
                </c:pt>
                <c:pt idx="667" formatCode="General">
                  <c:v>111.518</c:v>
                </c:pt>
                <c:pt idx="668" formatCode="General">
                  <c:v>56.341999999999999</c:v>
                </c:pt>
                <c:pt idx="669" formatCode="General">
                  <c:v>46.052999999999997</c:v>
                </c:pt>
                <c:pt idx="670" formatCode="General">
                  <c:v>105.3</c:v>
                </c:pt>
                <c:pt idx="671" formatCode="General">
                  <c:v>66.412000000000006</c:v>
                </c:pt>
                <c:pt idx="672" formatCode="General">
                  <c:v>113.07381513810174</c:v>
                </c:pt>
                <c:pt idx="673" formatCode="General">
                  <c:v>124</c:v>
                </c:pt>
                <c:pt idx="674" formatCode="General">
                  <c:v>74.263000000000005</c:v>
                </c:pt>
                <c:pt idx="675" formatCode="General">
                  <c:v>47.622</c:v>
                </c:pt>
                <c:pt idx="676" formatCode="General">
                  <c:v>88.177000000000007</c:v>
                </c:pt>
                <c:pt idx="677" formatCode="General">
                  <c:v>75.842193080434086</c:v>
                </c:pt>
                <c:pt idx="678" formatCode="General">
                  <c:v>61.156999999999996</c:v>
                </c:pt>
                <c:pt idx="679" formatCode="General">
                  <c:v>108.64400000000001</c:v>
                </c:pt>
                <c:pt idx="680" formatCode="General">
                  <c:v>69.817999999999998</c:v>
                </c:pt>
                <c:pt idx="681" formatCode="General">
                  <c:v>101.223</c:v>
                </c:pt>
                <c:pt idx="682" formatCode="General">
                  <c:v>83.787999999999997</c:v>
                </c:pt>
                <c:pt idx="683" formatCode="General">
                  <c:v>109.453</c:v>
                </c:pt>
                <c:pt idx="684" formatCode="General">
                  <c:v>82.379000000000005</c:v>
                </c:pt>
                <c:pt idx="685" formatCode="General">
                  <c:v>107</c:v>
                </c:pt>
                <c:pt idx="686" formatCode="General">
                  <c:v>106.095</c:v>
                </c:pt>
                <c:pt idx="687" formatCode="General">
                  <c:v>64.400999999999996</c:v>
                </c:pt>
                <c:pt idx="688" formatCode="General">
                  <c:v>104.145</c:v>
                </c:pt>
                <c:pt idx="689" formatCode="General">
                  <c:v>97.213999999999999</c:v>
                </c:pt>
                <c:pt idx="690" formatCode="General">
                  <c:v>119.684</c:v>
                </c:pt>
                <c:pt idx="691" formatCode="General">
                  <c:v>105.44199999999999</c:v>
                </c:pt>
                <c:pt idx="692" formatCode="General">
                  <c:v>99</c:v>
                </c:pt>
                <c:pt idx="693" formatCode="General">
                  <c:v>127.858</c:v>
                </c:pt>
                <c:pt idx="694" formatCode="General">
                  <c:v>148.23701374812117</c:v>
                </c:pt>
                <c:pt idx="695" formatCode="General">
                  <c:v>136.19999999999999</c:v>
                </c:pt>
                <c:pt idx="696" formatCode="General">
                  <c:v>90.32</c:v>
                </c:pt>
                <c:pt idx="697" formatCode="General">
                  <c:v>109</c:v>
                </c:pt>
                <c:pt idx="698" formatCode="General">
                  <c:v>147</c:v>
                </c:pt>
                <c:pt idx="699" formatCode="General">
                  <c:v>90.321157213971503</c:v>
                </c:pt>
                <c:pt idx="700" formatCode="General">
                  <c:v>31.715826197272438</c:v>
                </c:pt>
                <c:pt idx="701" formatCode="General">
                  <c:v>2.5670000000000002</c:v>
                </c:pt>
                <c:pt idx="702" formatCode="General">
                  <c:v>2.6625999999999999</c:v>
                </c:pt>
                <c:pt idx="703" formatCode="General">
                  <c:v>4.8948</c:v>
                </c:pt>
                <c:pt idx="704" formatCode="General">
                  <c:v>5.0382999999999996</c:v>
                </c:pt>
                <c:pt idx="705" formatCode="General">
                  <c:v>3.0474772128683516</c:v>
                </c:pt>
                <c:pt idx="706" formatCode="General">
                  <c:v>3.1016009597484797</c:v>
                </c:pt>
                <c:pt idx="707" formatCode="General">
                  <c:v>2.3761359092099998</c:v>
                </c:pt>
                <c:pt idx="708" formatCode="General">
                  <c:v>3.3515354596726374</c:v>
                </c:pt>
                <c:pt idx="709" formatCode="General">
                  <c:v>2.7192873591748365</c:v>
                </c:pt>
                <c:pt idx="710" formatCode="General">
                  <c:v>4.0444573146347853</c:v>
                </c:pt>
                <c:pt idx="711" formatCode="General">
                  <c:v>8.5150098594850991</c:v>
                </c:pt>
                <c:pt idx="712" formatCode="General">
                  <c:v>24.82108137177843</c:v>
                </c:pt>
                <c:pt idx="713" formatCode="General">
                  <c:v>15.857913098636219</c:v>
                </c:pt>
                <c:pt idx="714" formatCode="General">
                  <c:v>11.3</c:v>
                </c:pt>
                <c:pt idx="715" formatCode="General">
                  <c:v>10.755801927770653</c:v>
                </c:pt>
                <c:pt idx="716" formatCode="General">
                  <c:v>11.514223858574994</c:v>
                </c:pt>
                <c:pt idx="717" formatCode="General">
                  <c:v>11.583171306829934</c:v>
                </c:pt>
                <c:pt idx="718" formatCode="General">
                  <c:v>9.23</c:v>
                </c:pt>
                <c:pt idx="719" formatCode="General">
                  <c:v>14.84</c:v>
                </c:pt>
                <c:pt idx="720" formatCode="General">
                  <c:v>15.83</c:v>
                </c:pt>
                <c:pt idx="721" formatCode="General">
                  <c:v>17.55</c:v>
                </c:pt>
                <c:pt idx="722" formatCode="General">
                  <c:v>18.63</c:v>
                </c:pt>
                <c:pt idx="723" formatCode="General">
                  <c:v>20.29</c:v>
                </c:pt>
                <c:pt idx="724" formatCode="General">
                  <c:v>21.76</c:v>
                </c:pt>
                <c:pt idx="725" formatCode="General">
                  <c:v>21.83</c:v>
                </c:pt>
                <c:pt idx="726" formatCode="General">
                  <c:v>22.4</c:v>
                </c:pt>
                <c:pt idx="727" formatCode="General">
                  <c:v>22.73</c:v>
                </c:pt>
                <c:pt idx="728" formatCode="General">
                  <c:v>22.9</c:v>
                </c:pt>
                <c:pt idx="729" formatCode="General">
                  <c:v>22.93</c:v>
                </c:pt>
                <c:pt idx="730" formatCode="General">
                  <c:v>23.27</c:v>
                </c:pt>
                <c:pt idx="731" formatCode="General">
                  <c:v>25.34</c:v>
                </c:pt>
                <c:pt idx="732" formatCode="General">
                  <c:v>26.15</c:v>
                </c:pt>
                <c:pt idx="733" formatCode="General">
                  <c:v>26.6</c:v>
                </c:pt>
                <c:pt idx="734" formatCode="General">
                  <c:v>27.39</c:v>
                </c:pt>
                <c:pt idx="735" formatCode="General">
                  <c:v>27.82</c:v>
                </c:pt>
                <c:pt idx="736" formatCode="General">
                  <c:v>28.73</c:v>
                </c:pt>
                <c:pt idx="737" formatCode="General">
                  <c:v>28.85</c:v>
                </c:pt>
                <c:pt idx="738" formatCode="General">
                  <c:v>28.92</c:v>
                </c:pt>
                <c:pt idx="739" formatCode="General">
                  <c:v>30.03</c:v>
                </c:pt>
                <c:pt idx="740" formatCode="General">
                  <c:v>30.25</c:v>
                </c:pt>
                <c:pt idx="741" formatCode="General">
                  <c:v>30.94</c:v>
                </c:pt>
                <c:pt idx="742" formatCode="General">
                  <c:v>31.18</c:v>
                </c:pt>
                <c:pt idx="743" formatCode="General">
                  <c:v>31.75</c:v>
                </c:pt>
                <c:pt idx="744" formatCode="General">
                  <c:v>32.020000000000003</c:v>
                </c:pt>
                <c:pt idx="745" formatCode="General">
                  <c:v>32.26</c:v>
                </c:pt>
                <c:pt idx="746">
                  <c:v>1.3440000000000001</c:v>
                </c:pt>
                <c:pt idx="747">
                  <c:v>1.92</c:v>
                </c:pt>
                <c:pt idx="748">
                  <c:v>1.728</c:v>
                </c:pt>
                <c:pt idx="749">
                  <c:v>4.32</c:v>
                </c:pt>
                <c:pt idx="750">
                  <c:v>4.6080000000000005</c:v>
                </c:pt>
                <c:pt idx="751">
                  <c:v>2.6880000000000002</c:v>
                </c:pt>
                <c:pt idx="752">
                  <c:v>3.1680000000000001</c:v>
                </c:pt>
                <c:pt idx="753">
                  <c:v>5.76</c:v>
                </c:pt>
                <c:pt idx="754">
                  <c:v>6.5280000000000005</c:v>
                </c:pt>
                <c:pt idx="755">
                  <c:v>6.3360000000000003</c:v>
                </c:pt>
                <c:pt idx="756">
                  <c:v>4.032</c:v>
                </c:pt>
              </c:numCache>
            </c:numRef>
          </c:xVal>
          <c:yVal>
            <c:numRef>
              <c:f>'6) UCS_YM_Chart'!$V$4:$V$797</c:f>
              <c:numCache>
                <c:formatCode>0.00</c:formatCode>
                <c:ptCount val="794"/>
                <c:pt idx="0">
                  <c:v>80.489999999999995</c:v>
                </c:pt>
                <c:pt idx="1">
                  <c:v>71.565416666666664</c:v>
                </c:pt>
                <c:pt idx="2">
                  <c:v>85.13</c:v>
                </c:pt>
                <c:pt idx="3">
                  <c:v>85.44</c:v>
                </c:pt>
                <c:pt idx="4">
                  <c:v>74.010000000000005</c:v>
                </c:pt>
                <c:pt idx="5">
                  <c:v>84.95</c:v>
                </c:pt>
                <c:pt idx="6" formatCode="General">
                  <c:v>58.313000000000002</c:v>
                </c:pt>
                <c:pt idx="7" formatCode="General">
                  <c:v>53.029000000000003</c:v>
                </c:pt>
                <c:pt idx="8" formatCode="General">
                  <c:v>58.048999999999999</c:v>
                </c:pt>
                <c:pt idx="9" formatCode="General">
                  <c:v>57.878</c:v>
                </c:pt>
                <c:pt idx="10" formatCode="General">
                  <c:v>57.534999999999997</c:v>
                </c:pt>
                <c:pt idx="11" formatCode="General">
                  <c:v>52.774999999999999</c:v>
                </c:pt>
                <c:pt idx="12" formatCode="General">
                  <c:v>53.323</c:v>
                </c:pt>
                <c:pt idx="13" formatCode="General">
                  <c:v>53.704000000000001</c:v>
                </c:pt>
                <c:pt idx="14" formatCode="General">
                  <c:v>54.375</c:v>
                </c:pt>
                <c:pt idx="15" formatCode="General">
                  <c:v>58</c:v>
                </c:pt>
                <c:pt idx="16" formatCode="General">
                  <c:v>47.862068965517238</c:v>
                </c:pt>
                <c:pt idx="17" formatCode="General">
                  <c:v>38.61057102276645</c:v>
                </c:pt>
                <c:pt idx="18" formatCode="General">
                  <c:v>22.5</c:v>
                </c:pt>
                <c:pt idx="19" formatCode="General">
                  <c:v>62.620689655172413</c:v>
                </c:pt>
                <c:pt idx="20" formatCode="General">
                  <c:v>88.4</c:v>
                </c:pt>
                <c:pt idx="21" formatCode="General">
                  <c:v>96.526427556916119</c:v>
                </c:pt>
                <c:pt idx="22" formatCode="General">
                  <c:v>39</c:v>
                </c:pt>
                <c:pt idx="23" formatCode="General">
                  <c:v>70</c:v>
                </c:pt>
                <c:pt idx="24" formatCode="General">
                  <c:v>84.8</c:v>
                </c:pt>
                <c:pt idx="25" formatCode="General">
                  <c:v>51.02111170865566</c:v>
                </c:pt>
                <c:pt idx="26" formatCode="General">
                  <c:v>79.289565493181101</c:v>
                </c:pt>
                <c:pt idx="27" formatCode="General">
                  <c:v>85.494835836125702</c:v>
                </c:pt>
                <c:pt idx="28" formatCode="General">
                  <c:v>39.989519987865251</c:v>
                </c:pt>
                <c:pt idx="29" formatCode="General">
                  <c:v>57.226382051600275</c:v>
                </c:pt>
                <c:pt idx="30" formatCode="General">
                  <c:v>33.784249644920642</c:v>
                </c:pt>
                <c:pt idx="31" formatCode="General">
                  <c:v>59.984279981797876</c:v>
                </c:pt>
                <c:pt idx="32" formatCode="General">
                  <c:v>44.126366883161651</c:v>
                </c:pt>
                <c:pt idx="33" formatCode="General">
                  <c:v>41</c:v>
                </c:pt>
                <c:pt idx="34" formatCode="General">
                  <c:v>32.4</c:v>
                </c:pt>
                <c:pt idx="35" formatCode="General">
                  <c:v>33.9</c:v>
                </c:pt>
                <c:pt idx="36" formatCode="General">
                  <c:v>23.993711992719149</c:v>
                </c:pt>
                <c:pt idx="37" formatCode="General">
                  <c:v>29.302665508349538</c:v>
                </c:pt>
                <c:pt idx="38" formatCode="General">
                  <c:v>34.473724127470042</c:v>
                </c:pt>
                <c:pt idx="39" formatCode="General">
                  <c:v>32.12951088680208</c:v>
                </c:pt>
                <c:pt idx="40" formatCode="General">
                  <c:v>37.024779712902827</c:v>
                </c:pt>
                <c:pt idx="41" formatCode="General">
                  <c:v>33.094775162371242</c:v>
                </c:pt>
                <c:pt idx="42" formatCode="General">
                  <c:v>27.578979301976034</c:v>
                </c:pt>
                <c:pt idx="43" formatCode="General">
                  <c:v>28.751085922310015</c:v>
                </c:pt>
                <c:pt idx="44" formatCode="General">
                  <c:v>32.474248128076781</c:v>
                </c:pt>
                <c:pt idx="45" formatCode="General">
                  <c:v>67.379310344827587</c:v>
                </c:pt>
                <c:pt idx="46" formatCode="General">
                  <c:v>100.55172413793103</c:v>
                </c:pt>
                <c:pt idx="47" formatCode="General">
                  <c:v>19.099999999999998</c:v>
                </c:pt>
                <c:pt idx="48">
                  <c:v>25.4</c:v>
                </c:pt>
                <c:pt idx="49" formatCode="General">
                  <c:v>27.37</c:v>
                </c:pt>
                <c:pt idx="50">
                  <c:v>33.094775162371242</c:v>
                </c:pt>
                <c:pt idx="51">
                  <c:v>39</c:v>
                </c:pt>
                <c:pt idx="52" formatCode="General">
                  <c:v>44.2</c:v>
                </c:pt>
                <c:pt idx="53" formatCode="General">
                  <c:v>52.6</c:v>
                </c:pt>
                <c:pt idx="54" formatCode="General">
                  <c:v>54.6</c:v>
                </c:pt>
                <c:pt idx="55">
                  <c:v>55.847433086501468</c:v>
                </c:pt>
                <c:pt idx="56">
                  <c:v>60.673754464347276</c:v>
                </c:pt>
                <c:pt idx="57" formatCode="General">
                  <c:v>63.9</c:v>
                </c:pt>
                <c:pt idx="58">
                  <c:v>64.121126877094284</c:v>
                </c:pt>
                <c:pt idx="59" formatCode="General">
                  <c:v>65.3</c:v>
                </c:pt>
                <c:pt idx="60" formatCode="General">
                  <c:v>66.8</c:v>
                </c:pt>
                <c:pt idx="61" formatCode="General">
                  <c:v>67.7</c:v>
                </c:pt>
                <c:pt idx="62" formatCode="General">
                  <c:v>69.3</c:v>
                </c:pt>
                <c:pt idx="63" formatCode="0">
                  <c:v>70.326397220038885</c:v>
                </c:pt>
                <c:pt idx="64">
                  <c:v>70.599999999999994</c:v>
                </c:pt>
                <c:pt idx="65" formatCode="0">
                  <c:v>71.015871702588285</c:v>
                </c:pt>
                <c:pt idx="66">
                  <c:v>71.705346185137685</c:v>
                </c:pt>
                <c:pt idx="67" formatCode="0">
                  <c:v>79.979039975730501</c:v>
                </c:pt>
                <c:pt idx="68">
                  <c:v>81.357988940829301</c:v>
                </c:pt>
                <c:pt idx="69" formatCode="General">
                  <c:v>12.465999999999999</c:v>
                </c:pt>
                <c:pt idx="70" formatCode="General">
                  <c:v>14.053000000000001</c:v>
                </c:pt>
                <c:pt idx="71" formatCode="General">
                  <c:v>14.053000000000001</c:v>
                </c:pt>
                <c:pt idx="72" formatCode="General">
                  <c:v>16.097000000000001</c:v>
                </c:pt>
                <c:pt idx="73" formatCode="General">
                  <c:v>11.256</c:v>
                </c:pt>
                <c:pt idx="74" formatCode="General">
                  <c:v>11.471</c:v>
                </c:pt>
                <c:pt idx="75" formatCode="General">
                  <c:v>11.391</c:v>
                </c:pt>
                <c:pt idx="76" formatCode="General">
                  <c:v>15.263999999999999</c:v>
                </c:pt>
                <c:pt idx="77" formatCode="General">
                  <c:v>12.144</c:v>
                </c:pt>
                <c:pt idx="78" formatCode="General">
                  <c:v>12.682</c:v>
                </c:pt>
                <c:pt idx="79" formatCode="General">
                  <c:v>12.602</c:v>
                </c:pt>
                <c:pt idx="80" formatCode="General">
                  <c:v>10.073</c:v>
                </c:pt>
                <c:pt idx="81" formatCode="General">
                  <c:v>18.707999999999998</c:v>
                </c:pt>
                <c:pt idx="82" formatCode="General">
                  <c:v>14.19</c:v>
                </c:pt>
                <c:pt idx="83" formatCode="General">
                  <c:v>10.773999999999999</c:v>
                </c:pt>
                <c:pt idx="84" formatCode="General">
                  <c:v>15.912000000000001</c:v>
                </c:pt>
                <c:pt idx="85" formatCode="General">
                  <c:v>15.912000000000001</c:v>
                </c:pt>
                <c:pt idx="86" formatCode="General">
                  <c:v>10.936999999999999</c:v>
                </c:pt>
                <c:pt idx="87" formatCode="General">
                  <c:v>11.744</c:v>
                </c:pt>
                <c:pt idx="88" formatCode="General">
                  <c:v>19.276</c:v>
                </c:pt>
                <c:pt idx="89" formatCode="General">
                  <c:v>17.716000000000001</c:v>
                </c:pt>
                <c:pt idx="90" formatCode="General">
                  <c:v>20.271999999999998</c:v>
                </c:pt>
                <c:pt idx="91" formatCode="General">
                  <c:v>34.421999999999997</c:v>
                </c:pt>
                <c:pt idx="92" formatCode="General">
                  <c:v>29.283999999999999</c:v>
                </c:pt>
                <c:pt idx="93" formatCode="General">
                  <c:v>18.928000000000001</c:v>
                </c:pt>
                <c:pt idx="94" formatCode="General">
                  <c:v>17.771999999999998</c:v>
                </c:pt>
                <c:pt idx="95" formatCode="General">
                  <c:v>18.228999999999999</c:v>
                </c:pt>
                <c:pt idx="96" formatCode="General">
                  <c:v>32.218000000000004</c:v>
                </c:pt>
                <c:pt idx="97" formatCode="General">
                  <c:v>35.746000000000002</c:v>
                </c:pt>
                <c:pt idx="98" formatCode="General">
                  <c:v>36.042999999999999</c:v>
                </c:pt>
                <c:pt idx="99" formatCode="General">
                  <c:v>33.837000000000003</c:v>
                </c:pt>
                <c:pt idx="100" formatCode="General">
                  <c:v>42.122</c:v>
                </c:pt>
                <c:pt idx="101" formatCode="General">
                  <c:v>40.186</c:v>
                </c:pt>
                <c:pt idx="102" formatCode="General">
                  <c:v>39.648000000000003</c:v>
                </c:pt>
                <c:pt idx="103" formatCode="General">
                  <c:v>42.045000000000002</c:v>
                </c:pt>
                <c:pt idx="104" formatCode="General">
                  <c:v>40.887999999999998</c:v>
                </c:pt>
                <c:pt idx="105" formatCode="General">
                  <c:v>38.064</c:v>
                </c:pt>
                <c:pt idx="106" formatCode="General">
                  <c:v>42.664000000000001</c:v>
                </c:pt>
                <c:pt idx="107" formatCode="General">
                  <c:v>60.125999999999998</c:v>
                </c:pt>
                <c:pt idx="108" formatCode="General">
                  <c:v>59.076999999999998</c:v>
                </c:pt>
                <c:pt idx="109" formatCode="General">
                  <c:v>57.813000000000002</c:v>
                </c:pt>
                <c:pt idx="110" formatCode="General">
                  <c:v>57.893999999999998</c:v>
                </c:pt>
                <c:pt idx="111" formatCode="General">
                  <c:v>60.235999999999997</c:v>
                </c:pt>
                <c:pt idx="112" formatCode="General">
                  <c:v>64.19</c:v>
                </c:pt>
                <c:pt idx="113" formatCode="General">
                  <c:v>59.912999999999997</c:v>
                </c:pt>
                <c:pt idx="114" formatCode="General">
                  <c:v>67.364000000000004</c:v>
                </c:pt>
                <c:pt idx="115" formatCode="General">
                  <c:v>52.518999999999998</c:v>
                </c:pt>
                <c:pt idx="116" formatCode="General">
                  <c:v>53.515000000000001</c:v>
                </c:pt>
                <c:pt idx="117" formatCode="General">
                  <c:v>51.040999999999997</c:v>
                </c:pt>
                <c:pt idx="118" formatCode="General">
                  <c:v>57.793999999999997</c:v>
                </c:pt>
                <c:pt idx="119" formatCode="General">
                  <c:v>58.682000000000002</c:v>
                </c:pt>
                <c:pt idx="120" formatCode="General">
                  <c:v>63.576999999999998</c:v>
                </c:pt>
                <c:pt idx="121" formatCode="General">
                  <c:v>75.379310344827587</c:v>
                </c:pt>
                <c:pt idx="122" formatCode="General">
                  <c:v>81.034482758620683</c:v>
                </c:pt>
                <c:pt idx="123" formatCode="General">
                  <c:v>53.379310344827587</c:v>
                </c:pt>
                <c:pt idx="124" formatCode="General">
                  <c:v>61.586206896551722</c:v>
                </c:pt>
                <c:pt idx="125" formatCode="General">
                  <c:v>64.137931034482762</c:v>
                </c:pt>
                <c:pt idx="126" formatCode="General">
                  <c:v>64.34482758620689</c:v>
                </c:pt>
                <c:pt idx="127" formatCode="General">
                  <c:v>30.344827586206897</c:v>
                </c:pt>
                <c:pt idx="128" formatCode="General">
                  <c:v>61.793103448275865</c:v>
                </c:pt>
                <c:pt idx="129" formatCode="General">
                  <c:v>70.34482758620689</c:v>
                </c:pt>
                <c:pt idx="130" formatCode="General">
                  <c:v>44</c:v>
                </c:pt>
                <c:pt idx="131" formatCode="General">
                  <c:v>15</c:v>
                </c:pt>
                <c:pt idx="132" formatCode="General">
                  <c:v>8.5500000000000007</c:v>
                </c:pt>
                <c:pt idx="133" formatCode="General">
                  <c:v>6.25</c:v>
                </c:pt>
                <c:pt idx="134" formatCode="General">
                  <c:v>6.52</c:v>
                </c:pt>
                <c:pt idx="135" formatCode="General">
                  <c:v>5.46</c:v>
                </c:pt>
                <c:pt idx="136" formatCode="General">
                  <c:v>6.44</c:v>
                </c:pt>
                <c:pt idx="137" formatCode="General">
                  <c:v>6.06</c:v>
                </c:pt>
                <c:pt idx="138" formatCode="General">
                  <c:v>3.0550000000000002</c:v>
                </c:pt>
                <c:pt idx="139" formatCode="General">
                  <c:v>8.1820000000000004</c:v>
                </c:pt>
                <c:pt idx="140" formatCode="General">
                  <c:v>5.56</c:v>
                </c:pt>
                <c:pt idx="141" formatCode="General">
                  <c:v>5.23</c:v>
                </c:pt>
                <c:pt idx="142" formatCode="General">
                  <c:v>2.145</c:v>
                </c:pt>
                <c:pt idx="143" formatCode="General">
                  <c:v>10.733000000000001</c:v>
                </c:pt>
                <c:pt idx="144" formatCode="General">
                  <c:v>5.2270000000000003</c:v>
                </c:pt>
                <c:pt idx="145" formatCode="General">
                  <c:v>6.78</c:v>
                </c:pt>
                <c:pt idx="146" formatCode="General">
                  <c:v>6.5</c:v>
                </c:pt>
                <c:pt idx="147" formatCode="General">
                  <c:v>4.4930000000000003</c:v>
                </c:pt>
                <c:pt idx="148" formatCode="General">
                  <c:v>1.2849999999999999</c:v>
                </c:pt>
                <c:pt idx="149" formatCode="General">
                  <c:v>3.3809999999999998</c:v>
                </c:pt>
                <c:pt idx="150" formatCode="General">
                  <c:v>2.0169999999999999</c:v>
                </c:pt>
                <c:pt idx="151" formatCode="General">
                  <c:v>6.5880000000000001</c:v>
                </c:pt>
                <c:pt idx="152" formatCode="General">
                  <c:v>7.5229999999999997</c:v>
                </c:pt>
                <c:pt idx="153" formatCode="General">
                  <c:v>17.928999999999998</c:v>
                </c:pt>
                <c:pt idx="154" formatCode="General">
                  <c:v>11.032999999999999</c:v>
                </c:pt>
                <c:pt idx="155" formatCode="General">
                  <c:v>8.6340000000000003</c:v>
                </c:pt>
                <c:pt idx="156" formatCode="General">
                  <c:v>6.89</c:v>
                </c:pt>
                <c:pt idx="157" formatCode="General">
                  <c:v>6.68</c:v>
                </c:pt>
                <c:pt idx="158" formatCode="General">
                  <c:v>37.832000000000001</c:v>
                </c:pt>
                <c:pt idx="159" formatCode="General">
                  <c:v>47.960999999999999</c:v>
                </c:pt>
                <c:pt idx="160" formatCode="General">
                  <c:v>23.655172413793103</c:v>
                </c:pt>
                <c:pt idx="161" formatCode="General">
                  <c:v>14.366</c:v>
                </c:pt>
                <c:pt idx="162" formatCode="General">
                  <c:v>7.1929999999999996</c:v>
                </c:pt>
                <c:pt idx="163" formatCode="General">
                  <c:v>20.048999999999999</c:v>
                </c:pt>
                <c:pt idx="164" formatCode="General">
                  <c:v>27.297999999999998</c:v>
                </c:pt>
                <c:pt idx="165" formatCode="General">
                  <c:v>30.757999999999999</c:v>
                </c:pt>
                <c:pt idx="166" formatCode="General">
                  <c:v>43.942999999999998</c:v>
                </c:pt>
                <c:pt idx="167" formatCode="General">
                  <c:v>49.524999999999999</c:v>
                </c:pt>
                <c:pt idx="168" formatCode="General">
                  <c:v>42.048000000000002</c:v>
                </c:pt>
                <c:pt idx="169" formatCode="General">
                  <c:v>43.436892400612251</c:v>
                </c:pt>
                <c:pt idx="170" formatCode="General">
                  <c:v>29.09</c:v>
                </c:pt>
                <c:pt idx="171" formatCode="General">
                  <c:v>8.3279999999999994</c:v>
                </c:pt>
                <c:pt idx="172" formatCode="General">
                  <c:v>16.106999999999999</c:v>
                </c:pt>
                <c:pt idx="173" formatCode="General">
                  <c:v>13.101000000000001</c:v>
                </c:pt>
                <c:pt idx="174" formatCode="General">
                  <c:v>11.686</c:v>
                </c:pt>
                <c:pt idx="175" formatCode="General">
                  <c:v>25.780999999999999</c:v>
                </c:pt>
                <c:pt idx="176" formatCode="General">
                  <c:v>25.7</c:v>
                </c:pt>
                <c:pt idx="177" formatCode="General">
                  <c:v>28.433</c:v>
                </c:pt>
                <c:pt idx="178" formatCode="General">
                  <c:v>29.114999999999998</c:v>
                </c:pt>
                <c:pt idx="179" formatCode="General">
                  <c:v>27.578979301976034</c:v>
                </c:pt>
                <c:pt idx="180" formatCode="General">
                  <c:v>26.942</c:v>
                </c:pt>
                <c:pt idx="181" formatCode="General">
                  <c:v>30.206896551724139</c:v>
                </c:pt>
                <c:pt idx="182" formatCode="General">
                  <c:v>26.96</c:v>
                </c:pt>
                <c:pt idx="183" formatCode="General">
                  <c:v>13.201000000000001</c:v>
                </c:pt>
                <c:pt idx="184" formatCode="General">
                  <c:v>29.114000000000001</c:v>
                </c:pt>
                <c:pt idx="185" formatCode="General">
                  <c:v>31.862068965517242</c:v>
                </c:pt>
                <c:pt idx="186" formatCode="General">
                  <c:v>19.314</c:v>
                </c:pt>
                <c:pt idx="187" formatCode="General">
                  <c:v>31.690999999999999</c:v>
                </c:pt>
                <c:pt idx="188" formatCode="General">
                  <c:v>76.650999999999996</c:v>
                </c:pt>
                <c:pt idx="189" formatCode="General">
                  <c:v>55.08</c:v>
                </c:pt>
                <c:pt idx="190" formatCode="General">
                  <c:v>86.197999999999993</c:v>
                </c:pt>
                <c:pt idx="191" formatCode="General">
                  <c:v>64.575999999999993</c:v>
                </c:pt>
                <c:pt idx="192" formatCode="General">
                  <c:v>21.459</c:v>
                </c:pt>
                <c:pt idx="193" formatCode="General">
                  <c:v>63.819000000000003</c:v>
                </c:pt>
                <c:pt idx="194" formatCode="General">
                  <c:v>63.8</c:v>
                </c:pt>
                <c:pt idx="195" formatCode="General">
                  <c:v>13.022</c:v>
                </c:pt>
                <c:pt idx="196" formatCode="General">
                  <c:v>90.087000000000003</c:v>
                </c:pt>
                <c:pt idx="197" formatCode="General">
                  <c:v>39.088999999999999</c:v>
                </c:pt>
                <c:pt idx="198" formatCode="General">
                  <c:v>43.155999999999999</c:v>
                </c:pt>
                <c:pt idx="199" formatCode="General">
                  <c:v>8.2989999999999995</c:v>
                </c:pt>
                <c:pt idx="200" formatCode="General">
                  <c:v>68.540999999999997</c:v>
                </c:pt>
                <c:pt idx="201" formatCode="General">
                  <c:v>21.306999999999999</c:v>
                </c:pt>
                <c:pt idx="202" formatCode="General">
                  <c:v>8.8030000000000008</c:v>
                </c:pt>
                <c:pt idx="203" formatCode="General">
                  <c:v>71</c:v>
                </c:pt>
                <c:pt idx="204" formatCode="General">
                  <c:v>91.753</c:v>
                </c:pt>
                <c:pt idx="205" formatCode="General">
                  <c:v>33.985999999999997</c:v>
                </c:pt>
                <c:pt idx="206" formatCode="General">
                  <c:v>33.279000000000003</c:v>
                </c:pt>
                <c:pt idx="207" formatCode="General">
                  <c:v>22.088999999999999</c:v>
                </c:pt>
                <c:pt idx="208" formatCode="General">
                  <c:v>14.991</c:v>
                </c:pt>
                <c:pt idx="209" formatCode="General">
                  <c:v>18.678999999999998</c:v>
                </c:pt>
                <c:pt idx="210" formatCode="General">
                  <c:v>47.701000000000001</c:v>
                </c:pt>
                <c:pt idx="211" formatCode="General">
                  <c:v>77.557000000000002</c:v>
                </c:pt>
                <c:pt idx="212" formatCode="General">
                  <c:v>44.845999999999997</c:v>
                </c:pt>
                <c:pt idx="213" formatCode="General">
                  <c:v>77.076999999999998</c:v>
                </c:pt>
                <c:pt idx="214" formatCode="General">
                  <c:v>49.720999999999997</c:v>
                </c:pt>
                <c:pt idx="215" formatCode="General">
                  <c:v>67.503</c:v>
                </c:pt>
                <c:pt idx="216" formatCode="General">
                  <c:v>21.507000000000001</c:v>
                </c:pt>
                <c:pt idx="217" formatCode="General">
                  <c:v>45.448275862068968</c:v>
                </c:pt>
                <c:pt idx="218" formatCode="General">
                  <c:v>46.892000000000003</c:v>
                </c:pt>
                <c:pt idx="219" formatCode="General">
                  <c:v>23.501999999999999</c:v>
                </c:pt>
                <c:pt idx="220" formatCode="General">
                  <c:v>39.996000000000002</c:v>
                </c:pt>
                <c:pt idx="221" formatCode="General">
                  <c:v>83.997</c:v>
                </c:pt>
                <c:pt idx="222" formatCode="General">
                  <c:v>38</c:v>
                </c:pt>
                <c:pt idx="223" formatCode="General">
                  <c:v>30.018000000000001</c:v>
                </c:pt>
                <c:pt idx="224" formatCode="General">
                  <c:v>44.012</c:v>
                </c:pt>
                <c:pt idx="225" formatCode="General">
                  <c:v>43.9</c:v>
                </c:pt>
                <c:pt idx="226" formatCode="General">
                  <c:v>22.92</c:v>
                </c:pt>
                <c:pt idx="227" formatCode="General">
                  <c:v>36.155999999999999</c:v>
                </c:pt>
                <c:pt idx="228" formatCode="General">
                  <c:v>36.712000000000003</c:v>
                </c:pt>
                <c:pt idx="229" formatCode="General">
                  <c:v>19.308</c:v>
                </c:pt>
                <c:pt idx="230" formatCode="General">
                  <c:v>41.94</c:v>
                </c:pt>
                <c:pt idx="231" formatCode="General">
                  <c:v>37.090000000000003</c:v>
                </c:pt>
                <c:pt idx="232" formatCode="General">
                  <c:v>11.099</c:v>
                </c:pt>
                <c:pt idx="233" formatCode="General">
                  <c:v>51</c:v>
                </c:pt>
                <c:pt idx="234" formatCode="General">
                  <c:v>54.19</c:v>
                </c:pt>
                <c:pt idx="235" formatCode="General">
                  <c:v>82.43</c:v>
                </c:pt>
                <c:pt idx="236" formatCode="General">
                  <c:v>33.402000000000001</c:v>
                </c:pt>
                <c:pt idx="237" formatCode="General">
                  <c:v>51.084000000000003</c:v>
                </c:pt>
                <c:pt idx="238" formatCode="General">
                  <c:v>23.93</c:v>
                </c:pt>
                <c:pt idx="239" formatCode="General">
                  <c:v>30.119</c:v>
                </c:pt>
                <c:pt idx="240" formatCode="General">
                  <c:v>39.517241379310342</c:v>
                </c:pt>
                <c:pt idx="241" formatCode="General">
                  <c:v>44.126366883161651</c:v>
                </c:pt>
                <c:pt idx="242" formatCode="General">
                  <c:v>30.699000000000002</c:v>
                </c:pt>
                <c:pt idx="243" formatCode="General">
                  <c:v>46.308999999999997</c:v>
                </c:pt>
                <c:pt idx="244" formatCode="General">
                  <c:v>32.088000000000001</c:v>
                </c:pt>
                <c:pt idx="245" formatCode="General">
                  <c:v>51.02111170865566</c:v>
                </c:pt>
                <c:pt idx="246" formatCode="General">
                  <c:v>50.426000000000002</c:v>
                </c:pt>
                <c:pt idx="247" formatCode="General">
                  <c:v>55.793103448275865</c:v>
                </c:pt>
                <c:pt idx="248" formatCode="General">
                  <c:v>51.814999999999998</c:v>
                </c:pt>
                <c:pt idx="249" formatCode="General">
                  <c:v>53.76</c:v>
                </c:pt>
                <c:pt idx="250" formatCode="General">
                  <c:v>55.881</c:v>
                </c:pt>
                <c:pt idx="251" formatCode="General">
                  <c:v>20.721</c:v>
                </c:pt>
                <c:pt idx="252" formatCode="General">
                  <c:v>47.369</c:v>
                </c:pt>
                <c:pt idx="253" formatCode="General">
                  <c:v>57.226382051600275</c:v>
                </c:pt>
                <c:pt idx="254" formatCode="General">
                  <c:v>52.749000000000002</c:v>
                </c:pt>
                <c:pt idx="255" formatCode="General">
                  <c:v>67.247</c:v>
                </c:pt>
                <c:pt idx="256" formatCode="General">
                  <c:v>28.323</c:v>
                </c:pt>
                <c:pt idx="257" formatCode="General">
                  <c:v>36.709000000000003</c:v>
                </c:pt>
                <c:pt idx="258" formatCode="General">
                  <c:v>51.71</c:v>
                </c:pt>
                <c:pt idx="259" formatCode="General">
                  <c:v>51.787999999999997</c:v>
                </c:pt>
                <c:pt idx="260" formatCode="General">
                  <c:v>47</c:v>
                </c:pt>
                <c:pt idx="261" formatCode="General">
                  <c:v>60.654000000000003</c:v>
                </c:pt>
                <c:pt idx="262" formatCode="General">
                  <c:v>53.655172413793103</c:v>
                </c:pt>
                <c:pt idx="263" formatCode="General">
                  <c:v>24.129000000000001</c:v>
                </c:pt>
                <c:pt idx="264" formatCode="General">
                  <c:v>37.744</c:v>
                </c:pt>
                <c:pt idx="265" formatCode="General">
                  <c:v>49</c:v>
                </c:pt>
                <c:pt idx="266" formatCode="General">
                  <c:v>12.433999999999999</c:v>
                </c:pt>
                <c:pt idx="267" formatCode="General">
                  <c:v>27.539000000000001</c:v>
                </c:pt>
                <c:pt idx="268" formatCode="General">
                  <c:v>61.183</c:v>
                </c:pt>
                <c:pt idx="269" formatCode="General">
                  <c:v>56.96551724137931</c:v>
                </c:pt>
                <c:pt idx="270" formatCode="General">
                  <c:v>53.883000000000003</c:v>
                </c:pt>
                <c:pt idx="271" formatCode="General">
                  <c:v>22.940999999999999</c:v>
                </c:pt>
                <c:pt idx="272" formatCode="General">
                  <c:v>43.03448275862069</c:v>
                </c:pt>
                <c:pt idx="273" formatCode="General">
                  <c:v>55.752000000000002</c:v>
                </c:pt>
                <c:pt idx="274" formatCode="General">
                  <c:v>41.931034482758619</c:v>
                </c:pt>
                <c:pt idx="275" formatCode="General">
                  <c:v>51.786000000000001</c:v>
                </c:pt>
                <c:pt idx="276" formatCode="General">
                  <c:v>56.737000000000002</c:v>
                </c:pt>
                <c:pt idx="277" formatCode="General">
                  <c:v>72.043999999999997</c:v>
                </c:pt>
                <c:pt idx="278" formatCode="General">
                  <c:v>34.457999999999998</c:v>
                </c:pt>
                <c:pt idx="279" formatCode="General">
                  <c:v>8.9719999999999995</c:v>
                </c:pt>
                <c:pt idx="280" formatCode="General">
                  <c:v>73.912000000000006</c:v>
                </c:pt>
                <c:pt idx="281" formatCode="General">
                  <c:v>34.936999999999998</c:v>
                </c:pt>
                <c:pt idx="282" formatCode="General">
                  <c:v>86.186999999999998</c:v>
                </c:pt>
                <c:pt idx="283" formatCode="General">
                  <c:v>34.430999999999997</c:v>
                </c:pt>
                <c:pt idx="284" formatCode="General">
                  <c:v>44.737000000000002</c:v>
                </c:pt>
                <c:pt idx="285" formatCode="General">
                  <c:v>47.616</c:v>
                </c:pt>
                <c:pt idx="286" formatCode="General">
                  <c:v>49.561</c:v>
                </c:pt>
                <c:pt idx="287" formatCode="General">
                  <c:v>18.972000000000001</c:v>
                </c:pt>
                <c:pt idx="288" formatCode="General">
                  <c:v>71.031000000000006</c:v>
                </c:pt>
                <c:pt idx="289" formatCode="General">
                  <c:v>63.276000000000003</c:v>
                </c:pt>
                <c:pt idx="290" formatCode="General">
                  <c:v>56.482758620689651</c:v>
                </c:pt>
                <c:pt idx="291" formatCode="General">
                  <c:v>58.4</c:v>
                </c:pt>
                <c:pt idx="292" formatCode="General">
                  <c:v>61.633000000000003</c:v>
                </c:pt>
                <c:pt idx="293" formatCode="General">
                  <c:v>54.005000000000003</c:v>
                </c:pt>
                <c:pt idx="294" formatCode="General">
                  <c:v>70.777000000000001</c:v>
                </c:pt>
                <c:pt idx="295" formatCode="General">
                  <c:v>55.015000000000001</c:v>
                </c:pt>
                <c:pt idx="296" formatCode="General">
                  <c:v>38.622</c:v>
                </c:pt>
                <c:pt idx="297" formatCode="General">
                  <c:v>68.174000000000007</c:v>
                </c:pt>
                <c:pt idx="298" formatCode="General">
                  <c:v>87.379310344827587</c:v>
                </c:pt>
                <c:pt idx="299" formatCode="General">
                  <c:v>65.445999999999998</c:v>
                </c:pt>
                <c:pt idx="300" formatCode="General">
                  <c:v>70.194999999999993</c:v>
                </c:pt>
                <c:pt idx="301" formatCode="General">
                  <c:v>74.007999999999996</c:v>
                </c:pt>
                <c:pt idx="302" formatCode="General">
                  <c:v>66.254000000000005</c:v>
                </c:pt>
                <c:pt idx="303" formatCode="General">
                  <c:v>92.137931034482762</c:v>
                </c:pt>
                <c:pt idx="304" formatCode="General">
                  <c:v>81.409000000000006</c:v>
                </c:pt>
                <c:pt idx="305" formatCode="General">
                  <c:v>68.096999999999994</c:v>
                </c:pt>
                <c:pt idx="306" formatCode="General">
                  <c:v>29.577000000000002</c:v>
                </c:pt>
                <c:pt idx="307" formatCode="General">
                  <c:v>79.388000000000005</c:v>
                </c:pt>
                <c:pt idx="308" formatCode="General">
                  <c:v>62.161000000000001</c:v>
                </c:pt>
                <c:pt idx="309" formatCode="General">
                  <c:v>46.247999999999998</c:v>
                </c:pt>
                <c:pt idx="310" formatCode="General">
                  <c:v>46.2</c:v>
                </c:pt>
                <c:pt idx="311" formatCode="General">
                  <c:v>66.879024807291884</c:v>
                </c:pt>
                <c:pt idx="312" formatCode="General">
                  <c:v>65.873999999999995</c:v>
                </c:pt>
                <c:pt idx="313" formatCode="General">
                  <c:v>45.237000000000002</c:v>
                </c:pt>
                <c:pt idx="314" formatCode="General">
                  <c:v>66.680999999999997</c:v>
                </c:pt>
                <c:pt idx="315" formatCode="General">
                  <c:v>52.713000000000001</c:v>
                </c:pt>
                <c:pt idx="316" formatCode="General">
                  <c:v>72.667000000000002</c:v>
                </c:pt>
                <c:pt idx="317" formatCode="General">
                  <c:v>45.436999999999998</c:v>
                </c:pt>
                <c:pt idx="318" formatCode="General">
                  <c:v>61.274000000000001</c:v>
                </c:pt>
                <c:pt idx="319" formatCode="General">
                  <c:v>30.760999999999999</c:v>
                </c:pt>
                <c:pt idx="320" formatCode="General">
                  <c:v>27.2</c:v>
                </c:pt>
                <c:pt idx="321" formatCode="General">
                  <c:v>27.17</c:v>
                </c:pt>
                <c:pt idx="322" formatCode="General">
                  <c:v>52.988999999999997</c:v>
                </c:pt>
                <c:pt idx="323" formatCode="General">
                  <c:v>69.558999999999997</c:v>
                </c:pt>
                <c:pt idx="324" formatCode="General">
                  <c:v>66.198999999999998</c:v>
                </c:pt>
                <c:pt idx="325" formatCode="General">
                  <c:v>87.103448275862064</c:v>
                </c:pt>
                <c:pt idx="326" formatCode="General">
                  <c:v>59.908999999999999</c:v>
                </c:pt>
                <c:pt idx="327" formatCode="General">
                  <c:v>63.241</c:v>
                </c:pt>
                <c:pt idx="328" formatCode="General">
                  <c:v>65</c:v>
                </c:pt>
                <c:pt idx="329" formatCode="General">
                  <c:v>65.034000000000006</c:v>
                </c:pt>
                <c:pt idx="330" formatCode="General">
                  <c:v>76.576999999999998</c:v>
                </c:pt>
                <c:pt idx="331" formatCode="General">
                  <c:v>19.870999999999999</c:v>
                </c:pt>
                <c:pt idx="332" formatCode="General">
                  <c:v>55</c:v>
                </c:pt>
                <c:pt idx="333" formatCode="General">
                  <c:v>54.88</c:v>
                </c:pt>
                <c:pt idx="334" formatCode="General">
                  <c:v>55.511000000000003</c:v>
                </c:pt>
                <c:pt idx="335" formatCode="General">
                  <c:v>97.289000000000001</c:v>
                </c:pt>
                <c:pt idx="336" formatCode="General">
                  <c:v>74.379000000000005</c:v>
                </c:pt>
                <c:pt idx="337" formatCode="General">
                  <c:v>39.091999999999999</c:v>
                </c:pt>
                <c:pt idx="338" formatCode="General">
                  <c:v>76.373000000000005</c:v>
                </c:pt>
                <c:pt idx="339" formatCode="General">
                  <c:v>44.798999999999999</c:v>
                </c:pt>
                <c:pt idx="340" formatCode="General">
                  <c:v>78.064999999999998</c:v>
                </c:pt>
                <c:pt idx="341" formatCode="General">
                  <c:v>75.155000000000001</c:v>
                </c:pt>
                <c:pt idx="342" formatCode="General">
                  <c:v>63.712000000000003</c:v>
                </c:pt>
                <c:pt idx="343" formatCode="General">
                  <c:v>65.500075842193084</c:v>
                </c:pt>
                <c:pt idx="344" formatCode="General">
                  <c:v>58.856999999999999</c:v>
                </c:pt>
                <c:pt idx="345" formatCode="General">
                  <c:v>77.42</c:v>
                </c:pt>
                <c:pt idx="346" formatCode="General">
                  <c:v>77.22</c:v>
                </c:pt>
                <c:pt idx="347" formatCode="General">
                  <c:v>39.975000000000001</c:v>
                </c:pt>
                <c:pt idx="348" formatCode="General">
                  <c:v>23.44</c:v>
                </c:pt>
                <c:pt idx="349" formatCode="General">
                  <c:v>30.369</c:v>
                </c:pt>
                <c:pt idx="350" formatCode="General">
                  <c:v>35.159999999999997</c:v>
                </c:pt>
                <c:pt idx="351" formatCode="General">
                  <c:v>23.3</c:v>
                </c:pt>
                <c:pt idx="352" formatCode="General">
                  <c:v>53.095999999999997</c:v>
                </c:pt>
                <c:pt idx="353" formatCode="General">
                  <c:v>25.527999999999999</c:v>
                </c:pt>
                <c:pt idx="354" formatCode="General">
                  <c:v>28.970400000000001</c:v>
                </c:pt>
                <c:pt idx="355" formatCode="General">
                  <c:v>47.887</c:v>
                </c:pt>
                <c:pt idx="356" formatCode="General">
                  <c:v>26.312000000000001</c:v>
                </c:pt>
                <c:pt idx="357" formatCode="General">
                  <c:v>16.538</c:v>
                </c:pt>
                <c:pt idx="358" formatCode="General">
                  <c:v>13.808</c:v>
                </c:pt>
                <c:pt idx="359" formatCode="General">
                  <c:v>37.976999999999997</c:v>
                </c:pt>
                <c:pt idx="360" formatCode="General">
                  <c:v>74.790999999999997</c:v>
                </c:pt>
                <c:pt idx="361" formatCode="General">
                  <c:v>30.638999999999999</c:v>
                </c:pt>
                <c:pt idx="362" formatCode="General">
                  <c:v>37.975999999999999</c:v>
                </c:pt>
                <c:pt idx="363" formatCode="General">
                  <c:v>13.933999999999999</c:v>
                </c:pt>
                <c:pt idx="364" formatCode="General">
                  <c:v>24.664999999999999</c:v>
                </c:pt>
                <c:pt idx="365" formatCode="General">
                  <c:v>22.629000000000001</c:v>
                </c:pt>
                <c:pt idx="366" formatCode="General">
                  <c:v>15.773999999999999</c:v>
                </c:pt>
                <c:pt idx="367" formatCode="General">
                  <c:v>13.44</c:v>
                </c:pt>
                <c:pt idx="368" formatCode="General">
                  <c:v>13.246</c:v>
                </c:pt>
                <c:pt idx="369" formatCode="General">
                  <c:v>23.034800000000001</c:v>
                </c:pt>
                <c:pt idx="370" formatCode="General">
                  <c:v>25</c:v>
                </c:pt>
                <c:pt idx="371" formatCode="General">
                  <c:v>11.891999999999999</c:v>
                </c:pt>
                <c:pt idx="372" formatCode="General">
                  <c:v>18.084</c:v>
                </c:pt>
                <c:pt idx="373" formatCode="General">
                  <c:v>15.307</c:v>
                </c:pt>
                <c:pt idx="374" formatCode="General">
                  <c:v>13.2</c:v>
                </c:pt>
                <c:pt idx="375" formatCode="General">
                  <c:v>32.506</c:v>
                </c:pt>
                <c:pt idx="376" formatCode="General">
                  <c:v>25.43</c:v>
                </c:pt>
                <c:pt idx="377" formatCode="General">
                  <c:v>31.081</c:v>
                </c:pt>
                <c:pt idx="378" formatCode="General">
                  <c:v>21.228999999999999</c:v>
                </c:pt>
                <c:pt idx="379" formatCode="General">
                  <c:v>32</c:v>
                </c:pt>
                <c:pt idx="380" formatCode="General">
                  <c:v>9.1999999999999993</c:v>
                </c:pt>
                <c:pt idx="381" formatCode="General">
                  <c:v>40.393000000000001</c:v>
                </c:pt>
                <c:pt idx="382" formatCode="General">
                  <c:v>38.624000000000002</c:v>
                </c:pt>
                <c:pt idx="383" formatCode="General">
                  <c:v>20.6023</c:v>
                </c:pt>
                <c:pt idx="384" formatCode="General">
                  <c:v>40.012999999999998</c:v>
                </c:pt>
                <c:pt idx="385" formatCode="General">
                  <c:v>57.960999999999999</c:v>
                </c:pt>
                <c:pt idx="386" formatCode="General">
                  <c:v>25.3933</c:v>
                </c:pt>
                <c:pt idx="387" formatCode="General">
                  <c:v>34.521000000000001</c:v>
                </c:pt>
                <c:pt idx="388" formatCode="General">
                  <c:v>22.113</c:v>
                </c:pt>
                <c:pt idx="389" formatCode="General">
                  <c:v>15.813000000000001</c:v>
                </c:pt>
                <c:pt idx="390" formatCode="General">
                  <c:v>16.6892</c:v>
                </c:pt>
                <c:pt idx="391" formatCode="General">
                  <c:v>12.422499999999999</c:v>
                </c:pt>
                <c:pt idx="392" formatCode="General">
                  <c:v>17.271000000000001</c:v>
                </c:pt>
                <c:pt idx="393" formatCode="General">
                  <c:v>11.2</c:v>
                </c:pt>
                <c:pt idx="394" formatCode="General">
                  <c:v>12.506</c:v>
                </c:pt>
                <c:pt idx="395" formatCode="General">
                  <c:v>13.686</c:v>
                </c:pt>
                <c:pt idx="396" formatCode="General">
                  <c:v>23.107600000000001</c:v>
                </c:pt>
                <c:pt idx="397" formatCode="General">
                  <c:v>54.667999999999999</c:v>
                </c:pt>
                <c:pt idx="398" formatCode="General">
                  <c:v>11.786099999999999</c:v>
                </c:pt>
                <c:pt idx="399" formatCode="General">
                  <c:v>30.442</c:v>
                </c:pt>
                <c:pt idx="400" formatCode="General">
                  <c:v>46.420999999999999</c:v>
                </c:pt>
                <c:pt idx="401" formatCode="General">
                  <c:v>26.635400000000001</c:v>
                </c:pt>
                <c:pt idx="402" formatCode="General">
                  <c:v>10.3</c:v>
                </c:pt>
                <c:pt idx="403" formatCode="General">
                  <c:v>12.15</c:v>
                </c:pt>
                <c:pt idx="404" formatCode="General">
                  <c:v>14</c:v>
                </c:pt>
                <c:pt idx="405" formatCode="General">
                  <c:v>15.8</c:v>
                </c:pt>
                <c:pt idx="406" formatCode="General">
                  <c:v>12.1972</c:v>
                </c:pt>
                <c:pt idx="407" formatCode="General">
                  <c:v>11.007999999999999</c:v>
                </c:pt>
                <c:pt idx="408" formatCode="General">
                  <c:v>11.1</c:v>
                </c:pt>
                <c:pt idx="409" formatCode="General">
                  <c:v>17.5108</c:v>
                </c:pt>
                <c:pt idx="410" formatCode="General">
                  <c:v>43.448999999999998</c:v>
                </c:pt>
                <c:pt idx="411" formatCode="General">
                  <c:v>15.1784</c:v>
                </c:pt>
                <c:pt idx="412" formatCode="General">
                  <c:v>5.48</c:v>
                </c:pt>
                <c:pt idx="413" formatCode="General">
                  <c:v>36.473999999999997</c:v>
                </c:pt>
                <c:pt idx="414" formatCode="General">
                  <c:v>6.65</c:v>
                </c:pt>
                <c:pt idx="415" formatCode="General">
                  <c:v>18.6493</c:v>
                </c:pt>
                <c:pt idx="416" formatCode="General">
                  <c:v>11.278</c:v>
                </c:pt>
                <c:pt idx="417" formatCode="General">
                  <c:v>17.728000000000002</c:v>
                </c:pt>
                <c:pt idx="418" formatCode="General">
                  <c:v>14.9176</c:v>
                </c:pt>
                <c:pt idx="419" formatCode="General">
                  <c:v>21.891999999999999</c:v>
                </c:pt>
                <c:pt idx="420" formatCode="General">
                  <c:v>13.464</c:v>
                </c:pt>
                <c:pt idx="421" formatCode="General">
                  <c:v>18.149100000000001</c:v>
                </c:pt>
                <c:pt idx="422" formatCode="General">
                  <c:v>8.9</c:v>
                </c:pt>
                <c:pt idx="423" formatCode="General">
                  <c:v>17.466799999999999</c:v>
                </c:pt>
                <c:pt idx="424" formatCode="General">
                  <c:v>23.8</c:v>
                </c:pt>
                <c:pt idx="425" formatCode="General">
                  <c:v>18.206499999999998</c:v>
                </c:pt>
                <c:pt idx="426" formatCode="General">
                  <c:v>3.35</c:v>
                </c:pt>
                <c:pt idx="427" formatCode="General">
                  <c:v>14.2127</c:v>
                </c:pt>
                <c:pt idx="428" formatCode="General">
                  <c:v>6.7</c:v>
                </c:pt>
                <c:pt idx="429" formatCode="General">
                  <c:v>17.6721</c:v>
                </c:pt>
                <c:pt idx="430" formatCode="General">
                  <c:v>14.031000000000001</c:v>
                </c:pt>
                <c:pt idx="431" formatCode="General">
                  <c:v>19.003399999999999</c:v>
                </c:pt>
                <c:pt idx="432" formatCode="General">
                  <c:v>15.2601</c:v>
                </c:pt>
                <c:pt idx="433" formatCode="General">
                  <c:v>13.928800000000001</c:v>
                </c:pt>
                <c:pt idx="434" formatCode="General">
                  <c:v>16.033899999999999</c:v>
                </c:pt>
                <c:pt idx="435" formatCode="General">
                  <c:v>13.022</c:v>
                </c:pt>
                <c:pt idx="436" formatCode="General">
                  <c:v>11.13</c:v>
                </c:pt>
                <c:pt idx="437" formatCode="General">
                  <c:v>7.9</c:v>
                </c:pt>
                <c:pt idx="438" formatCode="General">
                  <c:v>9.9019999999999992</c:v>
                </c:pt>
                <c:pt idx="439" formatCode="General">
                  <c:v>3.25</c:v>
                </c:pt>
                <c:pt idx="440" formatCode="General">
                  <c:v>21.507200000000001</c:v>
                </c:pt>
                <c:pt idx="441" formatCode="General">
                  <c:v>5.95</c:v>
                </c:pt>
                <c:pt idx="442" formatCode="General">
                  <c:v>16.409700000000001</c:v>
                </c:pt>
                <c:pt idx="443" formatCode="General">
                  <c:v>10.4247</c:v>
                </c:pt>
                <c:pt idx="444" formatCode="General">
                  <c:v>11.6082</c:v>
                </c:pt>
                <c:pt idx="445" formatCode="General">
                  <c:v>63.783999999999999</c:v>
                </c:pt>
                <c:pt idx="446" formatCode="General">
                  <c:v>4.8499999999999996</c:v>
                </c:pt>
                <c:pt idx="447" formatCode="General">
                  <c:v>8.9429999999999996</c:v>
                </c:pt>
                <c:pt idx="448" formatCode="General">
                  <c:v>13.2583</c:v>
                </c:pt>
                <c:pt idx="449" formatCode="General">
                  <c:v>4.3499999999999996</c:v>
                </c:pt>
                <c:pt idx="450" formatCode="General">
                  <c:v>17.320499999999999</c:v>
                </c:pt>
                <c:pt idx="451" formatCode="General">
                  <c:v>6.2</c:v>
                </c:pt>
                <c:pt idx="452" formatCode="General">
                  <c:v>9.68</c:v>
                </c:pt>
                <c:pt idx="453" formatCode="General">
                  <c:v>7.7398999999999996</c:v>
                </c:pt>
                <c:pt idx="454" formatCode="General">
                  <c:v>19.539400000000001</c:v>
                </c:pt>
                <c:pt idx="455" formatCode="General">
                  <c:v>5.74</c:v>
                </c:pt>
                <c:pt idx="456" formatCode="General">
                  <c:v>2.96</c:v>
                </c:pt>
                <c:pt idx="457" formatCode="General">
                  <c:v>5.8230000000000004</c:v>
                </c:pt>
                <c:pt idx="458" formatCode="General">
                  <c:v>2.54</c:v>
                </c:pt>
                <c:pt idx="459" formatCode="General">
                  <c:v>14.4876</c:v>
                </c:pt>
                <c:pt idx="460" formatCode="General">
                  <c:v>13.8505</c:v>
                </c:pt>
                <c:pt idx="461" formatCode="General">
                  <c:v>11.415699999999999</c:v>
                </c:pt>
                <c:pt idx="462" formatCode="General">
                  <c:v>7.2968000000000002</c:v>
                </c:pt>
                <c:pt idx="463" formatCode="General">
                  <c:v>7.3710000000000004</c:v>
                </c:pt>
                <c:pt idx="464" formatCode="General">
                  <c:v>4.9000000000000004</c:v>
                </c:pt>
                <c:pt idx="465" formatCode="General">
                  <c:v>15.6488</c:v>
                </c:pt>
                <c:pt idx="466" formatCode="General">
                  <c:v>8.4804999999999993</c:v>
                </c:pt>
                <c:pt idx="467" formatCode="General">
                  <c:v>6.7569999999999997</c:v>
                </c:pt>
                <c:pt idx="468" formatCode="General">
                  <c:v>4.84</c:v>
                </c:pt>
                <c:pt idx="469" formatCode="General">
                  <c:v>14.397399999999999</c:v>
                </c:pt>
                <c:pt idx="470" formatCode="General">
                  <c:v>15.888</c:v>
                </c:pt>
                <c:pt idx="471" formatCode="General">
                  <c:v>4.0999999999999996</c:v>
                </c:pt>
                <c:pt idx="472" formatCode="General">
                  <c:v>3.6</c:v>
                </c:pt>
                <c:pt idx="473" formatCode="General">
                  <c:v>6.6</c:v>
                </c:pt>
                <c:pt idx="474" formatCode="General">
                  <c:v>14.8072</c:v>
                </c:pt>
                <c:pt idx="475" formatCode="General">
                  <c:v>14.0335</c:v>
                </c:pt>
                <c:pt idx="476" formatCode="General">
                  <c:v>12.4405</c:v>
                </c:pt>
                <c:pt idx="477" formatCode="General">
                  <c:v>4.28</c:v>
                </c:pt>
                <c:pt idx="478" formatCode="General">
                  <c:v>6.8</c:v>
                </c:pt>
                <c:pt idx="479" formatCode="General">
                  <c:v>13.9656</c:v>
                </c:pt>
                <c:pt idx="480" formatCode="General">
                  <c:v>6.8314000000000004</c:v>
                </c:pt>
                <c:pt idx="481" formatCode="General">
                  <c:v>5.1349999999999998</c:v>
                </c:pt>
                <c:pt idx="482" formatCode="General">
                  <c:v>11.815200000000001</c:v>
                </c:pt>
                <c:pt idx="483" formatCode="General">
                  <c:v>7.1989999999999998</c:v>
                </c:pt>
                <c:pt idx="484" formatCode="General">
                  <c:v>12.3842</c:v>
                </c:pt>
                <c:pt idx="485" formatCode="General">
                  <c:v>5.1589999999999998</c:v>
                </c:pt>
                <c:pt idx="486" formatCode="General">
                  <c:v>3.8</c:v>
                </c:pt>
                <c:pt idx="487" formatCode="General">
                  <c:v>19.086500000000001</c:v>
                </c:pt>
                <c:pt idx="488" formatCode="General">
                  <c:v>12.3391</c:v>
                </c:pt>
                <c:pt idx="489" formatCode="General">
                  <c:v>13.351800000000001</c:v>
                </c:pt>
                <c:pt idx="490" formatCode="General">
                  <c:v>4.17</c:v>
                </c:pt>
                <c:pt idx="491" formatCode="General">
                  <c:v>11.770200000000001</c:v>
                </c:pt>
                <c:pt idx="492" formatCode="General">
                  <c:v>3.85</c:v>
                </c:pt>
                <c:pt idx="493" formatCode="General">
                  <c:v>9.0965000000000007</c:v>
                </c:pt>
                <c:pt idx="494" formatCode="General">
                  <c:v>3.75</c:v>
                </c:pt>
                <c:pt idx="495" formatCode="General">
                  <c:v>3.95</c:v>
                </c:pt>
                <c:pt idx="496" formatCode="General">
                  <c:v>6.1669999999999998</c:v>
                </c:pt>
                <c:pt idx="497" formatCode="General">
                  <c:v>13.1701</c:v>
                </c:pt>
                <c:pt idx="498" formatCode="General">
                  <c:v>30.983000000000001</c:v>
                </c:pt>
                <c:pt idx="499" formatCode="General">
                  <c:v>15.965999999999999</c:v>
                </c:pt>
                <c:pt idx="500" formatCode="General">
                  <c:v>12.6242</c:v>
                </c:pt>
                <c:pt idx="501" formatCode="General">
                  <c:v>12.457000000000001</c:v>
                </c:pt>
                <c:pt idx="502" formatCode="General">
                  <c:v>4.62</c:v>
                </c:pt>
                <c:pt idx="503" formatCode="General">
                  <c:v>38.722000000000001</c:v>
                </c:pt>
                <c:pt idx="504" formatCode="General">
                  <c:v>5.4050000000000002</c:v>
                </c:pt>
                <c:pt idx="505" formatCode="General">
                  <c:v>3.45</c:v>
                </c:pt>
                <c:pt idx="506" formatCode="General">
                  <c:v>14.3086</c:v>
                </c:pt>
                <c:pt idx="507" formatCode="General">
                  <c:v>7.4939999999999998</c:v>
                </c:pt>
                <c:pt idx="508" formatCode="General">
                  <c:v>6.4917999999999996</c:v>
                </c:pt>
                <c:pt idx="509" formatCode="General">
                  <c:v>12.0672</c:v>
                </c:pt>
                <c:pt idx="510" formatCode="General">
                  <c:v>6.16</c:v>
                </c:pt>
                <c:pt idx="511" formatCode="General">
                  <c:v>2.95</c:v>
                </c:pt>
                <c:pt idx="512" formatCode="General">
                  <c:v>3.72</c:v>
                </c:pt>
                <c:pt idx="513" formatCode="General">
                  <c:v>12.7957</c:v>
                </c:pt>
                <c:pt idx="514" formatCode="General">
                  <c:v>6.0484999999999998</c:v>
                </c:pt>
                <c:pt idx="515" formatCode="General">
                  <c:v>3</c:v>
                </c:pt>
                <c:pt idx="516" formatCode="General">
                  <c:v>13.9567</c:v>
                </c:pt>
                <c:pt idx="517" formatCode="General">
                  <c:v>5.4684999999999997</c:v>
                </c:pt>
                <c:pt idx="518" formatCode="General">
                  <c:v>12.068</c:v>
                </c:pt>
                <c:pt idx="519" formatCode="General">
                  <c:v>3.9</c:v>
                </c:pt>
                <c:pt idx="520" formatCode="General">
                  <c:v>4.7</c:v>
                </c:pt>
                <c:pt idx="521" formatCode="General">
                  <c:v>8.1425000000000001</c:v>
                </c:pt>
                <c:pt idx="522" formatCode="General">
                  <c:v>3.8264999999999998</c:v>
                </c:pt>
                <c:pt idx="523" formatCode="General">
                  <c:v>3.1</c:v>
                </c:pt>
                <c:pt idx="524" formatCode="General">
                  <c:v>11.909000000000001</c:v>
                </c:pt>
                <c:pt idx="525" formatCode="General">
                  <c:v>7.4032999999999998</c:v>
                </c:pt>
                <c:pt idx="526" formatCode="General">
                  <c:v>2.9</c:v>
                </c:pt>
                <c:pt idx="527" formatCode="General">
                  <c:v>12.919</c:v>
                </c:pt>
                <c:pt idx="528" formatCode="General">
                  <c:v>2.5299999999999998</c:v>
                </c:pt>
                <c:pt idx="529" formatCode="General">
                  <c:v>10.955</c:v>
                </c:pt>
                <c:pt idx="530" formatCode="General">
                  <c:v>4.63</c:v>
                </c:pt>
                <c:pt idx="531" formatCode="General">
                  <c:v>2.4192999999999998</c:v>
                </c:pt>
                <c:pt idx="532" formatCode="General">
                  <c:v>4.8662999999999998</c:v>
                </c:pt>
                <c:pt idx="533" formatCode="General">
                  <c:v>5.2648999999999999</c:v>
                </c:pt>
                <c:pt idx="534" formatCode="General">
                  <c:v>1.9</c:v>
                </c:pt>
                <c:pt idx="535" formatCode="General">
                  <c:v>2.8868999999999998</c:v>
                </c:pt>
                <c:pt idx="536" formatCode="General">
                  <c:v>3.25</c:v>
                </c:pt>
                <c:pt idx="537" formatCode="General">
                  <c:v>7.2335000000000003</c:v>
                </c:pt>
                <c:pt idx="538" formatCode="General">
                  <c:v>5.6405000000000003</c:v>
                </c:pt>
                <c:pt idx="539" formatCode="General">
                  <c:v>1.6</c:v>
                </c:pt>
                <c:pt idx="540" formatCode="General">
                  <c:v>2.0390000000000001</c:v>
                </c:pt>
                <c:pt idx="541" formatCode="General">
                  <c:v>2.4500000000000002</c:v>
                </c:pt>
                <c:pt idx="542" formatCode="General">
                  <c:v>3.6154000000000002</c:v>
                </c:pt>
                <c:pt idx="543" formatCode="General">
                  <c:v>1.76</c:v>
                </c:pt>
                <c:pt idx="544" formatCode="General">
                  <c:v>2.8077000000000001</c:v>
                </c:pt>
                <c:pt idx="545" formatCode="General">
                  <c:v>10.045999999999999</c:v>
                </c:pt>
                <c:pt idx="546" formatCode="General">
                  <c:v>1.909</c:v>
                </c:pt>
                <c:pt idx="547" formatCode="General">
                  <c:v>3.9571999999999998</c:v>
                </c:pt>
                <c:pt idx="548" formatCode="General">
                  <c:v>2.383</c:v>
                </c:pt>
                <c:pt idx="549" formatCode="General">
                  <c:v>4.4465000000000003</c:v>
                </c:pt>
                <c:pt idx="550" formatCode="General">
                  <c:v>1.98</c:v>
                </c:pt>
                <c:pt idx="551" formatCode="General">
                  <c:v>1.56</c:v>
                </c:pt>
                <c:pt idx="552" formatCode="General">
                  <c:v>1.8</c:v>
                </c:pt>
                <c:pt idx="553" formatCode="General">
                  <c:v>1.671</c:v>
                </c:pt>
                <c:pt idx="554" formatCode="General">
                  <c:v>2.0175000000000001</c:v>
                </c:pt>
                <c:pt idx="555" formatCode="General">
                  <c:v>1.9160999999999999</c:v>
                </c:pt>
                <c:pt idx="556" formatCode="General">
                  <c:v>1.637</c:v>
                </c:pt>
                <c:pt idx="557" formatCode="General">
                  <c:v>2.15</c:v>
                </c:pt>
                <c:pt idx="558" formatCode="General">
                  <c:v>6.8280000000000003</c:v>
                </c:pt>
                <c:pt idx="559" formatCode="General">
                  <c:v>1.573</c:v>
                </c:pt>
                <c:pt idx="560" formatCode="General">
                  <c:v>1</c:v>
                </c:pt>
                <c:pt idx="561" formatCode="General">
                  <c:v>1.9</c:v>
                </c:pt>
                <c:pt idx="562" formatCode="General">
                  <c:v>1.66</c:v>
                </c:pt>
                <c:pt idx="563" formatCode="General">
                  <c:v>0.9</c:v>
                </c:pt>
                <c:pt idx="564" formatCode="General">
                  <c:v>1.1000000000000001</c:v>
                </c:pt>
                <c:pt idx="565" formatCode="General">
                  <c:v>0.63900000000000001</c:v>
                </c:pt>
                <c:pt idx="566" formatCode="General">
                  <c:v>0.68</c:v>
                </c:pt>
                <c:pt idx="567" formatCode="General">
                  <c:v>2.83</c:v>
                </c:pt>
                <c:pt idx="568" formatCode="General">
                  <c:v>2.83</c:v>
                </c:pt>
                <c:pt idx="569" formatCode="General">
                  <c:v>1.0114000000000001</c:v>
                </c:pt>
                <c:pt idx="570" formatCode="General">
                  <c:v>1.1235999999999999</c:v>
                </c:pt>
                <c:pt idx="571" formatCode="General">
                  <c:v>10.34</c:v>
                </c:pt>
                <c:pt idx="572" formatCode="General">
                  <c:v>21.268000000000001</c:v>
                </c:pt>
                <c:pt idx="573" formatCode="General">
                  <c:v>3.39</c:v>
                </c:pt>
                <c:pt idx="574" formatCode="General">
                  <c:v>3.464</c:v>
                </c:pt>
                <c:pt idx="575" formatCode="General">
                  <c:v>2.2109999999999999</c:v>
                </c:pt>
                <c:pt idx="576" formatCode="General">
                  <c:v>0.81559999999999999</c:v>
                </c:pt>
                <c:pt idx="577" formatCode="General">
                  <c:v>30.87</c:v>
                </c:pt>
                <c:pt idx="578" formatCode="General">
                  <c:v>2</c:v>
                </c:pt>
                <c:pt idx="579" formatCode="General">
                  <c:v>1.056</c:v>
                </c:pt>
                <c:pt idx="580" formatCode="General">
                  <c:v>0.20684234476482025</c:v>
                </c:pt>
                <c:pt idx="581" formatCode="General">
                  <c:v>0.25719999999999998</c:v>
                </c:pt>
                <c:pt idx="582" formatCode="General">
                  <c:v>0.1232</c:v>
                </c:pt>
                <c:pt idx="583" formatCode="General">
                  <c:v>0.55000000000000004</c:v>
                </c:pt>
                <c:pt idx="584" formatCode="General">
                  <c:v>0.55000000000000004</c:v>
                </c:pt>
                <c:pt idx="585" formatCode="General">
                  <c:v>0.34079999999999999</c:v>
                </c:pt>
                <c:pt idx="586" formatCode="General">
                  <c:v>2.2042000000000002</c:v>
                </c:pt>
                <c:pt idx="587" formatCode="General">
                  <c:v>2.6206896551724137</c:v>
                </c:pt>
                <c:pt idx="588" formatCode="General">
                  <c:v>2.64</c:v>
                </c:pt>
                <c:pt idx="589" formatCode="General">
                  <c:v>3.1715826197272441</c:v>
                </c:pt>
                <c:pt idx="590" formatCode="General">
                  <c:v>3.8885000000000001</c:v>
                </c:pt>
                <c:pt idx="591" formatCode="General">
                  <c:v>3.9310344827586206</c:v>
                </c:pt>
                <c:pt idx="592" formatCode="General">
                  <c:v>4.3391000000000002</c:v>
                </c:pt>
                <c:pt idx="593" formatCode="General">
                  <c:v>4.6501999999999999</c:v>
                </c:pt>
                <c:pt idx="594" formatCode="General">
                  <c:v>4.7662000000000004</c:v>
                </c:pt>
                <c:pt idx="595" formatCode="General">
                  <c:v>4.7889999999999997</c:v>
                </c:pt>
                <c:pt idx="596" formatCode="General">
                  <c:v>4.8263213778458063</c:v>
                </c:pt>
                <c:pt idx="597" formatCode="General">
                  <c:v>4.8263213778458063</c:v>
                </c:pt>
                <c:pt idx="598" formatCode="General">
                  <c:v>5.4116999999999997</c:v>
                </c:pt>
                <c:pt idx="599" formatCode="General">
                  <c:v>5.5862068965517242</c:v>
                </c:pt>
                <c:pt idx="600" formatCode="General">
                  <c:v>5.9199000000000002</c:v>
                </c:pt>
                <c:pt idx="601" formatCode="General">
                  <c:v>6</c:v>
                </c:pt>
                <c:pt idx="602" formatCode="General">
                  <c:v>6.0236000000000001</c:v>
                </c:pt>
                <c:pt idx="603" formatCode="General">
                  <c:v>6.4394999999999998</c:v>
                </c:pt>
                <c:pt idx="604" formatCode="General">
                  <c:v>6.4733000000000001</c:v>
                </c:pt>
                <c:pt idx="605" formatCode="General">
                  <c:v>6.4737999999999998</c:v>
                </c:pt>
                <c:pt idx="606" formatCode="General">
                  <c:v>6.6119000000000003</c:v>
                </c:pt>
                <c:pt idx="607" formatCode="General">
                  <c:v>6.7</c:v>
                </c:pt>
                <c:pt idx="608" formatCode="General">
                  <c:v>6.7586206896551726</c:v>
                </c:pt>
                <c:pt idx="609" formatCode="General">
                  <c:v>6.8089000000000004</c:v>
                </c:pt>
                <c:pt idx="610" formatCode="General">
                  <c:v>6.8947448254940085</c:v>
                </c:pt>
                <c:pt idx="611" formatCode="General">
                  <c:v>6.8965517241379306</c:v>
                </c:pt>
                <c:pt idx="612" formatCode="General">
                  <c:v>6.8999999999999995</c:v>
                </c:pt>
                <c:pt idx="613" formatCode="General">
                  <c:v>7.1899999999999995</c:v>
                </c:pt>
                <c:pt idx="614" formatCode="General">
                  <c:v>7.7892000000000001</c:v>
                </c:pt>
                <c:pt idx="615" formatCode="General">
                  <c:v>7.8002000000000002</c:v>
                </c:pt>
                <c:pt idx="616" formatCode="General">
                  <c:v>7.9507000000000003</c:v>
                </c:pt>
                <c:pt idx="617" formatCode="General">
                  <c:v>8.27</c:v>
                </c:pt>
                <c:pt idx="618" formatCode="General">
                  <c:v>8.4925999999999995</c:v>
                </c:pt>
                <c:pt idx="619" formatCode="General">
                  <c:v>8.5268999999999995</c:v>
                </c:pt>
                <c:pt idx="620" formatCode="General">
                  <c:v>8.5966000000000005</c:v>
                </c:pt>
                <c:pt idx="621" formatCode="General">
                  <c:v>8.6653000000000002</c:v>
                </c:pt>
                <c:pt idx="622" formatCode="General">
                  <c:v>8.7007999999999992</c:v>
                </c:pt>
                <c:pt idx="623" formatCode="General">
                  <c:v>8.8000000000000007</c:v>
                </c:pt>
                <c:pt idx="624" formatCode="General">
                  <c:v>8.9435000000000002</c:v>
                </c:pt>
                <c:pt idx="625" formatCode="General">
                  <c:v>9.0809999999999995</c:v>
                </c:pt>
                <c:pt idx="626" formatCode="General">
                  <c:v>9.2199000000000009</c:v>
                </c:pt>
                <c:pt idx="627" formatCode="General">
                  <c:v>9.4852000000000007</c:v>
                </c:pt>
                <c:pt idx="628" formatCode="General">
                  <c:v>9.6526427556916126</c:v>
                </c:pt>
                <c:pt idx="629" formatCode="General">
                  <c:v>9.7844999999999995</c:v>
                </c:pt>
                <c:pt idx="630" formatCode="General">
                  <c:v>9.8658000000000001</c:v>
                </c:pt>
                <c:pt idx="631" formatCode="General">
                  <c:v>10.0275</c:v>
                </c:pt>
                <c:pt idx="632" formatCode="General">
                  <c:v>10.315099999999999</c:v>
                </c:pt>
                <c:pt idx="633" formatCode="General">
                  <c:v>10.52</c:v>
                </c:pt>
                <c:pt idx="634" formatCode="General">
                  <c:v>10.69</c:v>
                </c:pt>
                <c:pt idx="635" formatCode="General">
                  <c:v>10.7079</c:v>
                </c:pt>
                <c:pt idx="636" formatCode="General">
                  <c:v>10.9041</c:v>
                </c:pt>
                <c:pt idx="637" formatCode="General">
                  <c:v>11.03</c:v>
                </c:pt>
                <c:pt idx="638" formatCode="General">
                  <c:v>11.200000000000001</c:v>
                </c:pt>
                <c:pt idx="639" formatCode="General">
                  <c:v>11.5387</c:v>
                </c:pt>
                <c:pt idx="640" formatCode="General">
                  <c:v>11.573399999999999</c:v>
                </c:pt>
                <c:pt idx="641" formatCode="General">
                  <c:v>11.5738</c:v>
                </c:pt>
                <c:pt idx="642" formatCode="General">
                  <c:v>11.793200000000001</c:v>
                </c:pt>
                <c:pt idx="643" formatCode="General">
                  <c:v>12.2081</c:v>
                </c:pt>
                <c:pt idx="644" formatCode="General">
                  <c:v>12.208500000000001</c:v>
                </c:pt>
                <c:pt idx="645" formatCode="General">
                  <c:v>12.9114</c:v>
                </c:pt>
                <c:pt idx="646" formatCode="General">
                  <c:v>13.015000000000001</c:v>
                </c:pt>
                <c:pt idx="647" formatCode="General">
                  <c:v>13.188700000000001</c:v>
                </c:pt>
                <c:pt idx="648" formatCode="General">
                  <c:v>13.1996</c:v>
                </c:pt>
                <c:pt idx="649" formatCode="General">
                  <c:v>13.315300000000001</c:v>
                </c:pt>
                <c:pt idx="650" formatCode="General">
                  <c:v>13.7531</c:v>
                </c:pt>
                <c:pt idx="651" formatCode="General">
                  <c:v>13.9969</c:v>
                </c:pt>
                <c:pt idx="652" formatCode="General">
                  <c:v>14.042400000000001</c:v>
                </c:pt>
                <c:pt idx="653" formatCode="General">
                  <c:v>14.078900000000001</c:v>
                </c:pt>
                <c:pt idx="654" formatCode="General">
                  <c:v>14.099399999999999</c:v>
                </c:pt>
                <c:pt idx="655" formatCode="General">
                  <c:v>14.307600000000001</c:v>
                </c:pt>
                <c:pt idx="656" formatCode="General">
                  <c:v>14.388199999999999</c:v>
                </c:pt>
                <c:pt idx="657" formatCode="General">
                  <c:v>14.478964133537417</c:v>
                </c:pt>
                <c:pt idx="658" formatCode="General">
                  <c:v>14.664899999999999</c:v>
                </c:pt>
                <c:pt idx="659" formatCode="General">
                  <c:v>14.838200000000001</c:v>
                </c:pt>
                <c:pt idx="660" formatCode="General">
                  <c:v>15</c:v>
                </c:pt>
                <c:pt idx="661" formatCode="General">
                  <c:v>15.2781</c:v>
                </c:pt>
                <c:pt idx="662" formatCode="General">
                  <c:v>15.6355</c:v>
                </c:pt>
                <c:pt idx="663" formatCode="General">
                  <c:v>15.680899999999999</c:v>
                </c:pt>
                <c:pt idx="664" formatCode="General">
                  <c:v>15.7143</c:v>
                </c:pt>
                <c:pt idx="665" formatCode="General">
                  <c:v>15.7506</c:v>
                </c:pt>
                <c:pt idx="666" formatCode="General">
                  <c:v>16.176600000000001</c:v>
                </c:pt>
                <c:pt idx="667" formatCode="General">
                  <c:v>16.2715</c:v>
                </c:pt>
                <c:pt idx="668" formatCode="General">
                  <c:v>16.464700000000001</c:v>
                </c:pt>
                <c:pt idx="669" formatCode="General">
                  <c:v>16.718</c:v>
                </c:pt>
                <c:pt idx="670" formatCode="General">
                  <c:v>17</c:v>
                </c:pt>
                <c:pt idx="671" formatCode="General">
                  <c:v>17.157399999999999</c:v>
                </c:pt>
                <c:pt idx="672" formatCode="General">
                  <c:v>17.236862063735021</c:v>
                </c:pt>
                <c:pt idx="673" formatCode="General">
                  <c:v>17.5</c:v>
                </c:pt>
                <c:pt idx="674" formatCode="General">
                  <c:v>17.527000000000001</c:v>
                </c:pt>
                <c:pt idx="675" formatCode="General">
                  <c:v>17.8947</c:v>
                </c:pt>
                <c:pt idx="676" formatCode="General">
                  <c:v>18.692799999999998</c:v>
                </c:pt>
                <c:pt idx="677" formatCode="General">
                  <c:v>18.960548270108525</c:v>
                </c:pt>
                <c:pt idx="678" formatCode="General">
                  <c:v>19.014399999999998</c:v>
                </c:pt>
                <c:pt idx="679" formatCode="General">
                  <c:v>19.316800000000001</c:v>
                </c:pt>
                <c:pt idx="680" formatCode="General">
                  <c:v>20.364599999999999</c:v>
                </c:pt>
                <c:pt idx="681" formatCode="General">
                  <c:v>20.516200000000001</c:v>
                </c:pt>
                <c:pt idx="682" formatCode="General">
                  <c:v>20.5383</c:v>
                </c:pt>
                <c:pt idx="683" formatCode="General">
                  <c:v>21.128</c:v>
                </c:pt>
                <c:pt idx="684" formatCode="General">
                  <c:v>21.1843</c:v>
                </c:pt>
                <c:pt idx="685" formatCode="General">
                  <c:v>21.37</c:v>
                </c:pt>
                <c:pt idx="686" formatCode="General">
                  <c:v>21.796900000000001</c:v>
                </c:pt>
                <c:pt idx="687" formatCode="General">
                  <c:v>22.0139</c:v>
                </c:pt>
                <c:pt idx="688" formatCode="General">
                  <c:v>22.177499999999998</c:v>
                </c:pt>
                <c:pt idx="689" formatCode="General">
                  <c:v>22.303999999999998</c:v>
                </c:pt>
                <c:pt idx="690" formatCode="General">
                  <c:v>22.8474</c:v>
                </c:pt>
                <c:pt idx="691" formatCode="General">
                  <c:v>23.781099999999999</c:v>
                </c:pt>
                <c:pt idx="692" formatCode="General">
                  <c:v>23.8</c:v>
                </c:pt>
                <c:pt idx="693" formatCode="General">
                  <c:v>24.0245</c:v>
                </c:pt>
                <c:pt idx="694" formatCode="General">
                  <c:v>25.51055585432783</c:v>
                </c:pt>
                <c:pt idx="695" formatCode="General">
                  <c:v>26</c:v>
                </c:pt>
                <c:pt idx="696" formatCode="General">
                  <c:v>27.58</c:v>
                </c:pt>
                <c:pt idx="697" formatCode="General">
                  <c:v>28</c:v>
                </c:pt>
                <c:pt idx="698" formatCode="General">
                  <c:v>28</c:v>
                </c:pt>
                <c:pt idx="699" formatCode="General">
                  <c:v>28.957928267074834</c:v>
                </c:pt>
                <c:pt idx="700" formatCode="General">
                  <c:v>36.542147575118243</c:v>
                </c:pt>
                <c:pt idx="701" formatCode="General">
                  <c:v>0.28827036633071262</c:v>
                </c:pt>
                <c:pt idx="702" formatCode="General">
                  <c:v>0.38949330770365465</c:v>
                </c:pt>
                <c:pt idx="703" formatCode="General">
                  <c:v>0.36282733594033501</c:v>
                </c:pt>
                <c:pt idx="704" formatCode="General">
                  <c:v>0.67857835095040775</c:v>
                </c:pt>
                <c:pt idx="705" formatCode="General">
                  <c:v>0.53562944812999103</c:v>
                </c:pt>
                <c:pt idx="706" formatCode="General">
                  <c:v>0.84981421268637225</c:v>
                </c:pt>
                <c:pt idx="707" formatCode="General">
                  <c:v>0.998362059941026</c:v>
                </c:pt>
                <c:pt idx="708" formatCode="General">
                  <c:v>0.32887514576578819</c:v>
                </c:pt>
                <c:pt idx="709" formatCode="General">
                  <c:v>0.41368386215364239</c:v>
                </c:pt>
                <c:pt idx="710" formatCode="General">
                  <c:v>0.49365822197838582</c:v>
                </c:pt>
                <c:pt idx="711" formatCode="General">
                  <c:v>0.7749679228768962</c:v>
                </c:pt>
                <c:pt idx="712" formatCode="General">
                  <c:v>4.9642162743556861</c:v>
                </c:pt>
                <c:pt idx="713" formatCode="General">
                  <c:v>1.8615811028833822</c:v>
                </c:pt>
                <c:pt idx="714" formatCode="General">
                  <c:v>3.65</c:v>
                </c:pt>
                <c:pt idx="715" formatCode="General">
                  <c:v>2.9647402749624234</c:v>
                </c:pt>
                <c:pt idx="716" formatCode="General">
                  <c:v>5.3089535156303862</c:v>
                </c:pt>
                <c:pt idx="717" formatCode="General">
                  <c:v>2.7578979301976032</c:v>
                </c:pt>
                <c:pt idx="718" formatCode="General">
                  <c:v>5.58</c:v>
                </c:pt>
                <c:pt idx="719" formatCode="General">
                  <c:v>4.3499999999999996</c:v>
                </c:pt>
                <c:pt idx="720" formatCode="General">
                  <c:v>4.6399999999999997</c:v>
                </c:pt>
                <c:pt idx="721" formatCode="General">
                  <c:v>3.4</c:v>
                </c:pt>
                <c:pt idx="722" formatCode="General">
                  <c:v>5.56</c:v>
                </c:pt>
                <c:pt idx="723" formatCode="General">
                  <c:v>5.29</c:v>
                </c:pt>
                <c:pt idx="724" formatCode="General">
                  <c:v>5.26</c:v>
                </c:pt>
                <c:pt idx="725" formatCode="General">
                  <c:v>6.44</c:v>
                </c:pt>
                <c:pt idx="726" formatCode="General">
                  <c:v>5.25</c:v>
                </c:pt>
                <c:pt idx="727" formatCode="General">
                  <c:v>5.44</c:v>
                </c:pt>
                <c:pt idx="728" formatCode="General">
                  <c:v>4.16</c:v>
                </c:pt>
                <c:pt idx="729" formatCode="General">
                  <c:v>5.31</c:v>
                </c:pt>
                <c:pt idx="730" formatCode="General">
                  <c:v>4.57</c:v>
                </c:pt>
                <c:pt idx="731" formatCode="General">
                  <c:v>6.11</c:v>
                </c:pt>
                <c:pt idx="732" formatCode="General">
                  <c:v>5.54</c:v>
                </c:pt>
                <c:pt idx="733" formatCode="General">
                  <c:v>3.97</c:v>
                </c:pt>
                <c:pt idx="734" formatCode="General">
                  <c:v>5.12</c:v>
                </c:pt>
                <c:pt idx="735" formatCode="General">
                  <c:v>6.1</c:v>
                </c:pt>
                <c:pt idx="736" formatCode="General">
                  <c:v>4.71</c:v>
                </c:pt>
                <c:pt idx="737" formatCode="General">
                  <c:v>5.93</c:v>
                </c:pt>
                <c:pt idx="738" formatCode="General">
                  <c:v>5.2</c:v>
                </c:pt>
                <c:pt idx="739" formatCode="General">
                  <c:v>8.44</c:v>
                </c:pt>
                <c:pt idx="740" formatCode="General">
                  <c:v>5.28</c:v>
                </c:pt>
                <c:pt idx="741" formatCode="General">
                  <c:v>9.6300000000000008</c:v>
                </c:pt>
                <c:pt idx="742" formatCode="General">
                  <c:v>5.69</c:v>
                </c:pt>
                <c:pt idx="743" formatCode="General">
                  <c:v>5.04</c:v>
                </c:pt>
                <c:pt idx="744" formatCode="General">
                  <c:v>6.66</c:v>
                </c:pt>
                <c:pt idx="745" formatCode="General">
                  <c:v>8.49</c:v>
                </c:pt>
                <c:pt idx="746">
                  <c:v>0.41720250000000003</c:v>
                </c:pt>
                <c:pt idx="747">
                  <c:v>0.46726680000000004</c:v>
                </c:pt>
                <c:pt idx="748">
                  <c:v>0.48395490000000008</c:v>
                </c:pt>
                <c:pt idx="749">
                  <c:v>0.65083590000000013</c:v>
                </c:pt>
                <c:pt idx="750">
                  <c:v>0.70090019999999997</c:v>
                </c:pt>
                <c:pt idx="751">
                  <c:v>0.90950145000000016</c:v>
                </c:pt>
                <c:pt idx="752">
                  <c:v>0.9812602800000001</c:v>
                </c:pt>
                <c:pt idx="753">
                  <c:v>1.0430062500000001</c:v>
                </c:pt>
                <c:pt idx="754">
                  <c:v>1.3267039500000002</c:v>
                </c:pt>
                <c:pt idx="755">
                  <c:v>1.4101444500000002</c:v>
                </c:pt>
                <c:pt idx="756">
                  <c:v>1.4685528000000001</c:v>
                </c:pt>
              </c:numCache>
            </c:numRef>
          </c:yVal>
          <c:smooth val="0"/>
          <c:extLst>
            <c:ext xmlns:c16="http://schemas.microsoft.com/office/drawing/2014/chart" uri="{C3380CC4-5D6E-409C-BE32-E72D297353CC}">
              <c16:uniqueId val="{00000001-D586-4FBD-A156-539518B1E727}"/>
            </c:ext>
          </c:extLst>
        </c:ser>
        <c:ser>
          <c:idx val="20"/>
          <c:order val="20"/>
          <c:tx>
            <c:v>Chalk</c:v>
          </c:tx>
          <c:spPr>
            <a:ln w="19050">
              <a:noFill/>
            </a:ln>
          </c:spPr>
          <c:marker>
            <c:symbol val="triangle"/>
            <c:size val="8"/>
            <c:spPr>
              <a:solidFill>
                <a:schemeClr val="bg2">
                  <a:lumMod val="75000"/>
                </a:schemeClr>
              </a:solidFill>
              <a:ln>
                <a:solidFill>
                  <a:schemeClr val="tx1"/>
                </a:solidFill>
              </a:ln>
            </c:spPr>
          </c:marker>
          <c:xVal>
            <c:numRef>
              <c:f>'6) UCS_YM_Chart'!$U$750:$U$760</c:f>
              <c:numCache>
                <c:formatCode>0.00</c:formatCode>
                <c:ptCount val="11"/>
                <c:pt idx="0">
                  <c:v>1.3440000000000001</c:v>
                </c:pt>
                <c:pt idx="1">
                  <c:v>1.92</c:v>
                </c:pt>
                <c:pt idx="2">
                  <c:v>1.728</c:v>
                </c:pt>
                <c:pt idx="3">
                  <c:v>4.32</c:v>
                </c:pt>
                <c:pt idx="4">
                  <c:v>4.6080000000000005</c:v>
                </c:pt>
                <c:pt idx="5">
                  <c:v>2.6880000000000002</c:v>
                </c:pt>
                <c:pt idx="6">
                  <c:v>3.1680000000000001</c:v>
                </c:pt>
                <c:pt idx="7">
                  <c:v>5.76</c:v>
                </c:pt>
                <c:pt idx="8">
                  <c:v>6.5280000000000005</c:v>
                </c:pt>
                <c:pt idx="9">
                  <c:v>6.3360000000000003</c:v>
                </c:pt>
                <c:pt idx="10">
                  <c:v>4.032</c:v>
                </c:pt>
              </c:numCache>
            </c:numRef>
          </c:xVal>
          <c:yVal>
            <c:numRef>
              <c:f>'6) UCS_YM_Chart'!$V$750:$V$760</c:f>
              <c:numCache>
                <c:formatCode>0.00</c:formatCode>
                <c:ptCount val="11"/>
                <c:pt idx="0">
                  <c:v>0.41720250000000003</c:v>
                </c:pt>
                <c:pt idx="1">
                  <c:v>0.46726680000000004</c:v>
                </c:pt>
                <c:pt idx="2">
                  <c:v>0.48395490000000008</c:v>
                </c:pt>
                <c:pt idx="3">
                  <c:v>0.65083590000000013</c:v>
                </c:pt>
                <c:pt idx="4">
                  <c:v>0.70090019999999997</c:v>
                </c:pt>
                <c:pt idx="5">
                  <c:v>0.90950145000000016</c:v>
                </c:pt>
                <c:pt idx="6">
                  <c:v>0.9812602800000001</c:v>
                </c:pt>
                <c:pt idx="7">
                  <c:v>1.0430062500000001</c:v>
                </c:pt>
                <c:pt idx="8">
                  <c:v>1.3267039500000002</c:v>
                </c:pt>
                <c:pt idx="9">
                  <c:v>1.4101444500000002</c:v>
                </c:pt>
                <c:pt idx="10">
                  <c:v>1.4685528000000001</c:v>
                </c:pt>
              </c:numCache>
            </c:numRef>
          </c:yVal>
          <c:smooth val="0"/>
          <c:extLst>
            <c:ext xmlns:c16="http://schemas.microsoft.com/office/drawing/2014/chart" uri="{C3380CC4-5D6E-409C-BE32-E72D297353CC}">
              <c16:uniqueId val="{00000002-F4B4-4944-A7A2-5CC8FDDFD8EC}"/>
            </c:ext>
          </c:extLst>
        </c:ser>
        <c:dLbls>
          <c:showLegendKey val="0"/>
          <c:showVal val="0"/>
          <c:showCatName val="0"/>
          <c:showSerName val="0"/>
          <c:showPercent val="0"/>
          <c:showBubbleSize val="0"/>
        </c:dLbls>
        <c:axId val="244120960"/>
        <c:axId val="244336128"/>
      </c:scatterChart>
      <c:valAx>
        <c:axId val="244120960"/>
        <c:scaling>
          <c:logBase val="10"/>
          <c:orientation val="minMax"/>
          <c:max val="1000"/>
          <c:min val="1"/>
        </c:scaling>
        <c:delete val="0"/>
        <c:axPos val="b"/>
        <c:majorGridlines>
          <c:spPr>
            <a:ln w="12700">
              <a:solidFill>
                <a:schemeClr val="tx1"/>
              </a:solidFill>
            </a:ln>
          </c:spPr>
        </c:majorGridlines>
        <c:minorGridlines>
          <c:spPr>
            <a:ln w="12700">
              <a:solidFill>
                <a:schemeClr val="bg2">
                  <a:lumMod val="50000"/>
                </a:schemeClr>
              </a:solidFill>
            </a:ln>
          </c:spPr>
        </c:minorGridlines>
        <c:title>
          <c:tx>
            <c:rich>
              <a:bodyPr/>
              <a:lstStyle/>
              <a:p>
                <a:pPr>
                  <a:defRPr sz="1800">
                    <a:latin typeface="Times New Roman" panose="02020603050405020304" pitchFamily="18" charset="0"/>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Uniaxial Compressive Strength MPa</a:t>
                </a:r>
              </a:p>
            </c:rich>
          </c:tx>
          <c:layout>
            <c:manualLayout>
              <c:xMode val="edge"/>
              <c:yMode val="edge"/>
              <c:x val="0.29618090352342319"/>
              <c:y val="0.96171497584541066"/>
            </c:manualLayout>
          </c:layout>
          <c:overlay val="0"/>
        </c:title>
        <c:numFmt formatCode="#,##0" sourceLinked="0"/>
        <c:majorTickMark val="out"/>
        <c:minorTickMark val="none"/>
        <c:tickLblPos val="none"/>
        <c:crossAx val="244336128"/>
        <c:crossesAt val="0.1"/>
        <c:crossBetween val="midCat"/>
      </c:valAx>
      <c:valAx>
        <c:axId val="244336128"/>
        <c:scaling>
          <c:logBase val="10"/>
          <c:orientation val="minMax"/>
          <c:max val="150"/>
          <c:min val="0.1"/>
        </c:scaling>
        <c:delete val="0"/>
        <c:axPos val="l"/>
        <c:majorGridlines>
          <c:spPr>
            <a:ln w="12700">
              <a:solidFill>
                <a:schemeClr val="tx1"/>
              </a:solidFill>
            </a:ln>
          </c:spPr>
        </c:majorGridlines>
        <c:minorGridlines>
          <c:spPr>
            <a:ln w="12700">
              <a:solidFill>
                <a:schemeClr val="tx1"/>
              </a:solidFill>
            </a:ln>
          </c:spPr>
        </c:minorGridlines>
        <c:title>
          <c:tx>
            <c:rich>
              <a:bodyPr/>
              <a:lstStyle/>
              <a:p>
                <a:pPr>
                  <a:defRPr sz="2000">
                    <a:latin typeface="Times New Roman" panose="02020603050405020304" pitchFamily="18" charset="0"/>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Young's Modulus </a:t>
                </a:r>
                <a:r>
                  <a:rPr lang="en-US" sz="2000" i="1">
                    <a:latin typeface="Times New Roman" panose="02020603050405020304" pitchFamily="18" charset="0"/>
                    <a:cs typeface="Times New Roman" panose="02020603050405020304" pitchFamily="18" charset="0"/>
                  </a:rPr>
                  <a:t>E</a:t>
                </a:r>
                <a:r>
                  <a:rPr lang="en-US" sz="2000">
                    <a:latin typeface="Times New Roman" panose="02020603050405020304" pitchFamily="18" charset="0"/>
                    <a:cs typeface="Times New Roman" panose="02020603050405020304" pitchFamily="18" charset="0"/>
                  </a:rPr>
                  <a:t>  GPa</a:t>
                </a:r>
              </a:p>
            </c:rich>
          </c:tx>
          <c:layout>
            <c:manualLayout>
              <c:xMode val="edge"/>
              <c:yMode val="edge"/>
              <c:x val="6.5922763867999655E-3"/>
              <c:y val="0.35877651317181369"/>
            </c:manualLayout>
          </c:layout>
          <c:overlay val="0"/>
        </c:title>
        <c:numFmt formatCode="#,##0.00" sourceLinked="0"/>
        <c:majorTickMark val="out"/>
        <c:minorTickMark val="none"/>
        <c:tickLblPos val="none"/>
        <c:spPr>
          <a:ln w="25400">
            <a:solidFill>
              <a:schemeClr val="tx1"/>
            </a:solidFill>
          </a:ln>
        </c:spPr>
        <c:crossAx val="244120960"/>
        <c:crossesAt val="0.1"/>
        <c:crossBetween val="midCat"/>
      </c:valAx>
      <c:spPr>
        <a:noFill/>
      </c:spPr>
    </c:plotArea>
    <c:legend>
      <c:legendPos val="l"/>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15"/>
        <c:delete val="1"/>
      </c:legendEntry>
      <c:legendEntry>
        <c:idx val="19"/>
        <c:delete val="1"/>
      </c:legendEntry>
      <c:legendEntry>
        <c:idx val="21"/>
        <c:delete val="1"/>
      </c:legendEntry>
      <c:layout>
        <c:manualLayout>
          <c:xMode val="edge"/>
          <c:yMode val="edge"/>
          <c:x val="0.72750236817177139"/>
          <c:y val="0.37423611327240219"/>
          <c:w val="0.21395851410585043"/>
          <c:h val="0.33907233927774838"/>
        </c:manualLayout>
      </c:layout>
      <c:overlay val="0"/>
      <c:spPr>
        <a:solidFill>
          <a:schemeClr val="bg1"/>
        </a:solidFill>
        <a:ln>
          <a:solidFill>
            <a:schemeClr val="tx1"/>
          </a:solidFill>
        </a:ln>
      </c:spPr>
      <c:txPr>
        <a:bodyPr/>
        <a:lstStyle/>
        <a:p>
          <a:pPr>
            <a:defRPr sz="1800" b="1">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solidFill>
      <a:schemeClr val="bg1"/>
    </a:solidFill>
    <a:ln>
      <a:noFill/>
    </a:ln>
  </c:sp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Aliyu, 2016,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tx1"/>
              </a:solidFill>
              <a:round/>
            </a:ln>
            <a:effectLst/>
          </c:spPr>
          <c:marker>
            <c:symbol val="none"/>
          </c:marker>
          <c:xVal>
            <c:numRef>
              <c:f>'7) Chert_Silica_Box_Plots'!$BA$24:$BA$44</c:f>
              <c:numCache>
                <c:formatCode>General</c:formatCode>
                <c:ptCount val="21"/>
                <c:pt idx="0">
                  <c:v>0.5</c:v>
                </c:pt>
                <c:pt idx="1">
                  <c:v>0.5</c:v>
                </c:pt>
                <c:pt idx="2">
                  <c:v>0.5</c:v>
                </c:pt>
                <c:pt idx="3">
                  <c:v>1.5</c:v>
                </c:pt>
                <c:pt idx="4">
                  <c:v>1.5</c:v>
                </c:pt>
                <c:pt idx="5">
                  <c:v>1.5</c:v>
                </c:pt>
                <c:pt idx="6">
                  <c:v>0.5</c:v>
                </c:pt>
                <c:pt idx="8">
                  <c:v>0.5</c:v>
                </c:pt>
                <c:pt idx="9">
                  <c:v>1.5</c:v>
                </c:pt>
                <c:pt idx="10">
                  <c:v>1.5</c:v>
                </c:pt>
                <c:pt idx="11">
                  <c:v>1.5</c:v>
                </c:pt>
                <c:pt idx="12">
                  <c:v>0.5</c:v>
                </c:pt>
                <c:pt idx="13">
                  <c:v>0.5</c:v>
                </c:pt>
                <c:pt idx="14">
                  <c:v>0.5</c:v>
                </c:pt>
                <c:pt idx="16">
                  <c:v>1</c:v>
                </c:pt>
                <c:pt idx="17">
                  <c:v>1</c:v>
                </c:pt>
                <c:pt idx="19">
                  <c:v>1</c:v>
                </c:pt>
                <c:pt idx="20">
                  <c:v>1</c:v>
                </c:pt>
              </c:numCache>
            </c:numRef>
          </c:xVal>
          <c:yVal>
            <c:numRef>
              <c:f>'7) Chert_Silica_Box_Plots'!$BB$24:$BB$44</c:f>
              <c:numCache>
                <c:formatCode>General</c:formatCode>
                <c:ptCount val="21"/>
                <c:pt idx="0">
                  <c:v>0.98970000000000002</c:v>
                </c:pt>
                <c:pt idx="1">
                  <c:v>0.98902076097452551</c:v>
                </c:pt>
                <c:pt idx="2">
                  <c:v>0.98072244897959193</c:v>
                </c:pt>
                <c:pt idx="3">
                  <c:v>0.98072244897959193</c:v>
                </c:pt>
                <c:pt idx="4">
                  <c:v>0.98902076097452551</c:v>
                </c:pt>
                <c:pt idx="5">
                  <c:v>0.98970000000000002</c:v>
                </c:pt>
                <c:pt idx="6">
                  <c:v>0.98970000000000002</c:v>
                </c:pt>
                <c:pt idx="8">
                  <c:v>0.98072244897959193</c:v>
                </c:pt>
                <c:pt idx="9">
                  <c:v>0.98072244897959193</c:v>
                </c:pt>
                <c:pt idx="10">
                  <c:v>0.97242413698465835</c:v>
                </c:pt>
                <c:pt idx="11">
                  <c:v>0.96547857142857141</c:v>
                </c:pt>
                <c:pt idx="12">
                  <c:v>0.96547857142857141</c:v>
                </c:pt>
                <c:pt idx="13">
                  <c:v>0.97242413698465835</c:v>
                </c:pt>
                <c:pt idx="14">
                  <c:v>0.98072244897959193</c:v>
                </c:pt>
                <c:pt idx="16">
                  <c:v>0.98970000000000002</c:v>
                </c:pt>
                <c:pt idx="17">
                  <c:v>0.995</c:v>
                </c:pt>
                <c:pt idx="19">
                  <c:v>0.96547857142857141</c:v>
                </c:pt>
                <c:pt idx="20" formatCode="0.000">
                  <c:v>0.8609</c:v>
                </c:pt>
              </c:numCache>
            </c:numRef>
          </c:yVal>
          <c:smooth val="0"/>
          <c:extLst>
            <c:ext xmlns:c16="http://schemas.microsoft.com/office/drawing/2014/chart" uri="{C3380CC4-5D6E-409C-BE32-E72D297353CC}">
              <c16:uniqueId val="{00000000-E0CA-4F09-81B7-ABAD38443914}"/>
            </c:ext>
          </c:extLst>
        </c:ser>
        <c:ser>
          <c:idx val="1"/>
          <c:order val="1"/>
          <c:spPr>
            <a:ln w="19050" cap="rnd">
              <a:noFill/>
              <a:round/>
            </a:ln>
            <a:effectLst/>
          </c:spPr>
          <c:marker>
            <c:symbol val="circle"/>
            <c:size val="5"/>
            <c:spPr>
              <a:noFill/>
              <a:ln w="9525">
                <a:solidFill>
                  <a:schemeClr val="tx1"/>
                </a:solidFill>
              </a:ln>
              <a:effectLst/>
            </c:spPr>
          </c:marker>
          <c:xVal>
            <c:numRef>
              <c:f>'7) Chert_Silica_Box_Plots'!$AY$5:$AY$25</c:f>
              <c:numCache>
                <c:formatCode>0.000</c:formatCode>
                <c:ptCount val="21"/>
                <c:pt idx="0">
                  <c:v>1.0920000000000001</c:v>
                </c:pt>
                <c:pt idx="1">
                  <c:v>1.3049999999999999</c:v>
                </c:pt>
                <c:pt idx="2">
                  <c:v>0.79200000000000004</c:v>
                </c:pt>
                <c:pt idx="3">
                  <c:v>0.80600000000000005</c:v>
                </c:pt>
                <c:pt idx="4">
                  <c:v>0.72699999999999998</c:v>
                </c:pt>
                <c:pt idx="5">
                  <c:v>0.78600000000000003</c:v>
                </c:pt>
                <c:pt idx="6">
                  <c:v>0.93300000000000005</c:v>
                </c:pt>
                <c:pt idx="7">
                  <c:v>0.98499999999999999</c:v>
                </c:pt>
                <c:pt idx="8">
                  <c:v>0.65100000000000002</c:v>
                </c:pt>
                <c:pt idx="9">
                  <c:v>0.82600000000000007</c:v>
                </c:pt>
                <c:pt idx="10">
                  <c:v>1.1679999999999999</c:v>
                </c:pt>
                <c:pt idx="11">
                  <c:v>0.73599999999999999</c:v>
                </c:pt>
                <c:pt idx="12">
                  <c:v>1.385</c:v>
                </c:pt>
                <c:pt idx="13">
                  <c:v>1.0589999999999999</c:v>
                </c:pt>
                <c:pt idx="14">
                  <c:v>0.56300000000000006</c:v>
                </c:pt>
                <c:pt idx="15">
                  <c:v>0.70399999999999996</c:v>
                </c:pt>
                <c:pt idx="16">
                  <c:v>1.3260000000000001</c:v>
                </c:pt>
                <c:pt idx="17">
                  <c:v>0.83799999999999997</c:v>
                </c:pt>
                <c:pt idx="18">
                  <c:v>1.113</c:v>
                </c:pt>
                <c:pt idx="19">
                  <c:v>1.1200000000000001</c:v>
                </c:pt>
                <c:pt idx="20">
                  <c:v>0.79400000000000004</c:v>
                </c:pt>
              </c:numCache>
            </c:numRef>
          </c:xVal>
          <c:yVal>
            <c:numRef>
              <c:f>'7) Chert_Silica_Box_Plots'!$AZ$5:$AZ$25</c:f>
              <c:numCache>
                <c:formatCode>0.0%</c:formatCode>
                <c:ptCount val="21"/>
                <c:pt idx="0">
                  <c:v>0.8609</c:v>
                </c:pt>
                <c:pt idx="1">
                  <c:v>0.9284</c:v>
                </c:pt>
                <c:pt idx="2">
                  <c:v>0.9373999999999999</c:v>
                </c:pt>
                <c:pt idx="3">
                  <c:v>0.90890000000000004</c:v>
                </c:pt>
                <c:pt idx="4">
                  <c:v>0.96530000000000005</c:v>
                </c:pt>
                <c:pt idx="5">
                  <c:v>0.96810000000000007</c:v>
                </c:pt>
                <c:pt idx="6">
                  <c:v>0.9778</c:v>
                </c:pt>
                <c:pt idx="7">
                  <c:v>0.97840000000000005</c:v>
                </c:pt>
                <c:pt idx="8">
                  <c:v>0.98019999999999996</c:v>
                </c:pt>
                <c:pt idx="9">
                  <c:v>0.98089999999999999</c:v>
                </c:pt>
                <c:pt idx="10">
                  <c:v>0.96565714285714288</c:v>
                </c:pt>
                <c:pt idx="11">
                  <c:v>0.98540000000000005</c:v>
                </c:pt>
                <c:pt idx="12">
                  <c:v>0.98659999999999992</c:v>
                </c:pt>
                <c:pt idx="13">
                  <c:v>0.98790000000000011</c:v>
                </c:pt>
                <c:pt idx="14">
                  <c:v>0.98072244897959193</c:v>
                </c:pt>
                <c:pt idx="15">
                  <c:v>0.98860000000000003</c:v>
                </c:pt>
                <c:pt idx="16">
                  <c:v>0.99080000000000001</c:v>
                </c:pt>
                <c:pt idx="17">
                  <c:v>0.99109999999999998</c:v>
                </c:pt>
                <c:pt idx="18">
                  <c:v>0.99159999999999993</c:v>
                </c:pt>
                <c:pt idx="19">
                  <c:v>0.99230000000000007</c:v>
                </c:pt>
                <c:pt idx="20">
                  <c:v>0.995</c:v>
                </c:pt>
              </c:numCache>
            </c:numRef>
          </c:yVal>
          <c:smooth val="0"/>
          <c:extLst>
            <c:ext xmlns:c16="http://schemas.microsoft.com/office/drawing/2014/chart" uri="{C3380CC4-5D6E-409C-BE32-E72D297353CC}">
              <c16:uniqueId val="{00000000-EB66-4274-A770-5E017536AC95}"/>
            </c:ext>
          </c:extLst>
        </c:ser>
        <c:dLbls>
          <c:showLegendKey val="0"/>
          <c:showVal val="0"/>
          <c:showCatName val="0"/>
          <c:showSerName val="0"/>
          <c:showPercent val="0"/>
          <c:showBubbleSize val="0"/>
        </c:dLbls>
        <c:axId val="235879552"/>
        <c:axId val="235874960"/>
      </c:scatterChart>
      <c:valAx>
        <c:axId val="235879552"/>
        <c:scaling>
          <c:orientation val="minMax"/>
          <c:max val="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Isaacs, 1980,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accent1"/>
              </a:solidFill>
              <a:round/>
            </a:ln>
            <a:effectLst/>
          </c:spPr>
          <c:marker>
            <c:symbol val="none"/>
          </c:marker>
          <c:xVal>
            <c:numRef>
              <c:f>'7) Chert_Silica_Box_Plots'!$BM$24:$BM$44</c:f>
              <c:numCache>
                <c:formatCode>General</c:formatCode>
                <c:ptCount val="21"/>
                <c:pt idx="0">
                  <c:v>4.25</c:v>
                </c:pt>
                <c:pt idx="1">
                  <c:v>4.25</c:v>
                </c:pt>
                <c:pt idx="2">
                  <c:v>4.25</c:v>
                </c:pt>
                <c:pt idx="3">
                  <c:v>5.25</c:v>
                </c:pt>
                <c:pt idx="4">
                  <c:v>5.25</c:v>
                </c:pt>
                <c:pt idx="5">
                  <c:v>5.25</c:v>
                </c:pt>
                <c:pt idx="6">
                  <c:v>4.25</c:v>
                </c:pt>
                <c:pt idx="8">
                  <c:v>4.25</c:v>
                </c:pt>
                <c:pt idx="9">
                  <c:v>5.25</c:v>
                </c:pt>
                <c:pt idx="10">
                  <c:v>5.25</c:v>
                </c:pt>
                <c:pt idx="11">
                  <c:v>5.25</c:v>
                </c:pt>
                <c:pt idx="12">
                  <c:v>4.25</c:v>
                </c:pt>
                <c:pt idx="13">
                  <c:v>4.25</c:v>
                </c:pt>
                <c:pt idx="14">
                  <c:v>4.25</c:v>
                </c:pt>
                <c:pt idx="16">
                  <c:v>4.75</c:v>
                </c:pt>
                <c:pt idx="17">
                  <c:v>4.75</c:v>
                </c:pt>
                <c:pt idx="19">
                  <c:v>4.75</c:v>
                </c:pt>
                <c:pt idx="20">
                  <c:v>4.75</c:v>
                </c:pt>
              </c:numCache>
            </c:numRef>
          </c:xVal>
          <c:yVal>
            <c:numRef>
              <c:f>'7) Chert_Silica_Box_Plots'!$BN$24:$BN$44</c:f>
              <c:numCache>
                <c:formatCode>General</c:formatCode>
                <c:ptCount val="21"/>
                <c:pt idx="0">
                  <c:v>0.9664999999999998</c:v>
                </c:pt>
                <c:pt idx="1">
                  <c:v>0.93916517817257295</c:v>
                </c:pt>
                <c:pt idx="2">
                  <c:v>0.92239603960396033</c:v>
                </c:pt>
                <c:pt idx="3">
                  <c:v>0.92239603960396033</c:v>
                </c:pt>
                <c:pt idx="4">
                  <c:v>0.93916517817257295</c:v>
                </c:pt>
                <c:pt idx="5">
                  <c:v>0.9664999999999998</c:v>
                </c:pt>
                <c:pt idx="6">
                  <c:v>0.9664999999999998</c:v>
                </c:pt>
                <c:pt idx="8">
                  <c:v>0.92239603960396033</c:v>
                </c:pt>
                <c:pt idx="9">
                  <c:v>0.92239603960396033</c:v>
                </c:pt>
                <c:pt idx="10">
                  <c:v>0.90562690103534771</c:v>
                </c:pt>
                <c:pt idx="11">
                  <c:v>0.89250000000000007</c:v>
                </c:pt>
                <c:pt idx="12">
                  <c:v>0.89250000000000007</c:v>
                </c:pt>
                <c:pt idx="13">
                  <c:v>0.90562690103534771</c:v>
                </c:pt>
                <c:pt idx="14">
                  <c:v>0.92239603960396033</c:v>
                </c:pt>
                <c:pt idx="16">
                  <c:v>0.9664999999999998</c:v>
                </c:pt>
                <c:pt idx="17">
                  <c:v>0.99299299299299293</c:v>
                </c:pt>
                <c:pt idx="19">
                  <c:v>0.89250000000000007</c:v>
                </c:pt>
                <c:pt idx="20" formatCode="0.000">
                  <c:v>0.8315217391304347</c:v>
                </c:pt>
              </c:numCache>
            </c:numRef>
          </c:yVal>
          <c:smooth val="0"/>
          <c:extLst>
            <c:ext xmlns:c16="http://schemas.microsoft.com/office/drawing/2014/chart" uri="{C3380CC4-5D6E-409C-BE32-E72D297353CC}">
              <c16:uniqueId val="{00000000-51FD-44BD-A011-9C803A8AF62C}"/>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51FD-44BD-A011-9C803A8AF62C}"/>
            </c:ext>
          </c:extLst>
        </c:ser>
        <c:ser>
          <c:idx val="2"/>
          <c:order val="2"/>
          <c:spPr>
            <a:ln w="19050" cap="rnd">
              <a:noFill/>
              <a:round/>
            </a:ln>
            <a:effectLst/>
          </c:spPr>
          <c:marker>
            <c:symbol val="square"/>
            <c:size val="5"/>
            <c:spPr>
              <a:solidFill>
                <a:schemeClr val="accent3"/>
              </a:solidFill>
              <a:ln w="9525">
                <a:solidFill>
                  <a:schemeClr val="accent3"/>
                </a:solidFill>
              </a:ln>
              <a:effectLst/>
            </c:spPr>
          </c:marker>
          <c:xVal>
            <c:numRef>
              <c:f>'7) Chert_Silica_Box_Plots'!$BK$5:$BK$52</c:f>
              <c:numCache>
                <c:formatCode>0.000</c:formatCode>
                <c:ptCount val="48"/>
                <c:pt idx="0">
                  <c:v>4.7770000000000001</c:v>
                </c:pt>
                <c:pt idx="1">
                  <c:v>4.7569999999999997</c:v>
                </c:pt>
                <c:pt idx="2">
                  <c:v>4.5309999999999997</c:v>
                </c:pt>
                <c:pt idx="3">
                  <c:v>4.7160000000000002</c:v>
                </c:pt>
                <c:pt idx="4">
                  <c:v>4.6539999999999999</c:v>
                </c:pt>
                <c:pt idx="5">
                  <c:v>4.9489999999999998</c:v>
                </c:pt>
                <c:pt idx="6">
                  <c:v>5.1050000000000004</c:v>
                </c:pt>
                <c:pt idx="7">
                  <c:v>4.8120000000000003</c:v>
                </c:pt>
                <c:pt idx="8">
                  <c:v>4.923</c:v>
                </c:pt>
                <c:pt idx="9">
                  <c:v>4.3630000000000004</c:v>
                </c:pt>
                <c:pt idx="10">
                  <c:v>4.9030000000000005</c:v>
                </c:pt>
                <c:pt idx="11">
                  <c:v>5.008</c:v>
                </c:pt>
                <c:pt idx="12">
                  <c:v>4.7279999999999998</c:v>
                </c:pt>
                <c:pt idx="13">
                  <c:v>4.7460000000000004</c:v>
                </c:pt>
                <c:pt idx="14">
                  <c:v>5.0570000000000004</c:v>
                </c:pt>
                <c:pt idx="15">
                  <c:v>4.6050000000000004</c:v>
                </c:pt>
                <c:pt idx="16">
                  <c:v>4.8159999999999998</c:v>
                </c:pt>
                <c:pt idx="17">
                  <c:v>4.681</c:v>
                </c:pt>
                <c:pt idx="18">
                  <c:v>4.6539999999999999</c:v>
                </c:pt>
                <c:pt idx="19">
                  <c:v>4.8840000000000003</c:v>
                </c:pt>
                <c:pt idx="20">
                  <c:v>5.0960000000000001</c:v>
                </c:pt>
                <c:pt idx="21">
                  <c:v>4.9430000000000005</c:v>
                </c:pt>
                <c:pt idx="22">
                  <c:v>4.4969999999999999</c:v>
                </c:pt>
                <c:pt idx="23">
                  <c:v>4.7290000000000001</c:v>
                </c:pt>
                <c:pt idx="24">
                  <c:v>4.8730000000000002</c:v>
                </c:pt>
                <c:pt idx="25">
                  <c:v>4.6850000000000005</c:v>
                </c:pt>
                <c:pt idx="26">
                  <c:v>4.7270000000000003</c:v>
                </c:pt>
                <c:pt idx="27">
                  <c:v>4.8479999999999999</c:v>
                </c:pt>
                <c:pt idx="28">
                  <c:v>4.859</c:v>
                </c:pt>
                <c:pt idx="29">
                  <c:v>4.4489999999999998</c:v>
                </c:pt>
                <c:pt idx="30">
                  <c:v>4.532</c:v>
                </c:pt>
                <c:pt idx="31">
                  <c:v>4.7220000000000004</c:v>
                </c:pt>
                <c:pt idx="32">
                  <c:v>5.0449999999999999</c:v>
                </c:pt>
                <c:pt idx="33">
                  <c:v>4.6470000000000002</c:v>
                </c:pt>
                <c:pt idx="34">
                  <c:v>4.992</c:v>
                </c:pt>
                <c:pt idx="35">
                  <c:v>4.6859999999999999</c:v>
                </c:pt>
                <c:pt idx="36">
                  <c:v>4.84</c:v>
                </c:pt>
                <c:pt idx="37">
                  <c:v>4.681</c:v>
                </c:pt>
                <c:pt idx="38">
                  <c:v>4.6120000000000001</c:v>
                </c:pt>
                <c:pt idx="39">
                  <c:v>4.9950000000000001</c:v>
                </c:pt>
                <c:pt idx="40">
                  <c:v>4.665</c:v>
                </c:pt>
                <c:pt idx="41">
                  <c:v>5.0890000000000004</c:v>
                </c:pt>
                <c:pt idx="42">
                  <c:v>4.4710000000000001</c:v>
                </c:pt>
                <c:pt idx="43">
                  <c:v>4.5419999999999998</c:v>
                </c:pt>
                <c:pt idx="44">
                  <c:v>4.8330000000000002</c:v>
                </c:pt>
                <c:pt idx="45">
                  <c:v>5.0579999999999998</c:v>
                </c:pt>
                <c:pt idx="46">
                  <c:v>4.47</c:v>
                </c:pt>
                <c:pt idx="47">
                  <c:v>4.4020000000000001</c:v>
                </c:pt>
              </c:numCache>
            </c:numRef>
          </c:xVal>
          <c:yVal>
            <c:numRef>
              <c:f>'7) Chert_Silica_Box_Plots'!$BL$5:$BL$52</c:f>
              <c:numCache>
                <c:formatCode>0.0%</c:formatCode>
                <c:ptCount val="48"/>
                <c:pt idx="0">
                  <c:v>0.8315217391304347</c:v>
                </c:pt>
                <c:pt idx="1">
                  <c:v>0.85</c:v>
                </c:pt>
                <c:pt idx="2">
                  <c:v>0.86</c:v>
                </c:pt>
                <c:pt idx="3">
                  <c:v>0.86299999999999999</c:v>
                </c:pt>
                <c:pt idx="4">
                  <c:v>0.87</c:v>
                </c:pt>
                <c:pt idx="5">
                  <c:v>0.87</c:v>
                </c:pt>
                <c:pt idx="6">
                  <c:v>0.87</c:v>
                </c:pt>
                <c:pt idx="7">
                  <c:v>0.871</c:v>
                </c:pt>
                <c:pt idx="8">
                  <c:v>0.88</c:v>
                </c:pt>
                <c:pt idx="9">
                  <c:v>0.88</c:v>
                </c:pt>
                <c:pt idx="10">
                  <c:v>0.88</c:v>
                </c:pt>
                <c:pt idx="11">
                  <c:v>0.89</c:v>
                </c:pt>
                <c:pt idx="12">
                  <c:v>0.9</c:v>
                </c:pt>
                <c:pt idx="13">
                  <c:v>0.9</c:v>
                </c:pt>
                <c:pt idx="14">
                  <c:v>0.90280561122244474</c:v>
                </c:pt>
                <c:pt idx="15">
                  <c:v>0.90609390609390605</c:v>
                </c:pt>
                <c:pt idx="16">
                  <c:v>0.90909090909090906</c:v>
                </c:pt>
                <c:pt idx="17">
                  <c:v>0.90909090909090906</c:v>
                </c:pt>
                <c:pt idx="18">
                  <c:v>0.91</c:v>
                </c:pt>
                <c:pt idx="19">
                  <c:v>0.91500000000000004</c:v>
                </c:pt>
                <c:pt idx="20">
                  <c:v>0.91752577319587625</c:v>
                </c:pt>
                <c:pt idx="21">
                  <c:v>0.92</c:v>
                </c:pt>
                <c:pt idx="22">
                  <c:v>0.92</c:v>
                </c:pt>
                <c:pt idx="23">
                  <c:v>0.92079207920792072</c:v>
                </c:pt>
                <c:pt idx="24">
                  <c:v>0.92400000000000004</c:v>
                </c:pt>
                <c:pt idx="25">
                  <c:v>0.93881644934804409</c:v>
                </c:pt>
                <c:pt idx="26">
                  <c:v>0.94</c:v>
                </c:pt>
                <c:pt idx="27">
                  <c:v>0.9429429429429429</c:v>
                </c:pt>
                <c:pt idx="28">
                  <c:v>0.94559841740850648</c:v>
                </c:pt>
                <c:pt idx="29">
                  <c:v>0.94589178356713421</c:v>
                </c:pt>
                <c:pt idx="30">
                  <c:v>0.94897959183673464</c:v>
                </c:pt>
                <c:pt idx="31">
                  <c:v>0.94900000000000007</c:v>
                </c:pt>
                <c:pt idx="32">
                  <c:v>0.9494949494949495</c:v>
                </c:pt>
                <c:pt idx="33">
                  <c:v>0.9494949494949495</c:v>
                </c:pt>
                <c:pt idx="34">
                  <c:v>0.95918367346938782</c:v>
                </c:pt>
                <c:pt idx="35">
                  <c:v>0.96499999999999997</c:v>
                </c:pt>
                <c:pt idx="36">
                  <c:v>0.96699999999999975</c:v>
                </c:pt>
                <c:pt idx="37">
                  <c:v>0.96938775510204078</c:v>
                </c:pt>
                <c:pt idx="38">
                  <c:v>0.96941896024464824</c:v>
                </c:pt>
                <c:pt idx="39">
                  <c:v>0.97</c:v>
                </c:pt>
                <c:pt idx="40">
                  <c:v>0.97899999999999976</c:v>
                </c:pt>
                <c:pt idx="41">
                  <c:v>0.98599999999999999</c:v>
                </c:pt>
                <c:pt idx="42">
                  <c:v>0.98898898898898902</c:v>
                </c:pt>
                <c:pt idx="43">
                  <c:v>0.9890000000000001</c:v>
                </c:pt>
                <c:pt idx="44">
                  <c:v>0.98989898989898994</c:v>
                </c:pt>
                <c:pt idx="45">
                  <c:v>0.99099099099099097</c:v>
                </c:pt>
                <c:pt idx="46">
                  <c:v>0.9910000000000001</c:v>
                </c:pt>
                <c:pt idx="47">
                  <c:v>0.99299299299299293</c:v>
                </c:pt>
              </c:numCache>
            </c:numRef>
          </c:yVal>
          <c:smooth val="0"/>
          <c:extLst>
            <c:ext xmlns:c16="http://schemas.microsoft.com/office/drawing/2014/chart" uri="{C3380CC4-5D6E-409C-BE32-E72D297353CC}">
              <c16:uniqueId val="{00000002-26D9-46B4-B095-C69BFFEDBB19}"/>
            </c:ext>
          </c:extLst>
        </c:ser>
        <c:dLbls>
          <c:showLegendKey val="0"/>
          <c:showVal val="0"/>
          <c:showCatName val="0"/>
          <c:showSerName val="0"/>
          <c:showPercent val="0"/>
          <c:showBubbleSize val="0"/>
        </c:dLbls>
        <c:axId val="235879552"/>
        <c:axId val="235874960"/>
      </c:scatterChart>
      <c:valAx>
        <c:axId val="235879552"/>
        <c:scaling>
          <c:orientation val="minMax"/>
          <c:min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Behl Garrison, 1994</a:t>
            </a:r>
          </a:p>
          <a:p>
            <a:pPr>
              <a:defRPr sz="1000"/>
            </a:pPr>
            <a:r>
              <a:rPr lang="en-US" sz="1000"/>
              <a:t>,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accent1"/>
              </a:solidFill>
              <a:round/>
            </a:ln>
            <a:effectLst/>
          </c:spPr>
          <c:marker>
            <c:symbol val="none"/>
          </c:marker>
          <c:xVal>
            <c:numRef>
              <c:f>'7) Chert_Silica_Box_Plots'!$BY$24:$BY$44</c:f>
              <c:numCache>
                <c:formatCode>General</c:formatCode>
                <c:ptCount val="21"/>
                <c:pt idx="0">
                  <c:v>1.75</c:v>
                </c:pt>
                <c:pt idx="1">
                  <c:v>1.75</c:v>
                </c:pt>
                <c:pt idx="2">
                  <c:v>1.75</c:v>
                </c:pt>
                <c:pt idx="3">
                  <c:v>2.75</c:v>
                </c:pt>
                <c:pt idx="4">
                  <c:v>2.75</c:v>
                </c:pt>
                <c:pt idx="5">
                  <c:v>2.75</c:v>
                </c:pt>
                <c:pt idx="6">
                  <c:v>1.75</c:v>
                </c:pt>
                <c:pt idx="8">
                  <c:v>1.75</c:v>
                </c:pt>
                <c:pt idx="9">
                  <c:v>2.75</c:v>
                </c:pt>
                <c:pt idx="10">
                  <c:v>2.75</c:v>
                </c:pt>
                <c:pt idx="11">
                  <c:v>2.75</c:v>
                </c:pt>
                <c:pt idx="12">
                  <c:v>1.75</c:v>
                </c:pt>
                <c:pt idx="13">
                  <c:v>1.75</c:v>
                </c:pt>
                <c:pt idx="14">
                  <c:v>1.75</c:v>
                </c:pt>
                <c:pt idx="16">
                  <c:v>2.25</c:v>
                </c:pt>
                <c:pt idx="17">
                  <c:v>2.25</c:v>
                </c:pt>
                <c:pt idx="19">
                  <c:v>2.25</c:v>
                </c:pt>
                <c:pt idx="20">
                  <c:v>2.25</c:v>
                </c:pt>
              </c:numCache>
            </c:numRef>
          </c:xVal>
          <c:yVal>
            <c:numRef>
              <c:f>'7) Chert_Silica_Box_Plots'!$BZ$24:$BZ$44</c:f>
              <c:numCache>
                <c:formatCode>General</c:formatCode>
                <c:ptCount val="21"/>
                <c:pt idx="0">
                  <c:v>0.98925000000000007</c:v>
                </c:pt>
                <c:pt idx="1">
                  <c:v>0.98925000000000007</c:v>
                </c:pt>
                <c:pt idx="2">
                  <c:v>0.97300000000000009</c:v>
                </c:pt>
                <c:pt idx="3">
                  <c:v>0.97300000000000009</c:v>
                </c:pt>
                <c:pt idx="4">
                  <c:v>0.98925000000000007</c:v>
                </c:pt>
                <c:pt idx="5">
                  <c:v>0.98925000000000007</c:v>
                </c:pt>
                <c:pt idx="6">
                  <c:v>0.98925000000000007</c:v>
                </c:pt>
                <c:pt idx="8">
                  <c:v>0.97300000000000009</c:v>
                </c:pt>
                <c:pt idx="9">
                  <c:v>0.97300000000000009</c:v>
                </c:pt>
                <c:pt idx="10">
                  <c:v>0.95254449269712782</c:v>
                </c:pt>
                <c:pt idx="11">
                  <c:v>0.9405</c:v>
                </c:pt>
                <c:pt idx="12">
                  <c:v>0.9405</c:v>
                </c:pt>
                <c:pt idx="13">
                  <c:v>0.95254449269712782</c:v>
                </c:pt>
                <c:pt idx="14">
                  <c:v>0.97300000000000009</c:v>
                </c:pt>
                <c:pt idx="16">
                  <c:v>0.98925000000000007</c:v>
                </c:pt>
                <c:pt idx="17">
                  <c:v>0.99199999999999999</c:v>
                </c:pt>
                <c:pt idx="19">
                  <c:v>0.9405</c:v>
                </c:pt>
                <c:pt idx="20" formatCode="0.000">
                  <c:v>0.90099999999999991</c:v>
                </c:pt>
              </c:numCache>
            </c:numRef>
          </c:yVal>
          <c:smooth val="0"/>
          <c:extLst>
            <c:ext xmlns:c16="http://schemas.microsoft.com/office/drawing/2014/chart" uri="{C3380CC4-5D6E-409C-BE32-E72D297353CC}">
              <c16:uniqueId val="{00000000-7043-449D-B191-9EA1B2A459C0}"/>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7043-449D-B191-9EA1B2A459C0}"/>
            </c:ext>
          </c:extLst>
        </c:ser>
        <c:ser>
          <c:idx val="2"/>
          <c:order val="2"/>
          <c:spPr>
            <a:ln w="19050" cap="rnd">
              <a:noFill/>
              <a:round/>
            </a:ln>
            <a:effectLst/>
          </c:spPr>
          <c:marker>
            <c:symbol val="square"/>
            <c:size val="5"/>
            <c:spPr>
              <a:solidFill>
                <a:schemeClr val="accent3"/>
              </a:solidFill>
              <a:ln w="9525">
                <a:solidFill>
                  <a:schemeClr val="accent3"/>
                </a:solidFill>
              </a:ln>
              <a:effectLst/>
            </c:spPr>
          </c:marker>
          <c:xVal>
            <c:numRef>
              <c:f>'7) Chert_Silica_Box_Plots'!$BW$5:$BW$18</c:f>
              <c:numCache>
                <c:formatCode>0.000</c:formatCode>
                <c:ptCount val="14"/>
                <c:pt idx="0">
                  <c:v>2.262</c:v>
                </c:pt>
                <c:pt idx="1">
                  <c:v>2.351</c:v>
                </c:pt>
                <c:pt idx="2">
                  <c:v>2.3090000000000002</c:v>
                </c:pt>
                <c:pt idx="3">
                  <c:v>2.19</c:v>
                </c:pt>
                <c:pt idx="4">
                  <c:v>2.0579999999999998</c:v>
                </c:pt>
                <c:pt idx="5">
                  <c:v>2.468</c:v>
                </c:pt>
                <c:pt idx="6">
                  <c:v>2.46</c:v>
                </c:pt>
                <c:pt idx="7">
                  <c:v>2.4689999999999999</c:v>
                </c:pt>
                <c:pt idx="8">
                  <c:v>2.359</c:v>
                </c:pt>
                <c:pt idx="9">
                  <c:v>2.25</c:v>
                </c:pt>
                <c:pt idx="10">
                  <c:v>1.954</c:v>
                </c:pt>
                <c:pt idx="11">
                  <c:v>2.4020000000000001</c:v>
                </c:pt>
                <c:pt idx="12">
                  <c:v>2.1</c:v>
                </c:pt>
                <c:pt idx="13">
                  <c:v>1.9970000000000001</c:v>
                </c:pt>
              </c:numCache>
            </c:numRef>
          </c:xVal>
          <c:yVal>
            <c:numRef>
              <c:f>'7) Chert_Silica_Box_Plots'!$BX$5:$BX$18</c:f>
              <c:numCache>
                <c:formatCode>0.0%</c:formatCode>
                <c:ptCount val="14"/>
                <c:pt idx="0">
                  <c:v>0.90099999999999991</c:v>
                </c:pt>
                <c:pt idx="1">
                  <c:v>0.90700000000000003</c:v>
                </c:pt>
                <c:pt idx="2">
                  <c:v>0.93599999999999994</c:v>
                </c:pt>
                <c:pt idx="3">
                  <c:v>0.94200000000000006</c:v>
                </c:pt>
                <c:pt idx="4">
                  <c:v>0.95599999999999996</c:v>
                </c:pt>
                <c:pt idx="5">
                  <c:v>0.94400000000000006</c:v>
                </c:pt>
                <c:pt idx="6">
                  <c:v>0.96700000000000008</c:v>
                </c:pt>
                <c:pt idx="7">
                  <c:v>0.97900000000000009</c:v>
                </c:pt>
                <c:pt idx="8">
                  <c:v>0.98599999999999999</c:v>
                </c:pt>
                <c:pt idx="9">
                  <c:v>0.98799999999999999</c:v>
                </c:pt>
                <c:pt idx="10">
                  <c:v>0.9890000000000001</c:v>
                </c:pt>
                <c:pt idx="11">
                  <c:v>0.99</c:v>
                </c:pt>
                <c:pt idx="12">
                  <c:v>0.99099999999999999</c:v>
                </c:pt>
                <c:pt idx="13">
                  <c:v>0.99199999999999999</c:v>
                </c:pt>
              </c:numCache>
            </c:numRef>
          </c:yVal>
          <c:smooth val="0"/>
          <c:extLst>
            <c:ext xmlns:c16="http://schemas.microsoft.com/office/drawing/2014/chart" uri="{C3380CC4-5D6E-409C-BE32-E72D297353CC}">
              <c16:uniqueId val="{00000000-D13F-42F3-9BEB-A4AFAC73938C}"/>
            </c:ext>
          </c:extLst>
        </c:ser>
        <c:dLbls>
          <c:showLegendKey val="0"/>
          <c:showVal val="0"/>
          <c:showCatName val="0"/>
          <c:showSerName val="0"/>
          <c:showPercent val="0"/>
          <c:showBubbleSize val="0"/>
        </c:dLbls>
        <c:axId val="235879552"/>
        <c:axId val="235874960"/>
      </c:scatterChart>
      <c:valAx>
        <c:axId val="235879552"/>
        <c:scaling>
          <c:orientation val="minMax"/>
          <c:max val="3"/>
          <c:min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Granite UCS</a:t>
            </a:r>
          </a:p>
        </c:rich>
      </c:tx>
      <c:layout>
        <c:manualLayout>
          <c:xMode val="edge"/>
          <c:yMode val="edge"/>
          <c:x val="0.32722046428656193"/>
          <c:y val="8.1701325795813969E-3"/>
        </c:manualLayout>
      </c:layout>
      <c:overlay val="0"/>
    </c:title>
    <c:autoTitleDeleted val="0"/>
    <c:plotArea>
      <c:layout>
        <c:manualLayout>
          <c:layoutTarget val="inner"/>
          <c:xMode val="edge"/>
          <c:yMode val="edge"/>
          <c:x val="0.23332848218044538"/>
          <c:y val="8.4630307390434506E-2"/>
          <c:w val="0.70679965071699202"/>
          <c:h val="0.8183743349648861"/>
        </c:manualLayout>
      </c:layout>
      <c:scatterChart>
        <c:scatterStyle val="lineMarker"/>
        <c:varyColors val="0"/>
        <c:ser>
          <c:idx val="1"/>
          <c:order val="0"/>
          <c:tx>
            <c:v>Granite UCS</c:v>
          </c:tx>
          <c:spPr>
            <a:ln w="25400">
              <a:solidFill>
                <a:sysClr val="windowText" lastClr="000000"/>
              </a:solidFill>
            </a:ln>
          </c:spPr>
          <c:marker>
            <c:symbol val="none"/>
          </c:marker>
          <c:xVal>
            <c:numRef>
              <c:f>'4) UCS_YM_BoxPlot_by_Rock'!$AJ$24:$AJ$44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UCS_YM_BoxPlot_by_Rock'!$AK$24:$AK$44</c:f>
              <c:numCache>
                <c:formatCode>General</c:formatCode>
                <c:ptCount val="21"/>
                <c:pt idx="0">
                  <c:v>167.00200000000001</c:v>
                </c:pt>
                <c:pt idx="1">
                  <c:v>151.02575168664512</c:v>
                </c:pt>
                <c:pt idx="2">
                  <c:v>144.78964133537417</c:v>
                </c:pt>
                <c:pt idx="3">
                  <c:v>144.78964133537417</c:v>
                </c:pt>
                <c:pt idx="4">
                  <c:v>151.02575168664512</c:v>
                </c:pt>
                <c:pt idx="5">
                  <c:v>167.00200000000001</c:v>
                </c:pt>
                <c:pt idx="6">
                  <c:v>167.00200000000001</c:v>
                </c:pt>
                <c:pt idx="8">
                  <c:v>144.78964133537417</c:v>
                </c:pt>
                <c:pt idx="9">
                  <c:v>144.78964133537417</c:v>
                </c:pt>
                <c:pt idx="10">
                  <c:v>138.55353098410322</c:v>
                </c:pt>
                <c:pt idx="11">
                  <c:v>126.30065239454487</c:v>
                </c:pt>
                <c:pt idx="12">
                  <c:v>126.30065239454487</c:v>
                </c:pt>
                <c:pt idx="13">
                  <c:v>138.55353098410322</c:v>
                </c:pt>
                <c:pt idx="14">
                  <c:v>144.78964133537417</c:v>
                </c:pt>
                <c:pt idx="16">
                  <c:v>167.00200000000001</c:v>
                </c:pt>
                <c:pt idx="17">
                  <c:v>228.05402140818273</c:v>
                </c:pt>
                <c:pt idx="19">
                  <c:v>126.30065239454487</c:v>
                </c:pt>
                <c:pt idx="20" formatCode="0.000">
                  <c:v>107.361</c:v>
                </c:pt>
              </c:numCache>
            </c:numRef>
          </c:yVal>
          <c:smooth val="0"/>
          <c:extLst>
            <c:ext xmlns:c16="http://schemas.microsoft.com/office/drawing/2014/chart" uri="{C3380CC4-5D6E-409C-BE32-E72D297353CC}">
              <c16:uniqueId val="{00000000-FD55-4357-828E-AAA69D93A369}"/>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UCS_YM_BoxPlot_by_Rock'!$AH$2:$AH$268</c:f>
              <c:numCache>
                <c:formatCode>General</c:formatCode>
                <c:ptCount val="267"/>
                <c:pt idx="0">
                  <c:v>9.433962264150943E-3</c:v>
                </c:pt>
                <c:pt idx="1">
                  <c:v>1.8867924528301886E-2</c:v>
                </c:pt>
                <c:pt idx="2">
                  <c:v>2.8301886792452831E-2</c:v>
                </c:pt>
                <c:pt idx="3">
                  <c:v>3.7735849056603772E-2</c:v>
                </c:pt>
                <c:pt idx="4">
                  <c:v>4.716981132075472E-2</c:v>
                </c:pt>
                <c:pt idx="5">
                  <c:v>5.6603773584905662E-2</c:v>
                </c:pt>
                <c:pt idx="6">
                  <c:v>6.6037735849056603E-2</c:v>
                </c:pt>
                <c:pt idx="7">
                  <c:v>7.5471698113207544E-2</c:v>
                </c:pt>
                <c:pt idx="8">
                  <c:v>8.4905660377358486E-2</c:v>
                </c:pt>
                <c:pt idx="9">
                  <c:v>9.4339622641509441E-2</c:v>
                </c:pt>
                <c:pt idx="10">
                  <c:v>0.10377358490566038</c:v>
                </c:pt>
                <c:pt idx="11">
                  <c:v>0.11320754716981132</c:v>
                </c:pt>
                <c:pt idx="12">
                  <c:v>0.12264150943396226</c:v>
                </c:pt>
                <c:pt idx="13">
                  <c:v>0.13207547169811321</c:v>
                </c:pt>
                <c:pt idx="14">
                  <c:v>0.14150943396226415</c:v>
                </c:pt>
                <c:pt idx="15">
                  <c:v>0.15094339622641509</c:v>
                </c:pt>
                <c:pt idx="16">
                  <c:v>0.16037735849056603</c:v>
                </c:pt>
                <c:pt idx="17">
                  <c:v>0.16981132075471697</c:v>
                </c:pt>
                <c:pt idx="18">
                  <c:v>0.17924528301886791</c:v>
                </c:pt>
                <c:pt idx="19">
                  <c:v>0.18867924528301888</c:v>
                </c:pt>
                <c:pt idx="20">
                  <c:v>0.19811320754716982</c:v>
                </c:pt>
                <c:pt idx="21">
                  <c:v>0.20754716981132076</c:v>
                </c:pt>
                <c:pt idx="22">
                  <c:v>0.21698113207547171</c:v>
                </c:pt>
                <c:pt idx="23">
                  <c:v>0.22641509433962265</c:v>
                </c:pt>
                <c:pt idx="24">
                  <c:v>0.23584905660377359</c:v>
                </c:pt>
                <c:pt idx="25">
                  <c:v>0.24528301886792453</c:v>
                </c:pt>
                <c:pt idx="26">
                  <c:v>0.25471698113207547</c:v>
                </c:pt>
                <c:pt idx="27">
                  <c:v>0.26415094339622641</c:v>
                </c:pt>
                <c:pt idx="28">
                  <c:v>0.27358490566037735</c:v>
                </c:pt>
                <c:pt idx="29">
                  <c:v>0.28301886792452829</c:v>
                </c:pt>
                <c:pt idx="30">
                  <c:v>0.29245283018867924</c:v>
                </c:pt>
                <c:pt idx="31">
                  <c:v>0.30188679245283018</c:v>
                </c:pt>
                <c:pt idx="32">
                  <c:v>0.31132075471698112</c:v>
                </c:pt>
                <c:pt idx="33">
                  <c:v>0.32075471698113206</c:v>
                </c:pt>
                <c:pt idx="34">
                  <c:v>0.330188679245283</c:v>
                </c:pt>
                <c:pt idx="35">
                  <c:v>0.33962264150943394</c:v>
                </c:pt>
                <c:pt idx="36">
                  <c:v>0.34905660377358488</c:v>
                </c:pt>
                <c:pt idx="37">
                  <c:v>0.35849056603773582</c:v>
                </c:pt>
                <c:pt idx="38">
                  <c:v>0.36792452830188677</c:v>
                </c:pt>
                <c:pt idx="39">
                  <c:v>0.37735849056603776</c:v>
                </c:pt>
                <c:pt idx="40">
                  <c:v>0.3867924528301887</c:v>
                </c:pt>
                <c:pt idx="41">
                  <c:v>0.39622641509433965</c:v>
                </c:pt>
                <c:pt idx="42">
                  <c:v>0.40566037735849059</c:v>
                </c:pt>
                <c:pt idx="43">
                  <c:v>0.41509433962264153</c:v>
                </c:pt>
                <c:pt idx="44">
                  <c:v>0.42452830188679247</c:v>
                </c:pt>
                <c:pt idx="45">
                  <c:v>0.43396226415094341</c:v>
                </c:pt>
                <c:pt idx="46">
                  <c:v>0.44339622641509435</c:v>
                </c:pt>
                <c:pt idx="47">
                  <c:v>0.45283018867924529</c:v>
                </c:pt>
                <c:pt idx="48">
                  <c:v>0.46226415094339623</c:v>
                </c:pt>
                <c:pt idx="49">
                  <c:v>0.47169811320754718</c:v>
                </c:pt>
                <c:pt idx="50">
                  <c:v>0.48113207547169812</c:v>
                </c:pt>
                <c:pt idx="51">
                  <c:v>0.49056603773584906</c:v>
                </c:pt>
                <c:pt idx="52">
                  <c:v>0.5</c:v>
                </c:pt>
                <c:pt idx="53">
                  <c:v>0.50943396226415094</c:v>
                </c:pt>
                <c:pt idx="54">
                  <c:v>0.51886792452830188</c:v>
                </c:pt>
                <c:pt idx="55">
                  <c:v>0.52830188679245282</c:v>
                </c:pt>
                <c:pt idx="56">
                  <c:v>0.53773584905660377</c:v>
                </c:pt>
                <c:pt idx="57">
                  <c:v>0.54716981132075471</c:v>
                </c:pt>
                <c:pt idx="58">
                  <c:v>0.55660377358490565</c:v>
                </c:pt>
                <c:pt idx="59">
                  <c:v>0.56603773584905659</c:v>
                </c:pt>
                <c:pt idx="60">
                  <c:v>0.57547169811320753</c:v>
                </c:pt>
                <c:pt idx="61">
                  <c:v>0.58490566037735847</c:v>
                </c:pt>
                <c:pt idx="62">
                  <c:v>0.59433962264150941</c:v>
                </c:pt>
                <c:pt idx="63">
                  <c:v>0.60377358490566035</c:v>
                </c:pt>
                <c:pt idx="64">
                  <c:v>0.6132075471698113</c:v>
                </c:pt>
                <c:pt idx="65">
                  <c:v>0.62264150943396224</c:v>
                </c:pt>
                <c:pt idx="66">
                  <c:v>0.63207547169811318</c:v>
                </c:pt>
                <c:pt idx="67">
                  <c:v>0.64150943396226412</c:v>
                </c:pt>
                <c:pt idx="68">
                  <c:v>0.65094339622641506</c:v>
                </c:pt>
                <c:pt idx="69">
                  <c:v>0.660377358490566</c:v>
                </c:pt>
                <c:pt idx="70">
                  <c:v>0.66981132075471694</c:v>
                </c:pt>
                <c:pt idx="71">
                  <c:v>0.67924528301886788</c:v>
                </c:pt>
                <c:pt idx="72">
                  <c:v>0.68867924528301883</c:v>
                </c:pt>
                <c:pt idx="73">
                  <c:v>0.69811320754716977</c:v>
                </c:pt>
                <c:pt idx="74">
                  <c:v>0.70754716981132071</c:v>
                </c:pt>
                <c:pt idx="75">
                  <c:v>0.71698113207547165</c:v>
                </c:pt>
                <c:pt idx="76">
                  <c:v>0.72641509433962259</c:v>
                </c:pt>
                <c:pt idx="77">
                  <c:v>0.73584905660377353</c:v>
                </c:pt>
                <c:pt idx="78">
                  <c:v>0.74528301886792447</c:v>
                </c:pt>
                <c:pt idx="79">
                  <c:v>0.75471698113207553</c:v>
                </c:pt>
                <c:pt idx="80">
                  <c:v>0.76415094339622647</c:v>
                </c:pt>
                <c:pt idx="81">
                  <c:v>0.77358490566037741</c:v>
                </c:pt>
                <c:pt idx="82">
                  <c:v>0.78301886792452835</c:v>
                </c:pt>
                <c:pt idx="83">
                  <c:v>0.79245283018867929</c:v>
                </c:pt>
                <c:pt idx="84">
                  <c:v>0.80188679245283023</c:v>
                </c:pt>
                <c:pt idx="85">
                  <c:v>0.81132075471698117</c:v>
                </c:pt>
                <c:pt idx="86">
                  <c:v>0.82075471698113212</c:v>
                </c:pt>
                <c:pt idx="87">
                  <c:v>0.83018867924528306</c:v>
                </c:pt>
                <c:pt idx="88">
                  <c:v>0.839622641509434</c:v>
                </c:pt>
                <c:pt idx="89">
                  <c:v>0.84905660377358494</c:v>
                </c:pt>
                <c:pt idx="90">
                  <c:v>0.85849056603773588</c:v>
                </c:pt>
                <c:pt idx="91">
                  <c:v>0.86792452830188682</c:v>
                </c:pt>
                <c:pt idx="92">
                  <c:v>0.87735849056603776</c:v>
                </c:pt>
                <c:pt idx="93">
                  <c:v>0.8867924528301887</c:v>
                </c:pt>
                <c:pt idx="94">
                  <c:v>0.89622641509433965</c:v>
                </c:pt>
                <c:pt idx="95">
                  <c:v>0.90566037735849059</c:v>
                </c:pt>
                <c:pt idx="96">
                  <c:v>0.91509433962264153</c:v>
                </c:pt>
                <c:pt idx="97">
                  <c:v>0.92452830188679247</c:v>
                </c:pt>
                <c:pt idx="98">
                  <c:v>0.93396226415094341</c:v>
                </c:pt>
                <c:pt idx="99">
                  <c:v>0.94339622641509435</c:v>
                </c:pt>
                <c:pt idx="100">
                  <c:v>0.95283018867924529</c:v>
                </c:pt>
                <c:pt idx="101">
                  <c:v>0.96226415094339623</c:v>
                </c:pt>
                <c:pt idx="102">
                  <c:v>0.97169811320754718</c:v>
                </c:pt>
                <c:pt idx="103">
                  <c:v>0.98113207547169812</c:v>
                </c:pt>
                <c:pt idx="104">
                  <c:v>0.99056603773584906</c:v>
                </c:pt>
              </c:numCache>
            </c:numRef>
          </c:xVal>
          <c:yVal>
            <c:numRef>
              <c:f>'4) UCS_YM_BoxPlot_by_Rock'!$AI$2:$AI$268</c:f>
              <c:numCache>
                <c:formatCode>General</c:formatCode>
                <c:ptCount val="267"/>
                <c:pt idx="0">
                  <c:v>107.361</c:v>
                </c:pt>
                <c:pt idx="1">
                  <c:v>109.104</c:v>
                </c:pt>
                <c:pt idx="2">
                  <c:v>109.2</c:v>
                </c:pt>
                <c:pt idx="3">
                  <c:v>109.2</c:v>
                </c:pt>
                <c:pt idx="4">
                  <c:v>111.2</c:v>
                </c:pt>
                <c:pt idx="5">
                  <c:v>113.39</c:v>
                </c:pt>
                <c:pt idx="6">
                  <c:v>113.971</c:v>
                </c:pt>
                <c:pt idx="7">
                  <c:v>114.5</c:v>
                </c:pt>
                <c:pt idx="8">
                  <c:v>114.55200000000001</c:v>
                </c:pt>
                <c:pt idx="9">
                  <c:v>114.77</c:v>
                </c:pt>
                <c:pt idx="10">
                  <c:v>115.133</c:v>
                </c:pt>
                <c:pt idx="11">
                  <c:v>115.42400000000001</c:v>
                </c:pt>
                <c:pt idx="12">
                  <c:v>116</c:v>
                </c:pt>
                <c:pt idx="13">
                  <c:v>116.586</c:v>
                </c:pt>
                <c:pt idx="14">
                  <c:v>116.9</c:v>
                </c:pt>
                <c:pt idx="15">
                  <c:v>118.47499999999999</c:v>
                </c:pt>
                <c:pt idx="16">
                  <c:v>119.056</c:v>
                </c:pt>
                <c:pt idx="17">
                  <c:v>120</c:v>
                </c:pt>
                <c:pt idx="18">
                  <c:v>120.3</c:v>
                </c:pt>
                <c:pt idx="19">
                  <c:v>120.8</c:v>
                </c:pt>
                <c:pt idx="20">
                  <c:v>121.8</c:v>
                </c:pt>
                <c:pt idx="21">
                  <c:v>121.816</c:v>
                </c:pt>
                <c:pt idx="22">
                  <c:v>122.76</c:v>
                </c:pt>
                <c:pt idx="23">
                  <c:v>124.068</c:v>
                </c:pt>
                <c:pt idx="24">
                  <c:v>125.3</c:v>
                </c:pt>
                <c:pt idx="25">
                  <c:v>125.738</c:v>
                </c:pt>
                <c:pt idx="26">
                  <c:v>126.86330478908975</c:v>
                </c:pt>
                <c:pt idx="27">
                  <c:v>127.119</c:v>
                </c:pt>
                <c:pt idx="28">
                  <c:v>130.53299999999999</c:v>
                </c:pt>
                <c:pt idx="29">
                  <c:v>131.69499999999999</c:v>
                </c:pt>
                <c:pt idx="30">
                  <c:v>132.08965517241379</c:v>
                </c:pt>
                <c:pt idx="31">
                  <c:v>132.131</c:v>
                </c:pt>
                <c:pt idx="32">
                  <c:v>133.19999999999999</c:v>
                </c:pt>
                <c:pt idx="33">
                  <c:v>133.511</c:v>
                </c:pt>
                <c:pt idx="34">
                  <c:v>133.79310344827587</c:v>
                </c:pt>
                <c:pt idx="35">
                  <c:v>135.4</c:v>
                </c:pt>
                <c:pt idx="36">
                  <c:v>135.9</c:v>
                </c:pt>
                <c:pt idx="37">
                  <c:v>135.93103448275863</c:v>
                </c:pt>
                <c:pt idx="38">
                  <c:v>136.19999999999999</c:v>
                </c:pt>
                <c:pt idx="39">
                  <c:v>136.44700009652641</c:v>
                </c:pt>
                <c:pt idx="40">
                  <c:v>137.1</c:v>
                </c:pt>
                <c:pt idx="41">
                  <c:v>140.91999999999999</c:v>
                </c:pt>
                <c:pt idx="42">
                  <c:v>141.429</c:v>
                </c:pt>
                <c:pt idx="43">
                  <c:v>141.93700000000001</c:v>
                </c:pt>
                <c:pt idx="44">
                  <c:v>142.01</c:v>
                </c:pt>
                <c:pt idx="45" formatCode="0.00">
                  <c:v>142.155</c:v>
                </c:pt>
                <c:pt idx="46">
                  <c:v>142.22800000000001</c:v>
                </c:pt>
                <c:pt idx="47">
                  <c:v>143.172</c:v>
                </c:pt>
                <c:pt idx="48">
                  <c:v>143.68</c:v>
                </c:pt>
                <c:pt idx="49">
                  <c:v>144</c:v>
                </c:pt>
                <c:pt idx="50">
                  <c:v>144</c:v>
                </c:pt>
                <c:pt idx="51">
                  <c:v>144.77000000000001</c:v>
                </c:pt>
                <c:pt idx="52">
                  <c:v>144.78964133537417</c:v>
                </c:pt>
                <c:pt idx="53">
                  <c:v>146.63</c:v>
                </c:pt>
                <c:pt idx="54">
                  <c:v>147.02199999999999</c:v>
                </c:pt>
                <c:pt idx="55">
                  <c:v>148.62</c:v>
                </c:pt>
                <c:pt idx="56">
                  <c:v>148.91</c:v>
                </c:pt>
                <c:pt idx="57">
                  <c:v>149.41900000000001</c:v>
                </c:pt>
                <c:pt idx="58">
                  <c:v>150.07300000000001</c:v>
                </c:pt>
                <c:pt idx="59">
                  <c:v>150.14500000000001</c:v>
                </c:pt>
                <c:pt idx="60">
                  <c:v>152.32400000000001</c:v>
                </c:pt>
                <c:pt idx="61">
                  <c:v>152.39699999999999</c:v>
                </c:pt>
                <c:pt idx="62">
                  <c:v>152.61500000000001</c:v>
                </c:pt>
                <c:pt idx="63">
                  <c:v>152.90600000000001</c:v>
                </c:pt>
                <c:pt idx="64">
                  <c:v>153.68386216026144</c:v>
                </c:pt>
                <c:pt idx="65">
                  <c:v>153.9</c:v>
                </c:pt>
                <c:pt idx="66">
                  <c:v>154.44228409106577</c:v>
                </c:pt>
                <c:pt idx="67">
                  <c:v>155.52099999999999</c:v>
                </c:pt>
                <c:pt idx="68">
                  <c:v>155.81100000000001</c:v>
                </c:pt>
                <c:pt idx="69">
                  <c:v>156.465</c:v>
                </c:pt>
                <c:pt idx="70">
                  <c:v>156.90100000000001</c:v>
                </c:pt>
                <c:pt idx="71">
                  <c:v>158.499</c:v>
                </c:pt>
                <c:pt idx="72">
                  <c:v>159.1</c:v>
                </c:pt>
                <c:pt idx="73">
                  <c:v>161.041</c:v>
                </c:pt>
                <c:pt idx="74">
                  <c:v>161.33199999999999</c:v>
                </c:pt>
                <c:pt idx="75">
                  <c:v>163.36600000000001</c:v>
                </c:pt>
                <c:pt idx="76">
                  <c:v>164.01900000000001</c:v>
                </c:pt>
                <c:pt idx="77">
                  <c:v>165.4738758118562</c:v>
                </c:pt>
                <c:pt idx="78">
                  <c:v>166.63399999999999</c:v>
                </c:pt>
                <c:pt idx="79">
                  <c:v>167.37</c:v>
                </c:pt>
                <c:pt idx="80">
                  <c:v>174.7</c:v>
                </c:pt>
                <c:pt idx="81">
                  <c:v>184.69</c:v>
                </c:pt>
                <c:pt idx="82">
                  <c:v>186.34482758620689</c:v>
                </c:pt>
                <c:pt idx="83">
                  <c:v>187.9</c:v>
                </c:pt>
                <c:pt idx="84">
                  <c:v>192.9</c:v>
                </c:pt>
                <c:pt idx="85">
                  <c:v>193</c:v>
                </c:pt>
                <c:pt idx="86">
                  <c:v>193</c:v>
                </c:pt>
                <c:pt idx="87">
                  <c:v>195.86206896551724</c:v>
                </c:pt>
                <c:pt idx="88">
                  <c:v>196.50022752657924</c:v>
                </c:pt>
                <c:pt idx="89">
                  <c:v>197</c:v>
                </c:pt>
                <c:pt idx="90">
                  <c:v>201.3</c:v>
                </c:pt>
                <c:pt idx="91">
                  <c:v>205.3</c:v>
                </c:pt>
                <c:pt idx="92">
                  <c:v>208.50344827586207</c:v>
                </c:pt>
                <c:pt idx="93">
                  <c:v>209.38620689655173</c:v>
                </c:pt>
                <c:pt idx="94">
                  <c:v>213.7</c:v>
                </c:pt>
                <c:pt idx="95">
                  <c:v>216.65517241379311</c:v>
                </c:pt>
                <c:pt idx="96">
                  <c:v>217.9</c:v>
                </c:pt>
                <c:pt idx="97">
                  <c:v>224.48965517241382</c:v>
                </c:pt>
                <c:pt idx="98">
                  <c:v>226</c:v>
                </c:pt>
                <c:pt idx="99">
                  <c:v>226.15</c:v>
                </c:pt>
                <c:pt idx="100">
                  <c:v>234.42132406679627</c:v>
                </c:pt>
                <c:pt idx="101">
                  <c:v>244.07</c:v>
                </c:pt>
                <c:pt idx="102">
                  <c:v>251</c:v>
                </c:pt>
                <c:pt idx="103">
                  <c:v>251</c:v>
                </c:pt>
                <c:pt idx="104">
                  <c:v>281</c:v>
                </c:pt>
              </c:numCache>
            </c:numRef>
          </c:yVal>
          <c:smooth val="0"/>
          <c:extLst>
            <c:ext xmlns:c16="http://schemas.microsoft.com/office/drawing/2014/chart" uri="{C3380CC4-5D6E-409C-BE32-E72D297353CC}">
              <c16:uniqueId val="{00000000-9E72-452E-A9E9-6E0423943145}"/>
            </c:ext>
          </c:extLst>
        </c:ser>
        <c:ser>
          <c:idx val="3"/>
          <c:order val="4"/>
          <c:spPr>
            <a:ln>
              <a:solidFill>
                <a:schemeClr val="tx1"/>
              </a:solidFill>
              <a:prstDash val="sysDash"/>
            </a:ln>
          </c:spPr>
          <c:marker>
            <c:symbol val="none"/>
          </c:marker>
          <c:xVal>
            <c:numRef>
              <c:f>'5) Cumulative_NormDist'!$AP$3:$AP$303</c:f>
              <c:numCache>
                <c:formatCode>General</c:formatCode>
                <c:ptCount val="301"/>
                <c:pt idx="0">
                  <c:v>1.8392294768603585E-5</c:v>
                </c:pt>
                <c:pt idx="1">
                  <c:v>2.0642891559358279E-5</c:v>
                </c:pt>
                <c:pt idx="2">
                  <c:v>2.3153191278176532E-5</c:v>
                </c:pt>
                <c:pt idx="3">
                  <c:v>2.5951176067333174E-5</c:v>
                </c:pt>
                <c:pt idx="4">
                  <c:v>2.9067603441610721E-5</c:v>
                </c:pt>
                <c:pt idx="5">
                  <c:v>3.2536254090474628E-5</c:v>
                </c:pt>
                <c:pt idx="6">
                  <c:v>3.6394198822257978E-5</c:v>
                </c:pt>
                <c:pt idx="7">
                  <c:v>4.068208582170587E-5</c:v>
                </c:pt>
                <c:pt idx="8">
                  <c:v>4.5444449433375119E-5</c:v>
                </c:pt>
                <c:pt idx="9">
                  <c:v>5.0730041722809124E-5</c:v>
                </c:pt>
                <c:pt idx="10">
                  <c:v>5.6592188104689793E-5</c:v>
                </c:pt>
                <c:pt idx="11">
                  <c:v>6.3089168361840723E-5</c:v>
                </c:pt>
                <c:pt idx="12">
                  <c:v>7.0284624410528999E-5</c:v>
                </c:pt>
                <c:pt idx="13">
                  <c:v>7.8247996195447204E-5</c:v>
                </c:pt>
                <c:pt idx="14">
                  <c:v>8.7054987121502604E-5</c:v>
                </c:pt>
                <c:pt idx="15">
                  <c:v>9.6788060448494933E-5</c:v>
                </c:pt>
                <c:pt idx="16">
                  <c:v>1.0753696808828946E-4</c:v>
                </c:pt>
                <c:pt idx="17">
                  <c:v>1.1939931325155604E-4</c:v>
                </c:pt>
                <c:pt idx="18">
                  <c:v>1.3248114839182519E-4</c:v>
                </c:pt>
                <c:pt idx="19">
                  <c:v>1.4689760988782839E-4</c:v>
                </c:pt>
                <c:pt idx="20">
                  <c:v>1.6277359089006979E-4</c:v>
                </c:pt>
                <c:pt idx="21">
                  <c:v>1.802444537335802E-4</c:v>
                </c:pt>
                <c:pt idx="22">
                  <c:v>1.9945678328505797E-4</c:v>
                </c:pt>
                <c:pt idx="23">
                  <c:v>2.2056918254826358E-4</c:v>
                </c:pt>
                <c:pt idx="24">
                  <c:v>2.4375311179587872E-4</c:v>
                </c:pt>
                <c:pt idx="25">
                  <c:v>2.6919377242817143E-4</c:v>
                </c:pt>
                <c:pt idx="26">
                  <c:v>2.9709103667800382E-4</c:v>
                </c:pt>
                <c:pt idx="27">
                  <c:v>3.2766042418707182E-4</c:v>
                </c:pt>
                <c:pt idx="28">
                  <c:v>3.6113412636911964E-4</c:v>
                </c:pt>
                <c:pt idx="29">
                  <c:v>3.9776207935130668E-4</c:v>
                </c:pt>
                <c:pt idx="30">
                  <c:v>4.3781308614433744E-4</c:v>
                </c:pt>
                <c:pt idx="31">
                  <c:v>4.8157598853452478E-4</c:v>
                </c:pt>
                <c:pt idx="32">
                  <c:v>5.2936088901614118E-4</c:v>
                </c:pt>
                <c:pt idx="33">
                  <c:v>5.81500422889522E-4</c:v>
                </c:pt>
                <c:pt idx="34">
                  <c:v>6.3835108043885805E-4</c:v>
                </c:pt>
                <c:pt idx="35">
                  <c:v>7.0029457887309384E-4</c:v>
                </c:pt>
                <c:pt idx="36">
                  <c:v>7.6773928346331557E-4</c:v>
                </c:pt>
                <c:pt idx="37">
                  <c:v>8.4112167704030372E-4</c:v>
                </c:pt>
                <c:pt idx="38">
                  <c:v>9.2090787672619544E-4</c:v>
                </c:pt>
                <c:pt idx="39">
                  <c:v>1.0075951964646016E-3</c:v>
                </c:pt>
                <c:pt idx="40">
                  <c:v>1.1017137535838917E-3</c:v>
                </c:pt>
                <c:pt idx="41">
                  <c:v>1.2038281172790126E-3</c:v>
                </c:pt>
                <c:pt idx="42">
                  <c:v>1.3145389965284972E-3</c:v>
                </c:pt>
                <c:pt idx="43">
                  <c:v>1.4344849645756485E-3</c:v>
                </c:pt>
                <c:pt idx="44">
                  <c:v>1.5643442166971147E-3</c:v>
                </c:pt>
                <c:pt idx="45">
                  <c:v>1.7048363575587215E-3</c:v>
                </c:pt>
                <c:pt idx="46">
                  <c:v>1.856724214018986E-3</c:v>
                </c:pt>
                <c:pt idx="47">
                  <c:v>2.0208156687860591E-3</c:v>
                </c:pt>
                <c:pt idx="48">
                  <c:v>2.1979655098654394E-3</c:v>
                </c:pt>
                <c:pt idx="49">
                  <c:v>2.3890772902555712E-3</c:v>
                </c:pt>
                <c:pt idx="50">
                  <c:v>2.5951051918578312E-3</c:v>
                </c:pt>
                <c:pt idx="51">
                  <c:v>2.8170558870689796E-3</c:v>
                </c:pt>
                <c:pt idx="52">
                  <c:v>3.0559903910194349E-3</c:v>
                </c:pt>
                <c:pt idx="53">
                  <c:v>3.3130258969135381E-3</c:v>
                </c:pt>
                <c:pt idx="54">
                  <c:v>3.5893375864193135E-3</c:v>
                </c:pt>
                <c:pt idx="55">
                  <c:v>3.8861604065496646E-3</c:v>
                </c:pt>
                <c:pt idx="56">
                  <c:v>4.2047908039767297E-3</c:v>
                </c:pt>
                <c:pt idx="57">
                  <c:v>4.5465884072295945E-3</c:v>
                </c:pt>
                <c:pt idx="58">
                  <c:v>4.9129776467470403E-3</c:v>
                </c:pt>
                <c:pt idx="59">
                  <c:v>5.3054493022940043E-3</c:v>
                </c:pt>
                <c:pt idx="60">
                  <c:v>5.725561966808442E-3</c:v>
                </c:pt>
                <c:pt idx="61">
                  <c:v>6.1749434153266173E-3</c:v>
                </c:pt>
                <c:pt idx="62">
                  <c:v>6.6552918672450881E-3</c:v>
                </c:pt>
                <c:pt idx="63">
                  <c:v>7.1683771298207072E-3</c:v>
                </c:pt>
                <c:pt idx="64">
                  <c:v>7.7160416104894653E-3</c:v>
                </c:pt>
                <c:pt idx="65">
                  <c:v>8.300201185306999E-3</c:v>
                </c:pt>
                <c:pt idx="66">
                  <c:v>8.9228459105806478E-3</c:v>
                </c:pt>
                <c:pt idx="67">
                  <c:v>9.586040564581462E-3</c:v>
                </c:pt>
                <c:pt idx="68">
                  <c:v>1.0291925006097501E-2</c:v>
                </c:pt>
                <c:pt idx="69">
                  <c:v>1.1042714336522224E-2</c:v>
                </c:pt>
                <c:pt idx="70">
                  <c:v>1.1840698852168518E-2</c:v>
                </c:pt>
                <c:pt idx="71">
                  <c:v>1.2688243773562534E-2</c:v>
                </c:pt>
                <c:pt idx="72">
                  <c:v>1.3587788738608364E-2</c:v>
                </c:pt>
                <c:pt idx="73">
                  <c:v>1.4541847046725637E-2</c:v>
                </c:pt>
                <c:pt idx="74">
                  <c:v>1.5553004641353929E-2</c:v>
                </c:pt>
                <c:pt idx="75">
                  <c:v>1.6623918818590707E-2</c:v>
                </c:pt>
                <c:pt idx="76">
                  <c:v>1.7757316650188669E-2</c:v>
                </c:pt>
                <c:pt idx="77">
                  <c:v>1.895599310968471E-2</c:v>
                </c:pt>
                <c:pt idx="78">
                  <c:v>2.0222808891069068E-2</c:v>
                </c:pt>
                <c:pt idx="79">
                  <c:v>2.1560687910131202E-2</c:v>
                </c:pt>
                <c:pt idx="80">
                  <c:v>2.2972614479438932E-2</c:v>
                </c:pt>
                <c:pt idx="81">
                  <c:v>2.4461630148821169E-2</c:v>
                </c:pt>
                <c:pt idx="82">
                  <c:v>2.6030830204230488E-2</c:v>
                </c:pt>
                <c:pt idx="83">
                  <c:v>2.7683359818961195E-2</c:v>
                </c:pt>
                <c:pt idx="84">
                  <c:v>2.9422409852387463E-2</c:v>
                </c:pt>
                <c:pt idx="85">
                  <c:v>3.1251212292666308E-2</c:v>
                </c:pt>
                <c:pt idx="86">
                  <c:v>3.3173035341214414E-2</c:v>
                </c:pt>
                <c:pt idx="87">
                  <c:v>3.5191178138217274E-2</c:v>
                </c:pt>
                <c:pt idx="88">
                  <c:v>3.7308965129956545E-2</c:v>
                </c:pt>
                <c:pt idx="89">
                  <c:v>3.952974008034281E-2</c:v>
                </c:pt>
                <c:pt idx="90">
                  <c:v>4.1856859730712521E-2</c:v>
                </c:pt>
                <c:pt idx="91">
                  <c:v>4.4293687113679897E-2</c:v>
                </c:pt>
                <c:pt idx="92">
                  <c:v>4.684358452862409E-2</c:v>
                </c:pt>
                <c:pt idx="93">
                  <c:v>4.9509906188226573E-2</c:v>
                </c:pt>
                <c:pt idx="94">
                  <c:v>5.2295990547351442E-2</c:v>
                </c:pt>
                <c:pt idx="95">
                  <c:v>5.5205152327465284E-2</c:v>
                </c:pt>
                <c:pt idx="96">
                  <c:v>5.8240674251721004E-2</c:v>
                </c:pt>
                <c:pt idx="97">
                  <c:v>6.1405798507767652E-2</c:v>
                </c:pt>
                <c:pt idx="98">
                  <c:v>6.470371795728333E-2</c:v>
                </c:pt>
                <c:pt idx="99">
                  <c:v>6.8137567113156147E-2</c:v>
                </c:pt>
                <c:pt idx="100">
                  <c:v>7.1710412907138352E-2</c:v>
                </c:pt>
                <c:pt idx="101">
                  <c:v>7.5425245272667293E-2</c:v>
                </c:pt>
                <c:pt idx="102">
                  <c:v>7.9284967569365414E-2</c:v>
                </c:pt>
                <c:pt idx="103">
                  <c:v>8.3292386877492242E-2</c:v>
                </c:pt>
                <c:pt idx="104">
                  <c:v>8.7450204192307923E-2</c:v>
                </c:pt>
                <c:pt idx="105">
                  <c:v>9.1761004549909972E-2</c:v>
                </c:pt>
                <c:pt idx="106">
                  <c:v>9.6227247117609507E-2</c:v>
                </c:pt>
                <c:pt idx="107">
                  <c:v>0.10085125528330721</c:v>
                </c:pt>
                <c:pt idx="108">
                  <c:v>0.10563520677960106</c:v>
                </c:pt>
                <c:pt idx="109">
                  <c:v>0.11058112387949552</c:v>
                </c:pt>
                <c:pt idx="110">
                  <c:v>0.11569086370157361</c:v>
                </c:pt>
                <c:pt idx="111">
                  <c:v>0.12096610866333027</c:v>
                </c:pt>
                <c:pt idx="112">
                  <c:v>0.12640835712203144</c:v>
                </c:pt>
                <c:pt idx="113">
                  <c:v>0.13201891424295881</c:v>
                </c:pt>
                <c:pt idx="114">
                  <c:v>0.13779888313520691</c:v>
                </c:pt>
                <c:pt idx="115">
                  <c:v>0.14374915629531379</c:v>
                </c:pt>
                <c:pt idx="116">
                  <c:v>0.14987040739892318</c:v>
                </c:pt>
                <c:pt idx="117">
                  <c:v>0.15616308348038752</c:v>
                </c:pt>
                <c:pt idx="118">
                  <c:v>0.16262739753971892</c:v>
                </c:pt>
                <c:pt idx="119">
                  <c:v>0.16926332161559005</c:v>
                </c:pt>
                <c:pt idx="120">
                  <c:v>0.17607058036215259</c:v>
                </c:pt>
                <c:pt idx="121">
                  <c:v>0.18304864516630437</c:v>
                </c:pt>
                <c:pt idx="122">
                  <c:v>0.19019672884067704</c:v>
                </c:pt>
                <c:pt idx="123">
                  <c:v>0.1975137809260471</c:v>
                </c:pt>
                <c:pt idx="124">
                  <c:v>0.2049984836350916</c:v>
                </c:pt>
                <c:pt idx="125">
                  <c:v>0.21264924846743055</c:v>
                </c:pt>
                <c:pt idx="126">
                  <c:v>0.22046421352371248</c:v>
                </c:pt>
                <c:pt idx="127">
                  <c:v>0.22844124154413065</c:v>
                </c:pt>
                <c:pt idx="128">
                  <c:v>0.236577918694204</c:v>
                </c:pt>
                <c:pt idx="129">
                  <c:v>0.24487155411793537</c:v>
                </c:pt>
                <c:pt idx="130">
                  <c:v>0.2533191802755772</c:v>
                </c:pt>
                <c:pt idx="131">
                  <c:v>0.26191755408021067</c:v>
                </c:pt>
                <c:pt idx="132">
                  <c:v>0.27066315884418685</c:v>
                </c:pt>
                <c:pt idx="133">
                  <c:v>0.27955220704320793</c:v>
                </c:pt>
                <c:pt idx="134">
                  <c:v>0.28858064390245475</c:v>
                </c:pt>
                <c:pt idx="135">
                  <c:v>0.29774415180571795</c:v>
                </c:pt>
                <c:pt idx="136">
                  <c:v>0.30703815552497604</c:v>
                </c:pt>
                <c:pt idx="137">
                  <c:v>0.31645782826430513</c:v>
                </c:pt>
                <c:pt idx="138">
                  <c:v>0.32599809850842643</c:v>
                </c:pt>
                <c:pt idx="139">
                  <c:v>0.3356536576626109</c:v>
                </c:pt>
                <c:pt idx="140">
                  <c:v>0.3454189684670933</c:v>
                </c:pt>
                <c:pt idx="141">
                  <c:v>0.35528827416561681</c:v>
                </c:pt>
                <c:pt idx="142">
                  <c:v>0.36525560840425519</c:v>
                </c:pt>
                <c:pt idx="143">
                  <c:v>0.37531480583326643</c:v>
                </c:pt>
                <c:pt idx="144">
                  <c:v>0.38545951338143414</c:v>
                </c:pt>
                <c:pt idx="145">
                  <c:v>0.39568320216917563</c:v>
                </c:pt>
                <c:pt idx="146">
                  <c:v>0.40597918002365552</c:v>
                </c:pt>
                <c:pt idx="147">
                  <c:v>0.41634060455625932</c:v>
                </c:pt>
                <c:pt idx="148">
                  <c:v>0.42676049676007349</c:v>
                </c:pt>
                <c:pt idx="149">
                  <c:v>0.43723175508249629</c:v>
                </c:pt>
                <c:pt idx="150">
                  <c:v>0.44774716992579433</c:v>
                </c:pt>
                <c:pt idx="151">
                  <c:v>0.45829943852632665</c:v>
                </c:pt>
                <c:pt idx="152">
                  <c:v>0.46888118016130087</c:v>
                </c:pt>
                <c:pt idx="153">
                  <c:v>0.47948495163031424</c:v>
                </c:pt>
                <c:pt idx="154">
                  <c:v>0.49010326295757778</c:v>
                </c:pt>
                <c:pt idx="155">
                  <c:v>0.50072859325962904</c:v>
                </c:pt>
                <c:pt idx="156">
                  <c:v>0.51135340672252083</c:v>
                </c:pt>
                <c:pt idx="157">
                  <c:v>0.5219701686319298</c:v>
                </c:pt>
                <c:pt idx="158">
                  <c:v>0.53257136139936756</c:v>
                </c:pt>
                <c:pt idx="159">
                  <c:v>0.54314950052769295</c:v>
                </c:pt>
                <c:pt idx="160">
                  <c:v>0.55369715045943035</c:v>
                </c:pt>
                <c:pt idx="161">
                  <c:v>0.56420694025197493</c:v>
                </c:pt>
                <c:pt idx="162">
                  <c:v>0.57467157902462618</c:v>
                </c:pt>
                <c:pt idx="163">
                  <c:v>0.58508387112351645</c:v>
                </c:pt>
                <c:pt idx="164">
                  <c:v>0.59543673095189464</c:v>
                </c:pt>
                <c:pt idx="165">
                  <c:v>0.60572319741486969</c:v>
                </c:pt>
                <c:pt idx="166">
                  <c:v>0.61593644792960933</c:v>
                </c:pt>
                <c:pt idx="167">
                  <c:v>0.62606981195411149</c:v>
                </c:pt>
                <c:pt idx="168">
                  <c:v>0.63611678399000926</c:v>
                </c:pt>
                <c:pt idx="169">
                  <c:v>0.646071036017414</c:v>
                </c:pt>
                <c:pt idx="170">
                  <c:v>0.65592642932253786</c:v>
                </c:pt>
                <c:pt idx="171">
                  <c:v>0.66567702568174236</c:v>
                </c:pt>
                <c:pt idx="172">
                  <c:v>0.67531709786871918</c:v>
                </c:pt>
                <c:pt idx="173">
                  <c:v>0.6848411394547077</c:v>
                </c:pt>
                <c:pt idx="174">
                  <c:v>0.69424387387495878</c:v>
                </c:pt>
                <c:pt idx="175">
                  <c:v>0.703520262738068</c:v>
                </c:pt>
                <c:pt idx="176">
                  <c:v>0.7126655133582791</c:v>
                </c:pt>
                <c:pt idx="177">
                  <c:v>0.7216750854943963</c:v>
                </c:pt>
                <c:pt idx="178">
                  <c:v>0.73054469728251914</c:v>
                </c:pt>
                <c:pt idx="179">
                  <c:v>0.73927033035339429</c:v>
                </c:pt>
                <c:pt idx="180">
                  <c:v>0.74784823412875956</c:v>
                </c:pt>
                <c:pt idx="181">
                  <c:v>0.75627492929461115</c:v>
                </c:pt>
                <c:pt idx="182">
                  <c:v>0.76454721045282392</c:v>
                </c:pt>
                <c:pt idx="183">
                  <c:v>0.77266214795600219</c:v>
                </c:pt>
                <c:pt idx="184">
                  <c:v>0.78061708893379211</c:v>
                </c:pt>
                <c:pt idx="185">
                  <c:v>0.78840965752214465</c:v>
                </c:pt>
                <c:pt idx="186">
                  <c:v>0.79603775431015789</c:v>
                </c:pt>
                <c:pt idx="187">
                  <c:v>0.80349955502213355</c:v>
                </c:pt>
                <c:pt idx="188">
                  <c:v>0.8107935084553417</c:v>
                </c:pt>
                <c:pt idx="189">
                  <c:v>0.81791833369669031</c:v>
                </c:pt>
                <c:pt idx="190">
                  <c:v>0.82487301664402057</c:v>
                </c:pt>
                <c:pt idx="191">
                  <c:v>0.83165680586009783</c:v>
                </c:pt>
                <c:pt idx="192">
                  <c:v>0.83826920778952141</c:v>
                </c:pt>
                <c:pt idx="193">
                  <c:v>0.84470998137073294</c:v>
                </c:pt>
                <c:pt idx="194">
                  <c:v>0.85097913207705245</c:v>
                </c:pt>
                <c:pt idx="195">
                  <c:v>0.85707690542221349</c:v>
                </c:pt>
                <c:pt idx="196">
                  <c:v>0.86300377996719679</c:v>
                </c:pt>
                <c:pt idx="197">
                  <c:v>0.86876045986627193</c:v>
                </c:pt>
                <c:pt idx="198">
                  <c:v>0.87434786699105715</c:v>
                </c:pt>
                <c:pt idx="199">
                  <c:v>0.87976713267208562</c:v>
                </c:pt>
                <c:pt idx="200">
                  <c:v>0.88501958909784195</c:v>
                </c:pt>
                <c:pt idx="201">
                  <c:v>0.89010676041148629</c:v>
                </c:pt>
                <c:pt idx="202">
                  <c:v>0.8950303535455465</c:v>
                </c:pt>
                <c:pt idx="203">
                  <c:v>0.89979224883471376</c:v>
                </c:pt>
                <c:pt idx="204">
                  <c:v>0.90439449044654152</c:v>
                </c:pt>
                <c:pt idx="205">
                  <c:v>0.90883927666933539</c:v>
                </c:pt>
                <c:pt idx="206">
                  <c:v>0.91312895009582418</c:v>
                </c:pt>
                <c:pt idx="207">
                  <c:v>0.91726598774034751</c:v>
                </c:pt>
                <c:pt idx="208">
                  <c:v>0.92125299112628189</c:v>
                </c:pt>
                <c:pt idx="209">
                  <c:v>0.92509267637927173</c:v>
                </c:pt>
                <c:pt idx="210">
                  <c:v>0.9287878643605384</c:v>
                </c:pt>
                <c:pt idx="211">
                  <c:v>0.93234147087313746</c:v>
                </c:pt>
                <c:pt idx="212">
                  <c:v>0.93575649697250796</c:v>
                </c:pt>
                <c:pt idx="213">
                  <c:v>0.93903601941104975</c:v>
                </c:pt>
                <c:pt idx="214">
                  <c:v>0.94218318124476119</c:v>
                </c:pt>
                <c:pt idx="215">
                  <c:v>0.94520118262820718</c:v>
                </c:pt>
                <c:pt idx="216">
                  <c:v>0.94809327182225378</c:v>
                </c:pt>
                <c:pt idx="217">
                  <c:v>0.95086273643713837</c:v>
                </c:pt>
                <c:pt idx="218">
                  <c:v>0.9535128949315349</c:v>
                </c:pt>
                <c:pt idx="219">
                  <c:v>0.95604708838634944</c:v>
                </c:pt>
                <c:pt idx="220">
                  <c:v>0.95846867257003854</c:v>
                </c:pt>
                <c:pt idx="221">
                  <c:v>0.96078101031031193</c:v>
                </c:pt>
                <c:pt idx="222">
                  <c:v>0.96298746418515346</c:v>
                </c:pt>
                <c:pt idx="223">
                  <c:v>0.96509138954419227</c:v>
                </c:pt>
                <c:pt idx="224">
                  <c:v>0.96709612786958632</c:v>
                </c:pt>
                <c:pt idx="225">
                  <c:v>0.96900500048374971</c:v>
                </c:pt>
                <c:pt idx="226">
                  <c:v>0.97082130260947352</c:v>
                </c:pt>
                <c:pt idx="227">
                  <c:v>0.97254829778626584</c:v>
                </c:pt>
                <c:pt idx="228">
                  <c:v>0.9741892126450743</c:v>
                </c:pt>
                <c:pt idx="229">
                  <c:v>0.97574723204196423</c:v>
                </c:pt>
                <c:pt idx="230">
                  <c:v>0.97722549454980512</c:v>
                </c:pt>
                <c:pt idx="231">
                  <c:v>0.97862708830558442</c:v>
                </c:pt>
                <c:pt idx="232">
                  <c:v>0.97995504720961157</c:v>
                </c:pt>
                <c:pt idx="233">
                  <c:v>0.98121234747160913</c:v>
                </c:pt>
                <c:pt idx="234">
                  <c:v>0.9824019044975093</c:v>
                </c:pt>
                <c:pt idx="235">
                  <c:v>0.9835265701096908</c:v>
                </c:pt>
                <c:pt idx="236">
                  <c:v>0.98458913009239302</c:v>
                </c:pt>
                <c:pt idx="237">
                  <c:v>0.98559230205314796</c:v>
                </c:pt>
                <c:pt idx="238">
                  <c:v>0.9865387335902609</c:v>
                </c:pt>
                <c:pt idx="239">
                  <c:v>0.98743100075565438</c:v>
                </c:pt>
                <c:pt idx="240">
                  <c:v>0.98827160680176951</c:v>
                </c:pt>
                <c:pt idx="241">
                  <c:v>0.98906298120068092</c:v>
                </c:pt>
                <c:pt idx="242">
                  <c:v>0.98980747892313692</c:v>
                </c:pt>
                <c:pt idx="243">
                  <c:v>0.99050737996487248</c:v>
                </c:pt>
                <c:pt idx="244">
                  <c:v>0.99116488910726552</c:v>
                </c:pt>
                <c:pt idx="245">
                  <c:v>0.99178213589920317</c:v>
                </c:pt>
                <c:pt idx="246">
                  <c:v>0.99236117484689912</c:v>
                </c:pt>
                <c:pt idx="247">
                  <c:v>0.99290398579834982</c:v>
                </c:pt>
                <c:pt idx="248">
                  <c:v>0.99341247450912862</c:v>
                </c:pt>
                <c:pt idx="249">
                  <c:v>0.99388847337629305</c:v>
                </c:pt>
                <c:pt idx="250">
                  <c:v>0.99433374232731575</c:v>
                </c:pt>
                <c:pt idx="251">
                  <c:v>0.99474996985113739</c:v>
                </c:pt>
                <c:pt idx="252">
                  <c:v>0.99513877415868024</c:v>
                </c:pt>
                <c:pt idx="253">
                  <c:v>0.99550170446044561</c:v>
                </c:pt>
                <c:pt idx="254">
                  <c:v>0.99584024234914148</c:v>
                </c:pt>
                <c:pt idx="255">
                  <c:v>0.99615580327565179</c:v>
                </c:pt>
                <c:pt idx="256">
                  <c:v>0.99644973810705073</c:v>
                </c:pt>
                <c:pt idx="257">
                  <c:v>0.996723334755788</c:v>
                </c:pt>
                <c:pt idx="258">
                  <c:v>0.99697781986961576</c:v>
                </c:pt>
                <c:pt idx="259">
                  <c:v>0.99721436057229451</c:v>
                </c:pt>
                <c:pt idx="260">
                  <c:v>0.99743406624559394</c:v>
                </c:pt>
                <c:pt idx="261">
                  <c:v>0.9976379903435989</c:v>
                </c:pt>
                <c:pt idx="262">
                  <c:v>0.99782713223083253</c:v>
                </c:pt>
                <c:pt idx="263">
                  <c:v>0.99800243903621155</c:v>
                </c:pt>
                <c:pt idx="264">
                  <c:v>0.99816480751536185</c:v>
                </c:pt>
                <c:pt idx="265">
                  <c:v>0.99831508591432572</c:v>
                </c:pt>
                <c:pt idx="266">
                  <c:v>0.99845407582819756</c:v>
                </c:pt>
                <c:pt idx="267">
                  <c:v>0.9985825340487241</c:v>
                </c:pt>
                <c:pt idx="268">
                  <c:v>0.99870117439538975</c:v>
                </c:pt>
                <c:pt idx="269">
                  <c:v>0.99881066952499264</c:v>
                </c:pt>
                <c:pt idx="270">
                  <c:v>0.99891165271517757</c:v>
                </c:pt>
                <c:pt idx="271">
                  <c:v>0.9990047196178492</c:v>
                </c:pt>
                <c:pt idx="272">
                  <c:v>0.99909042997882402</c:v>
                </c:pt>
                <c:pt idx="273">
                  <c:v>0.99916930932050052</c:v>
                </c:pt>
                <c:pt idx="274">
                  <c:v>0.99924185058473092</c:v>
                </c:pt>
                <c:pt idx="275">
                  <c:v>0.99930851573346369</c:v>
                </c:pt>
                <c:pt idx="276">
                  <c:v>0.99936973730508971</c:v>
                </c:pt>
                <c:pt idx="277">
                  <c:v>0.99942591992477492</c:v>
                </c:pt>
                <c:pt idx="278">
                  <c:v>0.99947744176738607</c:v>
                </c:pt>
                <c:pt idx="279">
                  <c:v>0.99952465597192497</c:v>
                </c:pt>
                <c:pt idx="280">
                  <c:v>0.99956789200667295</c:v>
                </c:pt>
                <c:pt idx="281">
                  <c:v>0.99960745698451481</c:v>
                </c:pt>
                <c:pt idx="282">
                  <c:v>0.99964363692815816</c:v>
                </c:pt>
                <c:pt idx="283">
                  <c:v>0.99967669798519099</c:v>
                </c:pt>
                <c:pt idx="284">
                  <c:v>0.99970688759313309</c:v>
                </c:pt>
                <c:pt idx="285">
                  <c:v>0.99973443559482267</c:v>
                </c:pt>
                <c:pt idx="286">
                  <c:v>0.99975955530465388</c:v>
                </c:pt>
                <c:pt idx="287">
                  <c:v>0.99978244452633747</c:v>
                </c:pt>
                <c:pt idx="288">
                  <c:v>0.999803286522993</c:v>
                </c:pt>
                <c:pt idx="289">
                  <c:v>0.99982225094050392</c:v>
                </c:pt>
                <c:pt idx="290">
                  <c:v>0.99983949468517441</c:v>
                </c:pt>
                <c:pt idx="291">
                  <c:v>0.9998551627568204</c:v>
                </c:pt>
                <c:pt idx="292">
                  <c:v>0.99986938903850298</c:v>
                </c:pt>
                <c:pt idx="293">
                  <c:v>0.99988229704418352</c:v>
                </c:pt>
                <c:pt idx="294">
                  <c:v>0.99989400062562817</c:v>
                </c:pt>
                <c:pt idx="295">
                  <c:v>0.99990460463993802</c:v>
                </c:pt>
                <c:pt idx="296">
                  <c:v>0.99991420557910859</c:v>
                </c:pt>
                <c:pt idx="297">
                  <c:v>0.99992289216304775</c:v>
                </c:pt>
                <c:pt idx="298">
                  <c:v>0.99993074589749542</c:v>
                </c:pt>
                <c:pt idx="299">
                  <c:v>0.99993784159829158</c:v>
                </c:pt>
                <c:pt idx="300">
                  <c:v>0.99994424788344027</c:v>
                </c:pt>
              </c:numCache>
            </c:numRef>
          </c:xVal>
          <c:yVal>
            <c:numRef>
              <c:f>'5) Cumulative_NormDist'!$AQ$3:$AQ$303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0-B505-48C6-8BF6-FF069CBBF1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Chert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UCS_YM_BoxPlot_by_Rock'!$AK$50</c:f>
                <c:numCache>
                  <c:formatCode>General</c:formatCode>
                  <c:ptCount val="1"/>
                  <c:pt idx="0">
                    <c:v>7.1809111625952697</c:v>
                  </c:pt>
                </c:numCache>
              </c:numRef>
            </c:plus>
            <c:minus>
              <c:numRef>
                <c:f>'4) UCS_YM_BoxPlot_by_Rock'!$AK$50</c:f>
                <c:numCache>
                  <c:formatCode>General</c:formatCode>
                  <c:ptCount val="1"/>
                  <c:pt idx="0">
                    <c:v>7.1809111625952697</c:v>
                  </c:pt>
                </c:numCache>
              </c:numRef>
            </c:minus>
            <c:spPr>
              <a:ln w="25400" cap="sq">
                <a:solidFill>
                  <a:schemeClr val="bg2">
                    <a:lumMod val="50000"/>
                  </a:schemeClr>
                </a:solidFill>
                <a:prstDash val="sysDash"/>
              </a:ln>
            </c:spPr>
          </c:errBars>
          <c:xVal>
            <c:numRef>
              <c:f>'4) UCS_YM_BoxPlot_by_Rock'!$AJ$49</c:f>
              <c:numCache>
                <c:formatCode>General</c:formatCode>
                <c:ptCount val="1"/>
                <c:pt idx="0">
                  <c:v>0.5</c:v>
                </c:pt>
              </c:numCache>
            </c:numRef>
          </c:xVal>
          <c:yVal>
            <c:numRef>
              <c:f>'4) UCS_YM_BoxPlot_by_Rock'!$AK$49</c:f>
              <c:numCache>
                <c:formatCode>0.00</c:formatCode>
                <c:ptCount val="1"/>
                <c:pt idx="0">
                  <c:v>154.9314351646795</c:v>
                </c:pt>
              </c:numCache>
            </c:numRef>
          </c:yVal>
          <c:smooth val="0"/>
          <c:extLst>
            <c:ext xmlns:c16="http://schemas.microsoft.com/office/drawing/2014/chart" uri="{C3380CC4-5D6E-409C-BE32-E72D297353CC}">
              <c16:uniqueId val="{00000001-FD55-4357-828E-AAA69D93A369}"/>
            </c:ext>
          </c:extLst>
        </c:ser>
        <c:ser>
          <c:idx val="2"/>
          <c:order val="3"/>
          <c:marker>
            <c:symbol val="none"/>
          </c:marker>
          <c:dLbls>
            <c:numFmt formatCode="0%" sourceLinked="0"/>
            <c:spPr>
              <a:noFill/>
              <a:ln>
                <a:noFill/>
              </a:ln>
              <a:effectLst/>
            </c:spPr>
            <c:txPr>
              <a:bodyPr wrap="square" lIns="38100" tIns="19050" rIns="38100" bIns="19050" anchor="ctr">
                <a:spAutoFit/>
              </a:bodyPr>
              <a:lstStyle/>
              <a:p>
                <a:pPr>
                  <a:defRPr sz="1200"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'4) UCS_YM_BoxPlot_by_Rock'!$AO$22:$AO$26</c:f>
              <c:numCache>
                <c:formatCode>General</c:formatCode>
                <c:ptCount val="5"/>
                <c:pt idx="0">
                  <c:v>0</c:v>
                </c:pt>
                <c:pt idx="1">
                  <c:v>0.25</c:v>
                </c:pt>
                <c:pt idx="2">
                  <c:v>0.5</c:v>
                </c:pt>
                <c:pt idx="3">
                  <c:v>0.75</c:v>
                </c:pt>
                <c:pt idx="4">
                  <c:v>1</c:v>
                </c:pt>
              </c:numCache>
            </c:numRef>
          </c:xVal>
          <c:yVal>
            <c:numRef>
              <c:f>'4) UCS_YM_BoxPlot_by_Rock'!$AP$22:$AP$26</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9E72-452E-A9E9-6E0423943145}"/>
            </c:ext>
          </c:extLst>
        </c:ser>
        <c:dLbls>
          <c:showLegendKey val="0"/>
          <c:showVal val="0"/>
          <c:showCatName val="0"/>
          <c:showSerName val="0"/>
          <c:showPercent val="0"/>
          <c:showBubbleSize val="0"/>
        </c:dLbls>
        <c:axId val="1114722048"/>
        <c:axId val="1114719752"/>
      </c:scatterChart>
      <c:valAx>
        <c:axId val="112404352"/>
        <c:scaling>
          <c:orientation val="minMax"/>
          <c:max val="1"/>
        </c:scaling>
        <c:delete val="0"/>
        <c:axPos val="b"/>
        <c:numFmt formatCode="General" sourceLinked="1"/>
        <c:majorTickMark val="out"/>
        <c:minorTickMark val="none"/>
        <c:tickLblPos val="none"/>
        <c:txPr>
          <a:bodyPr/>
          <a:lstStyle/>
          <a:p>
            <a:pPr>
              <a:defRPr>
                <a:solidFill>
                  <a:schemeClr val="bg1"/>
                </a:solidFill>
              </a:defRPr>
            </a:pPr>
            <a:endParaRPr lang="en-US"/>
          </a:p>
        </c:txPr>
        <c:crossAx val="112406528"/>
        <c:crossesAt val="0"/>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At val="0"/>
        <c:crossBetween val="midCat"/>
        <c:majorUnit val="50"/>
        <c:minorUnit val="5"/>
      </c:valAx>
      <c:valAx>
        <c:axId val="1114719752"/>
        <c:scaling>
          <c:orientation val="minMax"/>
          <c:max val="400"/>
        </c:scaling>
        <c:delete val="0"/>
        <c:axPos val="l"/>
        <c:numFmt formatCode="0.00" sourceLinked="1"/>
        <c:majorTickMark val="out"/>
        <c:minorTickMark val="none"/>
        <c:tickLblPos val="none"/>
        <c:spPr>
          <a:ln>
            <a:noFill/>
          </a:ln>
        </c:spPr>
        <c:crossAx val="1114722048"/>
        <c:crossesAt val="0"/>
        <c:crossBetween val="midCat"/>
      </c:valAx>
      <c:valAx>
        <c:axId val="1114722048"/>
        <c:scaling>
          <c:orientation val="minMax"/>
          <c:max val="1"/>
        </c:scaling>
        <c:delete val="0"/>
        <c:axPos val="t"/>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1797270945425154"/>
              <c:y val="0.95458097467546288"/>
            </c:manualLayout>
          </c:layout>
          <c:overlay val="0"/>
        </c:title>
        <c:numFmt formatCode="0%" sourceLinked="0"/>
        <c:majorTickMark val="out"/>
        <c:minorTickMark val="none"/>
        <c:tickLblPos val="none"/>
        <c:crossAx val="1114719752"/>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20870717520142"/>
          <c:y val="9.1552521699509379E-2"/>
          <c:w val="0.805187772581059"/>
          <c:h val="0.80371998590356553"/>
        </c:manualLayout>
      </c:layout>
      <c:scatterChart>
        <c:scatterStyle val="lineMarker"/>
        <c:varyColors val="0"/>
        <c:ser>
          <c:idx val="9"/>
          <c:order val="0"/>
          <c:spPr>
            <a:ln w="19050" cap="rnd">
              <a:solidFill>
                <a:schemeClr val="tx1"/>
              </a:solidFill>
              <a:round/>
            </a:ln>
            <a:effectLst/>
          </c:spPr>
          <c:marker>
            <c:symbol val="none"/>
          </c:marker>
          <c:xVal>
            <c:numRef>
              <c:f>'7) Chert_Silica_Box_Plots'!$CS$24:$CS$44</c:f>
              <c:numCache>
                <c:formatCode>General</c:formatCode>
                <c:ptCount val="21"/>
                <c:pt idx="0">
                  <c:v>3</c:v>
                </c:pt>
                <c:pt idx="1">
                  <c:v>3</c:v>
                </c:pt>
                <c:pt idx="2">
                  <c:v>3</c:v>
                </c:pt>
                <c:pt idx="3">
                  <c:v>4</c:v>
                </c:pt>
                <c:pt idx="4">
                  <c:v>4</c:v>
                </c:pt>
                <c:pt idx="5">
                  <c:v>4</c:v>
                </c:pt>
                <c:pt idx="6">
                  <c:v>3</c:v>
                </c:pt>
                <c:pt idx="8">
                  <c:v>3</c:v>
                </c:pt>
                <c:pt idx="9">
                  <c:v>4</c:v>
                </c:pt>
                <c:pt idx="10">
                  <c:v>4</c:v>
                </c:pt>
                <c:pt idx="11">
                  <c:v>4</c:v>
                </c:pt>
                <c:pt idx="12">
                  <c:v>3</c:v>
                </c:pt>
                <c:pt idx="13">
                  <c:v>3</c:v>
                </c:pt>
                <c:pt idx="14">
                  <c:v>3</c:v>
                </c:pt>
                <c:pt idx="16">
                  <c:v>3.5</c:v>
                </c:pt>
                <c:pt idx="17">
                  <c:v>3.5</c:v>
                </c:pt>
                <c:pt idx="19">
                  <c:v>3.5</c:v>
                </c:pt>
                <c:pt idx="20">
                  <c:v>3.5</c:v>
                </c:pt>
              </c:numCache>
            </c:numRef>
          </c:xVal>
          <c:yVal>
            <c:numRef>
              <c:f>'7) Chert_Silica_Box_Plots'!$CT$24:$CT$44</c:f>
              <c:numCache>
                <c:formatCode>General</c:formatCode>
                <c:ptCount val="21"/>
                <c:pt idx="0">
                  <c:v>0.98124999999999996</c:v>
                </c:pt>
                <c:pt idx="1">
                  <c:v>0.97697070851460832</c:v>
                </c:pt>
                <c:pt idx="2">
                  <c:v>0.96599999999999997</c:v>
                </c:pt>
                <c:pt idx="3">
                  <c:v>0.96599999999999997</c:v>
                </c:pt>
                <c:pt idx="4">
                  <c:v>0.97697070851460832</c:v>
                </c:pt>
                <c:pt idx="5">
                  <c:v>0.98124999999999996</c:v>
                </c:pt>
                <c:pt idx="6">
                  <c:v>0.98124999999999996</c:v>
                </c:pt>
                <c:pt idx="8">
                  <c:v>0.96599999999999997</c:v>
                </c:pt>
                <c:pt idx="9">
                  <c:v>0.96599999999999997</c:v>
                </c:pt>
                <c:pt idx="10">
                  <c:v>0.95502929148539162</c:v>
                </c:pt>
                <c:pt idx="11">
                  <c:v>0.95</c:v>
                </c:pt>
                <c:pt idx="12">
                  <c:v>0.95</c:v>
                </c:pt>
                <c:pt idx="13">
                  <c:v>0.95502929148539162</c:v>
                </c:pt>
                <c:pt idx="14">
                  <c:v>0.96599999999999997</c:v>
                </c:pt>
                <c:pt idx="16">
                  <c:v>0.98124999999999996</c:v>
                </c:pt>
                <c:pt idx="17">
                  <c:v>0.99299999999999999</c:v>
                </c:pt>
                <c:pt idx="19">
                  <c:v>0.95</c:v>
                </c:pt>
                <c:pt idx="20" formatCode="0.000">
                  <c:v>0.85</c:v>
                </c:pt>
              </c:numCache>
            </c:numRef>
          </c:yVal>
          <c:smooth val="0"/>
          <c:extLst>
            <c:ext xmlns:c16="http://schemas.microsoft.com/office/drawing/2014/chart" uri="{C3380CC4-5D6E-409C-BE32-E72D297353CC}">
              <c16:uniqueId val="{0000000B-1C86-446A-8F7A-D20384C118C8}"/>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1C86-446A-8F7A-D20384C118C8}"/>
            </c:ext>
          </c:extLst>
        </c:ser>
        <c:ser>
          <c:idx val="3"/>
          <c:order val="2"/>
          <c:spPr>
            <a:ln w="19050" cap="rnd">
              <a:solidFill>
                <a:schemeClr val="tx1"/>
              </a:solidFill>
              <a:round/>
            </a:ln>
            <a:effectLst/>
          </c:spPr>
          <c:marker>
            <c:symbol val="none"/>
          </c:marker>
          <c:xVal>
            <c:numRef>
              <c:f>'7) Chert_Silica_Box_Plots'!$BM$24:$BM$44</c:f>
              <c:numCache>
                <c:formatCode>General</c:formatCode>
                <c:ptCount val="21"/>
                <c:pt idx="0">
                  <c:v>4.25</c:v>
                </c:pt>
                <c:pt idx="1">
                  <c:v>4.25</c:v>
                </c:pt>
                <c:pt idx="2">
                  <c:v>4.25</c:v>
                </c:pt>
                <c:pt idx="3">
                  <c:v>5.25</c:v>
                </c:pt>
                <c:pt idx="4">
                  <c:v>5.25</c:v>
                </c:pt>
                <c:pt idx="5">
                  <c:v>5.25</c:v>
                </c:pt>
                <c:pt idx="6">
                  <c:v>4.25</c:v>
                </c:pt>
                <c:pt idx="8">
                  <c:v>4.25</c:v>
                </c:pt>
                <c:pt idx="9">
                  <c:v>5.25</c:v>
                </c:pt>
                <c:pt idx="10">
                  <c:v>5.25</c:v>
                </c:pt>
                <c:pt idx="11">
                  <c:v>5.25</c:v>
                </c:pt>
                <c:pt idx="12">
                  <c:v>4.25</c:v>
                </c:pt>
                <c:pt idx="13">
                  <c:v>4.25</c:v>
                </c:pt>
                <c:pt idx="14">
                  <c:v>4.25</c:v>
                </c:pt>
                <c:pt idx="16">
                  <c:v>4.75</c:v>
                </c:pt>
                <c:pt idx="17">
                  <c:v>4.75</c:v>
                </c:pt>
                <c:pt idx="19">
                  <c:v>4.75</c:v>
                </c:pt>
                <c:pt idx="20">
                  <c:v>4.75</c:v>
                </c:pt>
              </c:numCache>
            </c:numRef>
          </c:xVal>
          <c:yVal>
            <c:numRef>
              <c:f>'7) Chert_Silica_Box_Plots'!$BN$24:$BN$44</c:f>
              <c:numCache>
                <c:formatCode>General</c:formatCode>
                <c:ptCount val="21"/>
                <c:pt idx="0">
                  <c:v>0.9664999999999998</c:v>
                </c:pt>
                <c:pt idx="1">
                  <c:v>0.93916517817257295</c:v>
                </c:pt>
                <c:pt idx="2">
                  <c:v>0.92239603960396033</c:v>
                </c:pt>
                <c:pt idx="3">
                  <c:v>0.92239603960396033</c:v>
                </c:pt>
                <c:pt idx="4">
                  <c:v>0.93916517817257295</c:v>
                </c:pt>
                <c:pt idx="5">
                  <c:v>0.9664999999999998</c:v>
                </c:pt>
                <c:pt idx="6">
                  <c:v>0.9664999999999998</c:v>
                </c:pt>
                <c:pt idx="8">
                  <c:v>0.92239603960396033</c:v>
                </c:pt>
                <c:pt idx="9">
                  <c:v>0.92239603960396033</c:v>
                </c:pt>
                <c:pt idx="10">
                  <c:v>0.90562690103534771</c:v>
                </c:pt>
                <c:pt idx="11">
                  <c:v>0.89250000000000007</c:v>
                </c:pt>
                <c:pt idx="12">
                  <c:v>0.89250000000000007</c:v>
                </c:pt>
                <c:pt idx="13">
                  <c:v>0.90562690103534771</c:v>
                </c:pt>
                <c:pt idx="14">
                  <c:v>0.92239603960396033</c:v>
                </c:pt>
                <c:pt idx="16">
                  <c:v>0.9664999999999998</c:v>
                </c:pt>
                <c:pt idx="17">
                  <c:v>0.99299299299299293</c:v>
                </c:pt>
                <c:pt idx="19">
                  <c:v>0.89250000000000007</c:v>
                </c:pt>
                <c:pt idx="20" formatCode="0.000">
                  <c:v>0.8315217391304347</c:v>
                </c:pt>
              </c:numCache>
            </c:numRef>
          </c:yVal>
          <c:smooth val="0"/>
          <c:extLst>
            <c:ext xmlns:c16="http://schemas.microsoft.com/office/drawing/2014/chart" uri="{C3380CC4-5D6E-409C-BE32-E72D297353CC}">
              <c16:uniqueId val="{00000003-1C86-446A-8F7A-D20384C118C8}"/>
            </c:ext>
          </c:extLst>
        </c:ser>
        <c:ser>
          <c:idx val="0"/>
          <c:order val="3"/>
          <c:spPr>
            <a:ln w="19050" cap="rnd">
              <a:solidFill>
                <a:schemeClr val="tx1"/>
              </a:solidFill>
              <a:round/>
            </a:ln>
            <a:effectLst/>
          </c:spPr>
          <c:marker>
            <c:symbol val="none"/>
          </c:marker>
          <c:xVal>
            <c:numRef>
              <c:f>'7) Chert_Silica_Box_Plots'!$BY$24:$BY$44</c:f>
              <c:numCache>
                <c:formatCode>General</c:formatCode>
                <c:ptCount val="21"/>
                <c:pt idx="0">
                  <c:v>1.75</c:v>
                </c:pt>
                <c:pt idx="1">
                  <c:v>1.75</c:v>
                </c:pt>
                <c:pt idx="2">
                  <c:v>1.75</c:v>
                </c:pt>
                <c:pt idx="3">
                  <c:v>2.75</c:v>
                </c:pt>
                <c:pt idx="4">
                  <c:v>2.75</c:v>
                </c:pt>
                <c:pt idx="5">
                  <c:v>2.75</c:v>
                </c:pt>
                <c:pt idx="6">
                  <c:v>1.75</c:v>
                </c:pt>
                <c:pt idx="8">
                  <c:v>1.75</c:v>
                </c:pt>
                <c:pt idx="9">
                  <c:v>2.75</c:v>
                </c:pt>
                <c:pt idx="10">
                  <c:v>2.75</c:v>
                </c:pt>
                <c:pt idx="11">
                  <c:v>2.75</c:v>
                </c:pt>
                <c:pt idx="12">
                  <c:v>1.75</c:v>
                </c:pt>
                <c:pt idx="13">
                  <c:v>1.75</c:v>
                </c:pt>
                <c:pt idx="14">
                  <c:v>1.75</c:v>
                </c:pt>
                <c:pt idx="16">
                  <c:v>2.25</c:v>
                </c:pt>
                <c:pt idx="17">
                  <c:v>2.25</c:v>
                </c:pt>
                <c:pt idx="19">
                  <c:v>2.25</c:v>
                </c:pt>
                <c:pt idx="20">
                  <c:v>2.25</c:v>
                </c:pt>
              </c:numCache>
            </c:numRef>
          </c:xVal>
          <c:yVal>
            <c:numRef>
              <c:f>'7) Chert_Silica_Box_Plots'!$BZ$24:$BZ$44</c:f>
              <c:numCache>
                <c:formatCode>General</c:formatCode>
                <c:ptCount val="21"/>
                <c:pt idx="0">
                  <c:v>0.98925000000000007</c:v>
                </c:pt>
                <c:pt idx="1">
                  <c:v>0.98925000000000007</c:v>
                </c:pt>
                <c:pt idx="2">
                  <c:v>0.97300000000000009</c:v>
                </c:pt>
                <c:pt idx="3">
                  <c:v>0.97300000000000009</c:v>
                </c:pt>
                <c:pt idx="4">
                  <c:v>0.98925000000000007</c:v>
                </c:pt>
                <c:pt idx="5">
                  <c:v>0.98925000000000007</c:v>
                </c:pt>
                <c:pt idx="6">
                  <c:v>0.98925000000000007</c:v>
                </c:pt>
                <c:pt idx="8">
                  <c:v>0.97300000000000009</c:v>
                </c:pt>
                <c:pt idx="9">
                  <c:v>0.97300000000000009</c:v>
                </c:pt>
                <c:pt idx="10">
                  <c:v>0.95254449269712782</c:v>
                </c:pt>
                <c:pt idx="11">
                  <c:v>0.9405</c:v>
                </c:pt>
                <c:pt idx="12">
                  <c:v>0.9405</c:v>
                </c:pt>
                <c:pt idx="13">
                  <c:v>0.95254449269712782</c:v>
                </c:pt>
                <c:pt idx="14">
                  <c:v>0.97300000000000009</c:v>
                </c:pt>
                <c:pt idx="16">
                  <c:v>0.98925000000000007</c:v>
                </c:pt>
                <c:pt idx="17">
                  <c:v>0.99199999999999999</c:v>
                </c:pt>
                <c:pt idx="19">
                  <c:v>0.9405</c:v>
                </c:pt>
                <c:pt idx="20" formatCode="0.000">
                  <c:v>0.90099999999999991</c:v>
                </c:pt>
              </c:numCache>
            </c:numRef>
          </c:yVal>
          <c:smooth val="0"/>
          <c:extLst>
            <c:ext xmlns:c16="http://schemas.microsoft.com/office/drawing/2014/chart" uri="{C3380CC4-5D6E-409C-BE32-E72D297353CC}">
              <c16:uniqueId val="{00000005-1C86-446A-8F7A-D20384C118C8}"/>
            </c:ext>
          </c:extLst>
        </c:ser>
        <c:ser>
          <c:idx val="4"/>
          <c:order val="4"/>
          <c:spPr>
            <a:ln w="19050" cap="rnd">
              <a:solidFill>
                <a:schemeClr val="tx1"/>
              </a:solidFill>
              <a:round/>
            </a:ln>
            <a:effectLst/>
          </c:spPr>
          <c:marker>
            <c:symbol val="none"/>
          </c:marker>
          <c:xVal>
            <c:numRef>
              <c:f>'7) Chert_Silica_Box_Plots'!$CJ$24:$CJ$44</c:f>
              <c:numCache>
                <c:formatCode>General</c:formatCode>
                <c:ptCount val="21"/>
                <c:pt idx="0">
                  <c:v>5.5</c:v>
                </c:pt>
                <c:pt idx="1">
                  <c:v>5.5</c:v>
                </c:pt>
                <c:pt idx="2">
                  <c:v>5.5</c:v>
                </c:pt>
                <c:pt idx="3">
                  <c:v>6.5</c:v>
                </c:pt>
                <c:pt idx="4">
                  <c:v>6.5</c:v>
                </c:pt>
                <c:pt idx="5">
                  <c:v>6.5</c:v>
                </c:pt>
                <c:pt idx="6">
                  <c:v>5.5</c:v>
                </c:pt>
                <c:pt idx="8">
                  <c:v>5.5</c:v>
                </c:pt>
                <c:pt idx="9">
                  <c:v>6.5</c:v>
                </c:pt>
                <c:pt idx="10">
                  <c:v>6.5</c:v>
                </c:pt>
                <c:pt idx="11">
                  <c:v>6.5</c:v>
                </c:pt>
                <c:pt idx="12">
                  <c:v>5.5</c:v>
                </c:pt>
                <c:pt idx="13">
                  <c:v>5.5</c:v>
                </c:pt>
                <c:pt idx="14">
                  <c:v>5.5</c:v>
                </c:pt>
                <c:pt idx="16">
                  <c:v>6</c:v>
                </c:pt>
                <c:pt idx="17">
                  <c:v>6</c:v>
                </c:pt>
                <c:pt idx="19">
                  <c:v>6</c:v>
                </c:pt>
                <c:pt idx="20">
                  <c:v>6</c:v>
                </c:pt>
              </c:numCache>
            </c:numRef>
          </c:xVal>
          <c:yVal>
            <c:numRef>
              <c:f>'7) Chert_Silica_Box_Plots'!$CK$24:$CK$44</c:f>
              <c:numCache>
                <c:formatCode>General</c:formatCode>
                <c:ptCount val="21"/>
                <c:pt idx="0">
                  <c:v>0.94674999999999998</c:v>
                </c:pt>
                <c:pt idx="1">
                  <c:v>0.94674999999999998</c:v>
                </c:pt>
                <c:pt idx="2">
                  <c:v>0.91949999999999998</c:v>
                </c:pt>
                <c:pt idx="3">
                  <c:v>0.91949999999999998</c:v>
                </c:pt>
                <c:pt idx="4">
                  <c:v>0.94674999999999998</c:v>
                </c:pt>
                <c:pt idx="5">
                  <c:v>0.94674999999999998</c:v>
                </c:pt>
                <c:pt idx="6">
                  <c:v>0.94674999999999998</c:v>
                </c:pt>
                <c:pt idx="8">
                  <c:v>0.91949999999999998</c:v>
                </c:pt>
                <c:pt idx="9">
                  <c:v>0.91949999999999998</c:v>
                </c:pt>
                <c:pt idx="10">
                  <c:v>0.88741312500000002</c:v>
                </c:pt>
                <c:pt idx="11">
                  <c:v>0.86499999999999999</c:v>
                </c:pt>
                <c:pt idx="12">
                  <c:v>0.86499999999999999</c:v>
                </c:pt>
                <c:pt idx="13">
                  <c:v>0.88741312500000002</c:v>
                </c:pt>
                <c:pt idx="14">
                  <c:v>0.91949999999999998</c:v>
                </c:pt>
                <c:pt idx="16">
                  <c:v>0.94674999999999998</c:v>
                </c:pt>
                <c:pt idx="17">
                  <c:v>0.98</c:v>
                </c:pt>
                <c:pt idx="19">
                  <c:v>0.86499999999999999</c:v>
                </c:pt>
                <c:pt idx="20" formatCode="0.000">
                  <c:v>0.83299999999999996</c:v>
                </c:pt>
              </c:numCache>
            </c:numRef>
          </c:yVal>
          <c:smooth val="0"/>
          <c:extLst>
            <c:ext xmlns:c16="http://schemas.microsoft.com/office/drawing/2014/chart" uri="{C3380CC4-5D6E-409C-BE32-E72D297353CC}">
              <c16:uniqueId val="{00000006-1C86-446A-8F7A-D20384C118C8}"/>
            </c:ext>
          </c:extLst>
        </c:ser>
        <c:ser>
          <c:idx val="6"/>
          <c:order val="6"/>
          <c:spPr>
            <a:ln w="19050" cap="rnd">
              <a:solidFill>
                <a:schemeClr val="accent1">
                  <a:lumMod val="60000"/>
                </a:schemeClr>
              </a:solidFill>
              <a:round/>
            </a:ln>
            <a:effectLst/>
          </c:spPr>
          <c:marker>
            <c:symbol val="diamond"/>
            <c:size val="8"/>
            <c:spPr>
              <a:solidFill>
                <a:schemeClr val="tx1"/>
              </a:solidFill>
              <a:ln w="9525">
                <a:solidFill>
                  <a:schemeClr val="accent1">
                    <a:lumMod val="60000"/>
                  </a:schemeClr>
                </a:solidFill>
              </a:ln>
              <a:effectLst/>
            </c:spPr>
          </c:marker>
          <c:errBars>
            <c:errDir val="y"/>
            <c:errBarType val="both"/>
            <c:errValType val="cust"/>
            <c:noEndCap val="0"/>
            <c:plus>
              <c:numRef>
                <c:f>'7) Chert_Silica_Box_Plots'!$BN$50</c:f>
                <c:numCache>
                  <c:formatCode>General</c:formatCode>
                  <c:ptCount val="1"/>
                  <c:pt idx="0">
                    <c:v>1.2478146414390136E-2</c:v>
                  </c:pt>
                </c:numCache>
              </c:numRef>
            </c:plus>
            <c:minus>
              <c:numRef>
                <c:f>'7) Chert_Silica_Box_Plots'!$BN$50</c:f>
                <c:numCache>
                  <c:formatCode>General</c:formatCode>
                  <c:ptCount val="1"/>
                  <c:pt idx="0">
                    <c:v>1.2478146414390136E-2</c:v>
                  </c:pt>
                </c:numCache>
              </c:numRef>
            </c:minus>
            <c:spPr>
              <a:noFill/>
              <a:ln w="25400" cap="flat" cmpd="sng" algn="ctr">
                <a:solidFill>
                  <a:schemeClr val="tx1"/>
                </a:solidFill>
                <a:prstDash val="sysDash"/>
                <a:round/>
              </a:ln>
              <a:effectLst/>
            </c:spPr>
          </c:errBars>
          <c:xVal>
            <c:numRef>
              <c:f>'7) Chert_Silica_Box_Plots'!$BM$49</c:f>
              <c:numCache>
                <c:formatCode>General</c:formatCode>
                <c:ptCount val="1"/>
                <c:pt idx="0">
                  <c:v>4.5</c:v>
                </c:pt>
              </c:numCache>
            </c:numRef>
          </c:xVal>
          <c:yVal>
            <c:numRef>
              <c:f>'7) Chert_Silica_Box_Plots'!$BN$49</c:f>
              <c:numCache>
                <c:formatCode>0.0%</c:formatCode>
                <c:ptCount val="1"/>
                <c:pt idx="0">
                  <c:v>0.92683338255861869</c:v>
                </c:pt>
              </c:numCache>
            </c:numRef>
          </c:yVal>
          <c:smooth val="0"/>
          <c:extLst>
            <c:ext xmlns:c16="http://schemas.microsoft.com/office/drawing/2014/chart" uri="{C3380CC4-5D6E-409C-BE32-E72D297353CC}">
              <c16:uniqueId val="{00000008-1C86-446A-8F7A-D20384C118C8}"/>
            </c:ext>
          </c:extLst>
        </c:ser>
        <c:ser>
          <c:idx val="7"/>
          <c:order val="7"/>
          <c:spPr>
            <a:ln w="19050" cap="rnd">
              <a:solidFill>
                <a:schemeClr val="accent2">
                  <a:lumMod val="60000"/>
                </a:schemeClr>
              </a:solidFill>
              <a:round/>
            </a:ln>
            <a:effectLst/>
          </c:spPr>
          <c:marker>
            <c:symbol val="diamond"/>
            <c:size val="8"/>
            <c:spPr>
              <a:solidFill>
                <a:schemeClr val="tx1"/>
              </a:solidFill>
              <a:ln w="9525">
                <a:solidFill>
                  <a:schemeClr val="accent2">
                    <a:lumMod val="60000"/>
                  </a:schemeClr>
                </a:solidFill>
              </a:ln>
              <a:effectLst/>
            </c:spPr>
          </c:marker>
          <c:errBars>
            <c:errDir val="y"/>
            <c:errBarType val="both"/>
            <c:errValType val="cust"/>
            <c:noEndCap val="0"/>
            <c:plus>
              <c:numRef>
                <c:f>'7) Chert_Silica_Box_Plots'!$BZ$50</c:f>
                <c:numCache>
                  <c:formatCode>General</c:formatCode>
                  <c:ptCount val="1"/>
                  <c:pt idx="0">
                    <c:v>1.6565993166636903E-2</c:v>
                  </c:pt>
                </c:numCache>
              </c:numRef>
            </c:plus>
            <c:minus>
              <c:numRef>
                <c:f>'7) Chert_Silica_Box_Plots'!$BZ$50</c:f>
                <c:numCache>
                  <c:formatCode>General</c:formatCode>
                  <c:ptCount val="1"/>
                  <c:pt idx="0">
                    <c:v>1.6565993166636903E-2</c:v>
                  </c:pt>
                </c:numCache>
              </c:numRef>
            </c:minus>
            <c:spPr>
              <a:noFill/>
              <a:ln w="25400" cap="flat" cmpd="sng" algn="ctr">
                <a:solidFill>
                  <a:schemeClr val="tx1"/>
                </a:solidFill>
                <a:prstDash val="sysDash"/>
                <a:round/>
              </a:ln>
              <a:effectLst/>
            </c:spPr>
          </c:errBars>
          <c:xVal>
            <c:numRef>
              <c:f>'7) Chert_Silica_Box_Plots'!$BY$49</c:f>
              <c:numCache>
                <c:formatCode>General</c:formatCode>
                <c:ptCount val="1"/>
                <c:pt idx="0">
                  <c:v>2</c:v>
                </c:pt>
              </c:numCache>
            </c:numRef>
          </c:xVal>
          <c:yVal>
            <c:numRef>
              <c:f>'7) Chert_Silica_Box_Plots'!$BZ$49</c:f>
              <c:numCache>
                <c:formatCode>0.0%</c:formatCode>
                <c:ptCount val="1"/>
                <c:pt idx="0">
                  <c:v>0.96199999999999997</c:v>
                </c:pt>
              </c:numCache>
            </c:numRef>
          </c:yVal>
          <c:smooth val="0"/>
          <c:extLst>
            <c:ext xmlns:c16="http://schemas.microsoft.com/office/drawing/2014/chart" uri="{C3380CC4-5D6E-409C-BE32-E72D297353CC}">
              <c16:uniqueId val="{00000009-1C86-446A-8F7A-D20384C118C8}"/>
            </c:ext>
          </c:extLst>
        </c:ser>
        <c:ser>
          <c:idx val="8"/>
          <c:order val="8"/>
          <c:spPr>
            <a:ln w="19050" cap="rnd">
              <a:solidFill>
                <a:schemeClr val="accent3">
                  <a:lumMod val="60000"/>
                </a:schemeClr>
              </a:solidFill>
              <a:round/>
            </a:ln>
            <a:effectLst/>
          </c:spPr>
          <c:marker>
            <c:symbol val="diamond"/>
            <c:size val="8"/>
            <c:spPr>
              <a:solidFill>
                <a:schemeClr val="tx1"/>
              </a:solidFill>
              <a:ln w="9525">
                <a:solidFill>
                  <a:schemeClr val="accent3">
                    <a:lumMod val="60000"/>
                  </a:schemeClr>
                </a:solidFill>
              </a:ln>
              <a:effectLst/>
            </c:spPr>
          </c:marker>
          <c:errBars>
            <c:errDir val="y"/>
            <c:errBarType val="both"/>
            <c:errValType val="cust"/>
            <c:noEndCap val="0"/>
            <c:plus>
              <c:numRef>
                <c:f>'7) Chert_Silica_Box_Plots'!$CK$50</c:f>
                <c:numCache>
                  <c:formatCode>General</c:formatCode>
                  <c:ptCount val="1"/>
                  <c:pt idx="0">
                    <c:v>2.2737905335148408E-2</c:v>
                  </c:pt>
                </c:numCache>
              </c:numRef>
            </c:plus>
            <c:minus>
              <c:numRef>
                <c:f>'7) Chert_Silica_Box_Plots'!$CK$50</c:f>
                <c:numCache>
                  <c:formatCode>General</c:formatCode>
                  <c:ptCount val="1"/>
                  <c:pt idx="0">
                    <c:v>2.2737905335148408E-2</c:v>
                  </c:pt>
                </c:numCache>
              </c:numRef>
            </c:minus>
            <c:spPr>
              <a:noFill/>
              <a:ln w="25400" cap="flat" cmpd="sng" algn="ctr">
                <a:solidFill>
                  <a:schemeClr val="tx1"/>
                </a:solidFill>
                <a:prstDash val="sysDash"/>
                <a:round/>
              </a:ln>
              <a:effectLst/>
            </c:spPr>
          </c:errBars>
          <c:xVal>
            <c:numRef>
              <c:f>'7) Chert_Silica_Box_Plots'!$CJ$49</c:f>
              <c:numCache>
                <c:formatCode>General</c:formatCode>
                <c:ptCount val="1"/>
                <c:pt idx="0">
                  <c:v>5.75</c:v>
                </c:pt>
              </c:numCache>
            </c:numRef>
          </c:xVal>
          <c:yVal>
            <c:numRef>
              <c:f>'7) Chert_Silica_Box_Plots'!$CK$49</c:f>
              <c:numCache>
                <c:formatCode>0.0%</c:formatCode>
                <c:ptCount val="1"/>
                <c:pt idx="0">
                  <c:v>0.90924999999999989</c:v>
                </c:pt>
              </c:numCache>
            </c:numRef>
          </c:yVal>
          <c:smooth val="0"/>
          <c:extLst>
            <c:ext xmlns:c16="http://schemas.microsoft.com/office/drawing/2014/chart" uri="{C3380CC4-5D6E-409C-BE32-E72D297353CC}">
              <c16:uniqueId val="{0000000A-1C86-446A-8F7A-D20384C118C8}"/>
            </c:ext>
          </c:extLst>
        </c:ser>
        <c:ser>
          <c:idx val="10"/>
          <c:order val="9"/>
          <c:spPr>
            <a:ln w="19050" cap="rnd">
              <a:solidFill>
                <a:schemeClr val="accent5">
                  <a:lumMod val="60000"/>
                </a:schemeClr>
              </a:solidFill>
              <a:round/>
            </a:ln>
            <a:effectLst/>
          </c:spPr>
          <c:marker>
            <c:symbol val="diamond"/>
            <c:size val="8"/>
            <c:spPr>
              <a:solidFill>
                <a:schemeClr val="tx1"/>
              </a:solidFill>
              <a:ln w="9525">
                <a:solidFill>
                  <a:schemeClr val="accent5">
                    <a:lumMod val="60000"/>
                  </a:schemeClr>
                </a:solidFill>
              </a:ln>
              <a:effectLst/>
            </c:spPr>
          </c:marker>
          <c:errBars>
            <c:errDir val="y"/>
            <c:errBarType val="both"/>
            <c:errValType val="cust"/>
            <c:noEndCap val="0"/>
            <c:plus>
              <c:numRef>
                <c:f>'7) Chert_Silica_Box_Plots'!$CT$50</c:f>
                <c:numCache>
                  <c:formatCode>General</c:formatCode>
                  <c:ptCount val="1"/>
                  <c:pt idx="0">
                    <c:v>1.7078210920255705E-2</c:v>
                  </c:pt>
                </c:numCache>
              </c:numRef>
            </c:plus>
            <c:minus>
              <c:numRef>
                <c:f>'7) Chert_Silica_Box_Plots'!$CT$50</c:f>
                <c:numCache>
                  <c:formatCode>General</c:formatCode>
                  <c:ptCount val="1"/>
                  <c:pt idx="0">
                    <c:v>1.7078210920255705E-2</c:v>
                  </c:pt>
                </c:numCache>
              </c:numRef>
            </c:minus>
            <c:spPr>
              <a:noFill/>
              <a:ln w="25400" cap="flat" cmpd="sng" algn="ctr">
                <a:solidFill>
                  <a:schemeClr val="tx1"/>
                </a:solidFill>
                <a:prstDash val="sysDash"/>
                <a:round/>
              </a:ln>
              <a:effectLst/>
            </c:spPr>
          </c:errBars>
          <c:xVal>
            <c:numRef>
              <c:f>'7) Chert_Silica_Box_Plots'!$CS$49</c:f>
              <c:numCache>
                <c:formatCode>General</c:formatCode>
                <c:ptCount val="1"/>
                <c:pt idx="0">
                  <c:v>3.25</c:v>
                </c:pt>
              </c:numCache>
            </c:numRef>
          </c:xVal>
          <c:yVal>
            <c:numRef>
              <c:f>'7) Chert_Silica_Box_Plots'!$CT$49</c:f>
              <c:numCache>
                <c:formatCode>0.0%</c:formatCode>
                <c:ptCount val="1"/>
                <c:pt idx="0">
                  <c:v>0.95524999999999982</c:v>
                </c:pt>
              </c:numCache>
            </c:numRef>
          </c:yVal>
          <c:smooth val="0"/>
          <c:extLst>
            <c:ext xmlns:c16="http://schemas.microsoft.com/office/drawing/2014/chart" uri="{C3380CC4-5D6E-409C-BE32-E72D297353CC}">
              <c16:uniqueId val="{0000000C-1C86-446A-8F7A-D20384C118C8}"/>
            </c:ext>
          </c:extLst>
        </c:ser>
        <c:ser>
          <c:idx val="2"/>
          <c:order val="10"/>
          <c:tx>
            <c:v>Ailyu</c:v>
          </c:tx>
          <c:spPr>
            <a:ln w="19050" cap="rnd">
              <a:solidFill>
                <a:sysClr val="windowText" lastClr="000000"/>
              </a:solidFill>
              <a:round/>
            </a:ln>
            <a:effectLst/>
          </c:spPr>
          <c:marker>
            <c:symbol val="none"/>
          </c:marker>
          <c:xVal>
            <c:numRef>
              <c:f>'7) Chert_Silica_Box_Plots'!$BA$24:$BA$44</c:f>
              <c:numCache>
                <c:formatCode>General</c:formatCode>
                <c:ptCount val="21"/>
                <c:pt idx="0">
                  <c:v>0.5</c:v>
                </c:pt>
                <c:pt idx="1">
                  <c:v>0.5</c:v>
                </c:pt>
                <c:pt idx="2">
                  <c:v>0.5</c:v>
                </c:pt>
                <c:pt idx="3">
                  <c:v>1.5</c:v>
                </c:pt>
                <c:pt idx="4">
                  <c:v>1.5</c:v>
                </c:pt>
                <c:pt idx="5">
                  <c:v>1.5</c:v>
                </c:pt>
                <c:pt idx="6">
                  <c:v>0.5</c:v>
                </c:pt>
                <c:pt idx="8">
                  <c:v>0.5</c:v>
                </c:pt>
                <c:pt idx="9">
                  <c:v>1.5</c:v>
                </c:pt>
                <c:pt idx="10">
                  <c:v>1.5</c:v>
                </c:pt>
                <c:pt idx="11">
                  <c:v>1.5</c:v>
                </c:pt>
                <c:pt idx="12">
                  <c:v>0.5</c:v>
                </c:pt>
                <c:pt idx="13">
                  <c:v>0.5</c:v>
                </c:pt>
                <c:pt idx="14">
                  <c:v>0.5</c:v>
                </c:pt>
                <c:pt idx="16">
                  <c:v>1</c:v>
                </c:pt>
                <c:pt idx="17">
                  <c:v>1</c:v>
                </c:pt>
                <c:pt idx="19">
                  <c:v>1</c:v>
                </c:pt>
                <c:pt idx="20">
                  <c:v>1</c:v>
                </c:pt>
              </c:numCache>
            </c:numRef>
          </c:xVal>
          <c:yVal>
            <c:numRef>
              <c:f>'7) Chert_Silica_Box_Plots'!$BB$24:$BB$44</c:f>
              <c:numCache>
                <c:formatCode>General</c:formatCode>
                <c:ptCount val="21"/>
                <c:pt idx="0">
                  <c:v>0.98970000000000002</c:v>
                </c:pt>
                <c:pt idx="1">
                  <c:v>0.98902076097452551</c:v>
                </c:pt>
                <c:pt idx="2">
                  <c:v>0.98072244897959193</c:v>
                </c:pt>
                <c:pt idx="3">
                  <c:v>0.98072244897959193</c:v>
                </c:pt>
                <c:pt idx="4">
                  <c:v>0.98902076097452551</c:v>
                </c:pt>
                <c:pt idx="5">
                  <c:v>0.98970000000000002</c:v>
                </c:pt>
                <c:pt idx="6">
                  <c:v>0.98970000000000002</c:v>
                </c:pt>
                <c:pt idx="8">
                  <c:v>0.98072244897959193</c:v>
                </c:pt>
                <c:pt idx="9">
                  <c:v>0.98072244897959193</c:v>
                </c:pt>
                <c:pt idx="10">
                  <c:v>0.97242413698465835</c:v>
                </c:pt>
                <c:pt idx="11">
                  <c:v>0.96547857142857141</c:v>
                </c:pt>
                <c:pt idx="12">
                  <c:v>0.96547857142857141</c:v>
                </c:pt>
                <c:pt idx="13">
                  <c:v>0.97242413698465835</c:v>
                </c:pt>
                <c:pt idx="14">
                  <c:v>0.98072244897959193</c:v>
                </c:pt>
                <c:pt idx="16">
                  <c:v>0.98970000000000002</c:v>
                </c:pt>
                <c:pt idx="17">
                  <c:v>0.995</c:v>
                </c:pt>
                <c:pt idx="19">
                  <c:v>0.96547857142857141</c:v>
                </c:pt>
                <c:pt idx="20" formatCode="0.000">
                  <c:v>0.8609</c:v>
                </c:pt>
              </c:numCache>
            </c:numRef>
          </c:yVal>
          <c:smooth val="0"/>
          <c:extLst>
            <c:ext xmlns:c16="http://schemas.microsoft.com/office/drawing/2014/chart" uri="{C3380CC4-5D6E-409C-BE32-E72D297353CC}">
              <c16:uniqueId val="{00000002-1C86-446A-8F7A-D20384C118C8}"/>
            </c:ext>
          </c:extLst>
        </c:ser>
        <c:ser>
          <c:idx val="11"/>
          <c:order val="11"/>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Chert_Silica_Box_Plots'!$AY$5:$AY$25</c:f>
              <c:numCache>
                <c:formatCode>0.000</c:formatCode>
                <c:ptCount val="21"/>
                <c:pt idx="0">
                  <c:v>1.0920000000000001</c:v>
                </c:pt>
                <c:pt idx="1">
                  <c:v>1.3049999999999999</c:v>
                </c:pt>
                <c:pt idx="2">
                  <c:v>0.79200000000000004</c:v>
                </c:pt>
                <c:pt idx="3">
                  <c:v>0.80600000000000005</c:v>
                </c:pt>
                <c:pt idx="4">
                  <c:v>0.72699999999999998</c:v>
                </c:pt>
                <c:pt idx="5">
                  <c:v>0.78600000000000003</c:v>
                </c:pt>
                <c:pt idx="6">
                  <c:v>0.93300000000000005</c:v>
                </c:pt>
                <c:pt idx="7">
                  <c:v>0.98499999999999999</c:v>
                </c:pt>
                <c:pt idx="8">
                  <c:v>0.65100000000000002</c:v>
                </c:pt>
                <c:pt idx="9">
                  <c:v>0.82600000000000007</c:v>
                </c:pt>
                <c:pt idx="10">
                  <c:v>1.1679999999999999</c:v>
                </c:pt>
                <c:pt idx="11">
                  <c:v>0.73599999999999999</c:v>
                </c:pt>
                <c:pt idx="12">
                  <c:v>1.385</c:v>
                </c:pt>
                <c:pt idx="13">
                  <c:v>1.0589999999999999</c:v>
                </c:pt>
                <c:pt idx="14">
                  <c:v>0.56300000000000006</c:v>
                </c:pt>
                <c:pt idx="15">
                  <c:v>0.70399999999999996</c:v>
                </c:pt>
                <c:pt idx="16">
                  <c:v>1.3260000000000001</c:v>
                </c:pt>
                <c:pt idx="17">
                  <c:v>0.83799999999999997</c:v>
                </c:pt>
                <c:pt idx="18">
                  <c:v>1.113</c:v>
                </c:pt>
                <c:pt idx="19">
                  <c:v>1.1200000000000001</c:v>
                </c:pt>
                <c:pt idx="20">
                  <c:v>0.79400000000000004</c:v>
                </c:pt>
              </c:numCache>
            </c:numRef>
          </c:xVal>
          <c:yVal>
            <c:numRef>
              <c:f>'7) Chert_Silica_Box_Plots'!$AZ$5:$AZ$25</c:f>
              <c:numCache>
                <c:formatCode>0.0%</c:formatCode>
                <c:ptCount val="21"/>
                <c:pt idx="0">
                  <c:v>0.8609</c:v>
                </c:pt>
                <c:pt idx="1">
                  <c:v>0.9284</c:v>
                </c:pt>
                <c:pt idx="2">
                  <c:v>0.9373999999999999</c:v>
                </c:pt>
                <c:pt idx="3">
                  <c:v>0.90890000000000004</c:v>
                </c:pt>
                <c:pt idx="4">
                  <c:v>0.96530000000000005</c:v>
                </c:pt>
                <c:pt idx="5">
                  <c:v>0.96810000000000007</c:v>
                </c:pt>
                <c:pt idx="6">
                  <c:v>0.9778</c:v>
                </c:pt>
                <c:pt idx="7">
                  <c:v>0.97840000000000005</c:v>
                </c:pt>
                <c:pt idx="8">
                  <c:v>0.98019999999999996</c:v>
                </c:pt>
                <c:pt idx="9">
                  <c:v>0.98089999999999999</c:v>
                </c:pt>
                <c:pt idx="10">
                  <c:v>0.96565714285714288</c:v>
                </c:pt>
                <c:pt idx="11">
                  <c:v>0.98540000000000005</c:v>
                </c:pt>
                <c:pt idx="12">
                  <c:v>0.98659999999999992</c:v>
                </c:pt>
                <c:pt idx="13">
                  <c:v>0.98790000000000011</c:v>
                </c:pt>
                <c:pt idx="14">
                  <c:v>0.98072244897959193</c:v>
                </c:pt>
                <c:pt idx="15">
                  <c:v>0.98860000000000003</c:v>
                </c:pt>
                <c:pt idx="16">
                  <c:v>0.99080000000000001</c:v>
                </c:pt>
                <c:pt idx="17">
                  <c:v>0.99109999999999998</c:v>
                </c:pt>
                <c:pt idx="18">
                  <c:v>0.99159999999999993</c:v>
                </c:pt>
                <c:pt idx="19">
                  <c:v>0.99230000000000007</c:v>
                </c:pt>
                <c:pt idx="20">
                  <c:v>0.995</c:v>
                </c:pt>
              </c:numCache>
            </c:numRef>
          </c:yVal>
          <c:smooth val="0"/>
          <c:extLst>
            <c:ext xmlns:c16="http://schemas.microsoft.com/office/drawing/2014/chart" uri="{C3380CC4-5D6E-409C-BE32-E72D297353CC}">
              <c16:uniqueId val="{00000000-A665-46FE-9FE1-8153DB1B7756}"/>
            </c:ext>
          </c:extLst>
        </c:ser>
        <c:ser>
          <c:idx val="12"/>
          <c:order val="12"/>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Chert_Silica_Box_Plots'!$BK$5:$BK$52</c:f>
              <c:numCache>
                <c:formatCode>0.000</c:formatCode>
                <c:ptCount val="48"/>
                <c:pt idx="0">
                  <c:v>4.7770000000000001</c:v>
                </c:pt>
                <c:pt idx="1">
                  <c:v>4.7569999999999997</c:v>
                </c:pt>
                <c:pt idx="2">
                  <c:v>4.5309999999999997</c:v>
                </c:pt>
                <c:pt idx="3">
                  <c:v>4.7160000000000002</c:v>
                </c:pt>
                <c:pt idx="4">
                  <c:v>4.6539999999999999</c:v>
                </c:pt>
                <c:pt idx="5">
                  <c:v>4.9489999999999998</c:v>
                </c:pt>
                <c:pt idx="6">
                  <c:v>5.1050000000000004</c:v>
                </c:pt>
                <c:pt idx="7">
                  <c:v>4.8120000000000003</c:v>
                </c:pt>
                <c:pt idx="8">
                  <c:v>4.923</c:v>
                </c:pt>
                <c:pt idx="9">
                  <c:v>4.3630000000000004</c:v>
                </c:pt>
                <c:pt idx="10">
                  <c:v>4.9030000000000005</c:v>
                </c:pt>
                <c:pt idx="11">
                  <c:v>5.008</c:v>
                </c:pt>
                <c:pt idx="12">
                  <c:v>4.7279999999999998</c:v>
                </c:pt>
                <c:pt idx="13">
                  <c:v>4.7460000000000004</c:v>
                </c:pt>
                <c:pt idx="14">
                  <c:v>5.0570000000000004</c:v>
                </c:pt>
                <c:pt idx="15">
                  <c:v>4.6050000000000004</c:v>
                </c:pt>
                <c:pt idx="16">
                  <c:v>4.8159999999999998</c:v>
                </c:pt>
                <c:pt idx="17">
                  <c:v>4.681</c:v>
                </c:pt>
                <c:pt idx="18">
                  <c:v>4.6539999999999999</c:v>
                </c:pt>
                <c:pt idx="19">
                  <c:v>4.8840000000000003</c:v>
                </c:pt>
                <c:pt idx="20">
                  <c:v>5.0960000000000001</c:v>
                </c:pt>
                <c:pt idx="21">
                  <c:v>4.9430000000000005</c:v>
                </c:pt>
                <c:pt idx="22">
                  <c:v>4.4969999999999999</c:v>
                </c:pt>
                <c:pt idx="23">
                  <c:v>4.7290000000000001</c:v>
                </c:pt>
                <c:pt idx="24">
                  <c:v>4.8730000000000002</c:v>
                </c:pt>
                <c:pt idx="25">
                  <c:v>4.6850000000000005</c:v>
                </c:pt>
                <c:pt idx="26">
                  <c:v>4.7270000000000003</c:v>
                </c:pt>
                <c:pt idx="27">
                  <c:v>4.8479999999999999</c:v>
                </c:pt>
                <c:pt idx="28">
                  <c:v>4.859</c:v>
                </c:pt>
                <c:pt idx="29">
                  <c:v>4.4489999999999998</c:v>
                </c:pt>
                <c:pt idx="30">
                  <c:v>4.532</c:v>
                </c:pt>
                <c:pt idx="31">
                  <c:v>4.7220000000000004</c:v>
                </c:pt>
                <c:pt idx="32">
                  <c:v>5.0449999999999999</c:v>
                </c:pt>
                <c:pt idx="33">
                  <c:v>4.6470000000000002</c:v>
                </c:pt>
                <c:pt idx="34">
                  <c:v>4.992</c:v>
                </c:pt>
                <c:pt idx="35">
                  <c:v>4.6859999999999999</c:v>
                </c:pt>
                <c:pt idx="36">
                  <c:v>4.84</c:v>
                </c:pt>
                <c:pt idx="37">
                  <c:v>4.681</c:v>
                </c:pt>
                <c:pt idx="38">
                  <c:v>4.6120000000000001</c:v>
                </c:pt>
                <c:pt idx="39">
                  <c:v>4.9950000000000001</c:v>
                </c:pt>
                <c:pt idx="40">
                  <c:v>4.665</c:v>
                </c:pt>
                <c:pt idx="41">
                  <c:v>5.0890000000000004</c:v>
                </c:pt>
                <c:pt idx="42">
                  <c:v>4.4710000000000001</c:v>
                </c:pt>
                <c:pt idx="43">
                  <c:v>4.5419999999999998</c:v>
                </c:pt>
                <c:pt idx="44">
                  <c:v>4.8330000000000002</c:v>
                </c:pt>
                <c:pt idx="45">
                  <c:v>5.0579999999999998</c:v>
                </c:pt>
                <c:pt idx="46">
                  <c:v>4.47</c:v>
                </c:pt>
                <c:pt idx="47">
                  <c:v>4.4020000000000001</c:v>
                </c:pt>
              </c:numCache>
            </c:numRef>
          </c:xVal>
          <c:yVal>
            <c:numRef>
              <c:f>'7) Chert_Silica_Box_Plots'!$BL$5:$BL$52</c:f>
              <c:numCache>
                <c:formatCode>0.0%</c:formatCode>
                <c:ptCount val="48"/>
                <c:pt idx="0">
                  <c:v>0.8315217391304347</c:v>
                </c:pt>
                <c:pt idx="1">
                  <c:v>0.85</c:v>
                </c:pt>
                <c:pt idx="2">
                  <c:v>0.86</c:v>
                </c:pt>
                <c:pt idx="3">
                  <c:v>0.86299999999999999</c:v>
                </c:pt>
                <c:pt idx="4">
                  <c:v>0.87</c:v>
                </c:pt>
                <c:pt idx="5">
                  <c:v>0.87</c:v>
                </c:pt>
                <c:pt idx="6">
                  <c:v>0.87</c:v>
                </c:pt>
                <c:pt idx="7">
                  <c:v>0.871</c:v>
                </c:pt>
                <c:pt idx="8">
                  <c:v>0.88</c:v>
                </c:pt>
                <c:pt idx="9">
                  <c:v>0.88</c:v>
                </c:pt>
                <c:pt idx="10">
                  <c:v>0.88</c:v>
                </c:pt>
                <c:pt idx="11">
                  <c:v>0.89</c:v>
                </c:pt>
                <c:pt idx="12">
                  <c:v>0.9</c:v>
                </c:pt>
                <c:pt idx="13">
                  <c:v>0.9</c:v>
                </c:pt>
                <c:pt idx="14">
                  <c:v>0.90280561122244474</c:v>
                </c:pt>
                <c:pt idx="15">
                  <c:v>0.90609390609390605</c:v>
                </c:pt>
                <c:pt idx="16">
                  <c:v>0.90909090909090906</c:v>
                </c:pt>
                <c:pt idx="17">
                  <c:v>0.90909090909090906</c:v>
                </c:pt>
                <c:pt idx="18">
                  <c:v>0.91</c:v>
                </c:pt>
                <c:pt idx="19">
                  <c:v>0.91500000000000004</c:v>
                </c:pt>
                <c:pt idx="20">
                  <c:v>0.91752577319587625</c:v>
                </c:pt>
                <c:pt idx="21">
                  <c:v>0.92</c:v>
                </c:pt>
                <c:pt idx="22">
                  <c:v>0.92</c:v>
                </c:pt>
                <c:pt idx="23">
                  <c:v>0.92079207920792072</c:v>
                </c:pt>
                <c:pt idx="24">
                  <c:v>0.92400000000000004</c:v>
                </c:pt>
                <c:pt idx="25">
                  <c:v>0.93881644934804409</c:v>
                </c:pt>
                <c:pt idx="26">
                  <c:v>0.94</c:v>
                </c:pt>
                <c:pt idx="27">
                  <c:v>0.9429429429429429</c:v>
                </c:pt>
                <c:pt idx="28">
                  <c:v>0.94559841740850648</c:v>
                </c:pt>
                <c:pt idx="29">
                  <c:v>0.94589178356713421</c:v>
                </c:pt>
                <c:pt idx="30">
                  <c:v>0.94897959183673464</c:v>
                </c:pt>
                <c:pt idx="31">
                  <c:v>0.94900000000000007</c:v>
                </c:pt>
                <c:pt idx="32">
                  <c:v>0.9494949494949495</c:v>
                </c:pt>
                <c:pt idx="33">
                  <c:v>0.9494949494949495</c:v>
                </c:pt>
                <c:pt idx="34">
                  <c:v>0.95918367346938782</c:v>
                </c:pt>
                <c:pt idx="35">
                  <c:v>0.96499999999999997</c:v>
                </c:pt>
                <c:pt idx="36">
                  <c:v>0.96699999999999975</c:v>
                </c:pt>
                <c:pt idx="37">
                  <c:v>0.96938775510204078</c:v>
                </c:pt>
                <c:pt idx="38">
                  <c:v>0.96941896024464824</c:v>
                </c:pt>
                <c:pt idx="39">
                  <c:v>0.97</c:v>
                </c:pt>
                <c:pt idx="40">
                  <c:v>0.97899999999999976</c:v>
                </c:pt>
                <c:pt idx="41">
                  <c:v>0.98599999999999999</c:v>
                </c:pt>
                <c:pt idx="42">
                  <c:v>0.98898898898898902</c:v>
                </c:pt>
                <c:pt idx="43">
                  <c:v>0.9890000000000001</c:v>
                </c:pt>
                <c:pt idx="44">
                  <c:v>0.98989898989898994</c:v>
                </c:pt>
                <c:pt idx="45">
                  <c:v>0.99099099099099097</c:v>
                </c:pt>
                <c:pt idx="46">
                  <c:v>0.9910000000000001</c:v>
                </c:pt>
                <c:pt idx="47">
                  <c:v>0.99299299299299293</c:v>
                </c:pt>
              </c:numCache>
            </c:numRef>
          </c:yVal>
          <c:smooth val="0"/>
          <c:extLst>
            <c:ext xmlns:c16="http://schemas.microsoft.com/office/drawing/2014/chart" uri="{C3380CC4-5D6E-409C-BE32-E72D297353CC}">
              <c16:uniqueId val="{00000001-A665-46FE-9FE1-8153DB1B7756}"/>
            </c:ext>
          </c:extLst>
        </c:ser>
        <c:dLbls>
          <c:showLegendKey val="0"/>
          <c:showVal val="0"/>
          <c:showCatName val="0"/>
          <c:showSerName val="0"/>
          <c:showPercent val="0"/>
          <c:showBubbleSize val="0"/>
        </c:dLbls>
        <c:axId val="235879552"/>
        <c:axId val="235874960"/>
      </c:scatterChart>
      <c:scatterChart>
        <c:scatterStyle val="lineMarker"/>
        <c:varyColors val="0"/>
        <c:ser>
          <c:idx val="5"/>
          <c:order val="5"/>
          <c:spPr>
            <a:ln w="19050" cap="rnd">
              <a:solidFill>
                <a:schemeClr val="accent6"/>
              </a:solidFill>
              <a:round/>
            </a:ln>
            <a:effectLst/>
          </c:spPr>
          <c:marker>
            <c:symbol val="diamond"/>
            <c:size val="8"/>
            <c:spPr>
              <a:solidFill>
                <a:schemeClr val="tx1"/>
              </a:solidFill>
              <a:ln w="9525">
                <a:solidFill>
                  <a:schemeClr val="accent6"/>
                </a:solidFill>
              </a:ln>
              <a:effectLst/>
            </c:spPr>
          </c:marker>
          <c:errBars>
            <c:errDir val="y"/>
            <c:errBarType val="both"/>
            <c:errValType val="cust"/>
            <c:noEndCap val="0"/>
            <c:plus>
              <c:numRef>
                <c:f>'7) Chert_Silica_Box_Plots'!$BB$50</c:f>
                <c:numCache>
                  <c:formatCode>General</c:formatCode>
                  <c:ptCount val="1"/>
                  <c:pt idx="0">
                    <c:v>1.4361883170340076E-2</c:v>
                  </c:pt>
                </c:numCache>
              </c:numRef>
            </c:plus>
            <c:minus>
              <c:numRef>
                <c:f>'7) Chert_Silica_Box_Plots'!$BB$50</c:f>
                <c:numCache>
                  <c:formatCode>General</c:formatCode>
                  <c:ptCount val="1"/>
                  <c:pt idx="0">
                    <c:v>1.4361883170340076E-2</c:v>
                  </c:pt>
                </c:numCache>
              </c:numRef>
            </c:minus>
            <c:spPr>
              <a:noFill/>
              <a:ln w="19050" cap="flat" cmpd="sng" algn="ctr">
                <a:solidFill>
                  <a:schemeClr val="tx1"/>
                </a:solidFill>
                <a:prstDash val="sysDash"/>
                <a:round/>
              </a:ln>
              <a:effectLst/>
            </c:spPr>
          </c:errBars>
          <c:xVal>
            <c:numRef>
              <c:f>'7) Chert_Silica_Box_Plots'!$BA$49</c:f>
              <c:numCache>
                <c:formatCode>General</c:formatCode>
                <c:ptCount val="1"/>
                <c:pt idx="0">
                  <c:v>0.75</c:v>
                </c:pt>
              </c:numCache>
            </c:numRef>
          </c:xVal>
          <c:yVal>
            <c:numRef>
              <c:f>'7) Chert_Silica_Box_Plots'!$BB$49</c:f>
              <c:numCache>
                <c:formatCode>0.0%</c:formatCode>
                <c:ptCount val="1"/>
                <c:pt idx="0">
                  <c:v>0.96866569484936804</c:v>
                </c:pt>
              </c:numCache>
            </c:numRef>
          </c:yVal>
          <c:smooth val="0"/>
          <c:extLst>
            <c:ext xmlns:c16="http://schemas.microsoft.com/office/drawing/2014/chart" uri="{C3380CC4-5D6E-409C-BE32-E72D297353CC}">
              <c16:uniqueId val="{00000007-1C86-446A-8F7A-D20384C118C8}"/>
            </c:ext>
          </c:extLst>
        </c:ser>
        <c:ser>
          <c:idx val="13"/>
          <c:order val="13"/>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Chert_Silica_Box_Plots'!$BW$5:$BW$18</c:f>
              <c:numCache>
                <c:formatCode>0.000</c:formatCode>
                <c:ptCount val="14"/>
                <c:pt idx="0">
                  <c:v>2.262</c:v>
                </c:pt>
                <c:pt idx="1">
                  <c:v>2.351</c:v>
                </c:pt>
                <c:pt idx="2">
                  <c:v>2.3090000000000002</c:v>
                </c:pt>
                <c:pt idx="3">
                  <c:v>2.19</c:v>
                </c:pt>
                <c:pt idx="4">
                  <c:v>2.0579999999999998</c:v>
                </c:pt>
                <c:pt idx="5">
                  <c:v>2.468</c:v>
                </c:pt>
                <c:pt idx="6">
                  <c:v>2.46</c:v>
                </c:pt>
                <c:pt idx="7">
                  <c:v>2.4689999999999999</c:v>
                </c:pt>
                <c:pt idx="8">
                  <c:v>2.359</c:v>
                </c:pt>
                <c:pt idx="9">
                  <c:v>2.25</c:v>
                </c:pt>
                <c:pt idx="10">
                  <c:v>1.954</c:v>
                </c:pt>
                <c:pt idx="11">
                  <c:v>2.4020000000000001</c:v>
                </c:pt>
                <c:pt idx="12">
                  <c:v>2.1</c:v>
                </c:pt>
                <c:pt idx="13">
                  <c:v>1.9970000000000001</c:v>
                </c:pt>
              </c:numCache>
            </c:numRef>
          </c:xVal>
          <c:yVal>
            <c:numRef>
              <c:f>'7) Chert_Silica_Box_Plots'!$BX$5:$BX$18</c:f>
              <c:numCache>
                <c:formatCode>0.0%</c:formatCode>
                <c:ptCount val="14"/>
                <c:pt idx="0">
                  <c:v>0.90099999999999991</c:v>
                </c:pt>
                <c:pt idx="1">
                  <c:v>0.90700000000000003</c:v>
                </c:pt>
                <c:pt idx="2">
                  <c:v>0.93599999999999994</c:v>
                </c:pt>
                <c:pt idx="3">
                  <c:v>0.94200000000000006</c:v>
                </c:pt>
                <c:pt idx="4">
                  <c:v>0.95599999999999996</c:v>
                </c:pt>
                <c:pt idx="5">
                  <c:v>0.94400000000000006</c:v>
                </c:pt>
                <c:pt idx="6">
                  <c:v>0.96700000000000008</c:v>
                </c:pt>
                <c:pt idx="7">
                  <c:v>0.97900000000000009</c:v>
                </c:pt>
                <c:pt idx="8">
                  <c:v>0.98599999999999999</c:v>
                </c:pt>
                <c:pt idx="9">
                  <c:v>0.98799999999999999</c:v>
                </c:pt>
                <c:pt idx="10">
                  <c:v>0.9890000000000001</c:v>
                </c:pt>
                <c:pt idx="11">
                  <c:v>0.99</c:v>
                </c:pt>
                <c:pt idx="12">
                  <c:v>0.99099999999999999</c:v>
                </c:pt>
                <c:pt idx="13">
                  <c:v>0.99199999999999999</c:v>
                </c:pt>
              </c:numCache>
            </c:numRef>
          </c:yVal>
          <c:smooth val="0"/>
          <c:extLst>
            <c:ext xmlns:c16="http://schemas.microsoft.com/office/drawing/2014/chart" uri="{C3380CC4-5D6E-409C-BE32-E72D297353CC}">
              <c16:uniqueId val="{00000002-A665-46FE-9FE1-8153DB1B7756}"/>
            </c:ext>
          </c:extLst>
        </c:ser>
        <c:ser>
          <c:idx val="14"/>
          <c:order val="14"/>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Chert_Silica_Box_Plots'!$CQ$5:$CQ$24</c:f>
              <c:numCache>
                <c:formatCode>0.00</c:formatCode>
                <c:ptCount val="20"/>
                <c:pt idx="0">
                  <c:v>3.3719999999999999</c:v>
                </c:pt>
                <c:pt idx="1">
                  <c:v>3.5409999999999999</c:v>
                </c:pt>
                <c:pt idx="2">
                  <c:v>3.3109999999999999</c:v>
                </c:pt>
                <c:pt idx="3">
                  <c:v>3.653</c:v>
                </c:pt>
                <c:pt idx="4">
                  <c:v>3.577</c:v>
                </c:pt>
                <c:pt idx="5">
                  <c:v>3.734</c:v>
                </c:pt>
                <c:pt idx="6">
                  <c:v>3.6859999999999999</c:v>
                </c:pt>
                <c:pt idx="7">
                  <c:v>3.5609999999999999</c:v>
                </c:pt>
                <c:pt idx="8">
                  <c:v>3.645</c:v>
                </c:pt>
                <c:pt idx="9">
                  <c:v>3.5449999999999999</c:v>
                </c:pt>
                <c:pt idx="10">
                  <c:v>3.5580000000000003</c:v>
                </c:pt>
                <c:pt idx="11">
                  <c:v>3.5820000000000003</c:v>
                </c:pt>
                <c:pt idx="12">
                  <c:v>3.2</c:v>
                </c:pt>
                <c:pt idx="13">
                  <c:v>3.2730000000000001</c:v>
                </c:pt>
                <c:pt idx="14">
                  <c:v>3.65</c:v>
                </c:pt>
                <c:pt idx="15">
                  <c:v>3.3359999999999999</c:v>
                </c:pt>
                <c:pt idx="16">
                  <c:v>3.7090000000000001</c:v>
                </c:pt>
                <c:pt idx="17">
                  <c:v>3.5190000000000001</c:v>
                </c:pt>
                <c:pt idx="18">
                  <c:v>3.798</c:v>
                </c:pt>
                <c:pt idx="19">
                  <c:v>3.633</c:v>
                </c:pt>
              </c:numCache>
            </c:numRef>
          </c:xVal>
          <c:yVal>
            <c:numRef>
              <c:f>'7) Chert_Silica_Box_Plots'!$CR$5:$CR$24</c:f>
              <c:numCache>
                <c:formatCode>0.0%</c:formatCode>
                <c:ptCount val="20"/>
                <c:pt idx="0">
                  <c:v>0.99299999999999999</c:v>
                </c:pt>
                <c:pt idx="1">
                  <c:v>0.99</c:v>
                </c:pt>
                <c:pt idx="2">
                  <c:v>0.99</c:v>
                </c:pt>
                <c:pt idx="3">
                  <c:v>0.98599999999999999</c:v>
                </c:pt>
                <c:pt idx="4">
                  <c:v>0.98299999999999998</c:v>
                </c:pt>
                <c:pt idx="5">
                  <c:v>0.97599999999999998</c:v>
                </c:pt>
                <c:pt idx="6">
                  <c:v>0.97299999999999998</c:v>
                </c:pt>
                <c:pt idx="7">
                  <c:v>0.97299999999999998</c:v>
                </c:pt>
                <c:pt idx="8">
                  <c:v>0.97199999999999998</c:v>
                </c:pt>
                <c:pt idx="9">
                  <c:v>0.97</c:v>
                </c:pt>
                <c:pt idx="10">
                  <c:v>0.96200000000000008</c:v>
                </c:pt>
                <c:pt idx="11">
                  <c:v>0.96</c:v>
                </c:pt>
                <c:pt idx="12">
                  <c:v>0.95900000000000007</c:v>
                </c:pt>
                <c:pt idx="13">
                  <c:v>0.95900000000000007</c:v>
                </c:pt>
                <c:pt idx="14">
                  <c:v>0.95</c:v>
                </c:pt>
                <c:pt idx="15">
                  <c:v>0.95</c:v>
                </c:pt>
                <c:pt idx="16">
                  <c:v>0.93299999999999994</c:v>
                </c:pt>
                <c:pt idx="17">
                  <c:v>0.91</c:v>
                </c:pt>
                <c:pt idx="18">
                  <c:v>0.86599999999999999</c:v>
                </c:pt>
                <c:pt idx="19">
                  <c:v>0.85</c:v>
                </c:pt>
              </c:numCache>
            </c:numRef>
          </c:yVal>
          <c:smooth val="0"/>
          <c:extLst>
            <c:ext xmlns:c16="http://schemas.microsoft.com/office/drawing/2014/chart" uri="{C3380CC4-5D6E-409C-BE32-E72D297353CC}">
              <c16:uniqueId val="{00000003-A665-46FE-9FE1-8153DB1B7756}"/>
            </c:ext>
          </c:extLst>
        </c:ser>
        <c:ser>
          <c:idx val="15"/>
          <c:order val="15"/>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Chert_Silica_Box_Plots'!$CH$5:$CH$20</c:f>
              <c:numCache>
                <c:formatCode>0.00</c:formatCode>
                <c:ptCount val="16"/>
                <c:pt idx="0">
                  <c:v>6.1139999999999999</c:v>
                </c:pt>
                <c:pt idx="1">
                  <c:v>6.069</c:v>
                </c:pt>
                <c:pt idx="2">
                  <c:v>6.0600000000000005</c:v>
                </c:pt>
                <c:pt idx="3">
                  <c:v>5.7919999999999998</c:v>
                </c:pt>
                <c:pt idx="4">
                  <c:v>6.2279999999999998</c:v>
                </c:pt>
                <c:pt idx="5">
                  <c:v>6.2389999999999999</c:v>
                </c:pt>
                <c:pt idx="6">
                  <c:v>6.0750000000000002</c:v>
                </c:pt>
                <c:pt idx="7">
                  <c:v>5.8340000000000005</c:v>
                </c:pt>
                <c:pt idx="8">
                  <c:v>6.0380000000000003</c:v>
                </c:pt>
                <c:pt idx="9">
                  <c:v>6.1370000000000005</c:v>
                </c:pt>
                <c:pt idx="10">
                  <c:v>6.0549999999999997</c:v>
                </c:pt>
                <c:pt idx="11">
                  <c:v>6.1379999999999999</c:v>
                </c:pt>
                <c:pt idx="12">
                  <c:v>5.9009999999999998</c:v>
                </c:pt>
                <c:pt idx="13">
                  <c:v>6.2140000000000004</c:v>
                </c:pt>
                <c:pt idx="14">
                  <c:v>5.9670000000000005</c:v>
                </c:pt>
                <c:pt idx="15">
                  <c:v>5.9880000000000004</c:v>
                </c:pt>
              </c:numCache>
            </c:numRef>
          </c:xVal>
          <c:yVal>
            <c:numRef>
              <c:f>'7) Chert_Silica_Box_Plots'!$CI$5:$CI$20</c:f>
              <c:numCache>
                <c:formatCode>0.0%</c:formatCode>
                <c:ptCount val="16"/>
                <c:pt idx="0">
                  <c:v>0.96499999999999997</c:v>
                </c:pt>
                <c:pt idx="1">
                  <c:v>0.94900000000000007</c:v>
                </c:pt>
                <c:pt idx="2">
                  <c:v>0.94</c:v>
                </c:pt>
                <c:pt idx="3">
                  <c:v>0.92400000000000004</c:v>
                </c:pt>
                <c:pt idx="4">
                  <c:v>0.91500000000000004</c:v>
                </c:pt>
                <c:pt idx="5">
                  <c:v>0.91</c:v>
                </c:pt>
                <c:pt idx="6">
                  <c:v>0.871</c:v>
                </c:pt>
                <c:pt idx="7">
                  <c:v>0.86299999999999999</c:v>
                </c:pt>
                <c:pt idx="8">
                  <c:v>0.83799999999999997</c:v>
                </c:pt>
                <c:pt idx="9">
                  <c:v>0.83299999999999996</c:v>
                </c:pt>
                <c:pt idx="10">
                  <c:v>0.85</c:v>
                </c:pt>
                <c:pt idx="11">
                  <c:v>0.89</c:v>
                </c:pt>
                <c:pt idx="12">
                  <c:v>0.93</c:v>
                </c:pt>
                <c:pt idx="13">
                  <c:v>0.94</c:v>
                </c:pt>
                <c:pt idx="14">
                  <c:v>0.95</c:v>
                </c:pt>
                <c:pt idx="15">
                  <c:v>0.98</c:v>
                </c:pt>
              </c:numCache>
            </c:numRef>
          </c:yVal>
          <c:smooth val="0"/>
          <c:extLst>
            <c:ext xmlns:c16="http://schemas.microsoft.com/office/drawing/2014/chart" uri="{C3380CC4-5D6E-409C-BE32-E72D297353CC}">
              <c16:uniqueId val="{00000005-A665-46FE-9FE1-8153DB1B7756}"/>
            </c:ext>
          </c:extLst>
        </c:ser>
        <c:ser>
          <c:idx val="16"/>
          <c:order val="16"/>
          <c:spPr>
            <a:ln w="19050" cap="rnd">
              <a:noFill/>
              <a:round/>
            </a:ln>
            <a:effectLst/>
          </c:spPr>
          <c:marker>
            <c:symbol val="plus"/>
            <c:size val="5"/>
            <c:spPr>
              <a:noFill/>
              <a:ln w="9525">
                <a:solidFill>
                  <a:schemeClr val="tx1"/>
                </a:solidFill>
              </a:ln>
              <a:effectLst/>
            </c:spPr>
          </c:marker>
          <c:dLbls>
            <c:dLbl>
              <c:idx val="0"/>
              <c:tx>
                <c:rich>
                  <a:bodyPr/>
                  <a:lstStyle/>
                  <a:p>
                    <a:fld id="{E19421C9-DC22-4339-A025-FBF936C1AA2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665-46FE-9FE1-8153DB1B7756}"/>
                </c:ext>
              </c:extLst>
            </c:dLbl>
            <c:dLbl>
              <c:idx val="1"/>
              <c:tx>
                <c:rich>
                  <a:bodyPr/>
                  <a:lstStyle/>
                  <a:p>
                    <a:fld id="{DB05BA95-82D1-4FB3-8D9D-57B88D16204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665-46FE-9FE1-8153DB1B7756}"/>
                </c:ext>
              </c:extLst>
            </c:dLbl>
            <c:dLbl>
              <c:idx val="2"/>
              <c:tx>
                <c:rich>
                  <a:bodyPr/>
                  <a:lstStyle/>
                  <a:p>
                    <a:fld id="{1CED0B8A-0DDA-41D8-BEDF-D1D75AA6904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665-46FE-9FE1-8153DB1B7756}"/>
                </c:ext>
              </c:extLst>
            </c:dLbl>
            <c:dLbl>
              <c:idx val="3"/>
              <c:tx>
                <c:rich>
                  <a:bodyPr/>
                  <a:lstStyle/>
                  <a:p>
                    <a:fld id="{95A1E5E9-471A-4879-AD57-919FDCDE667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665-46FE-9FE1-8153DB1B7756}"/>
                </c:ext>
              </c:extLst>
            </c:dLbl>
            <c:dLbl>
              <c:idx val="4"/>
              <c:tx>
                <c:rich>
                  <a:bodyPr/>
                  <a:lstStyle/>
                  <a:p>
                    <a:fld id="{67F4431F-588E-4D17-8F24-5D142420394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665-46FE-9FE1-8153DB1B7756}"/>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'7) Chert_Silica_Box_Plots'!$DA$32:$DA$36</c:f>
              <c:numCache>
                <c:formatCode>General</c:formatCode>
                <c:ptCount val="5"/>
                <c:pt idx="0">
                  <c:v>1</c:v>
                </c:pt>
                <c:pt idx="1">
                  <c:v>2.25</c:v>
                </c:pt>
                <c:pt idx="2">
                  <c:v>3.5</c:v>
                </c:pt>
                <c:pt idx="3">
                  <c:v>4.75</c:v>
                </c:pt>
                <c:pt idx="4">
                  <c:v>6</c:v>
                </c:pt>
              </c:numCache>
            </c:numRef>
          </c:xVal>
          <c:yVal>
            <c:numRef>
              <c:f>'7) Chert_Silica_Box_Plots'!$DB$32:$DB$36</c:f>
              <c:numCache>
                <c:formatCode>General</c:formatCode>
                <c:ptCount val="5"/>
                <c:pt idx="0">
                  <c:v>0.8</c:v>
                </c:pt>
                <c:pt idx="1">
                  <c:v>0.8</c:v>
                </c:pt>
                <c:pt idx="2">
                  <c:v>0.8</c:v>
                </c:pt>
                <c:pt idx="3">
                  <c:v>0.8</c:v>
                </c:pt>
                <c:pt idx="4">
                  <c:v>0.8</c:v>
                </c:pt>
              </c:numCache>
            </c:numRef>
          </c:yVal>
          <c:smooth val="0"/>
          <c:extLst>
            <c:ext xmlns:c15="http://schemas.microsoft.com/office/drawing/2012/chart" uri="{02D57815-91ED-43cb-92C2-25804820EDAC}">
              <c15:datalabelsRange>
                <c15:f>'7) Chert_Silica_Box_Plots'!$DC$32:$DC$36</c15:f>
                <c15:dlblRangeCache>
                  <c:ptCount val="5"/>
                  <c:pt idx="0">
                    <c:v>A</c:v>
                  </c:pt>
                  <c:pt idx="1">
                    <c:v>B</c:v>
                  </c:pt>
                  <c:pt idx="2">
                    <c:v>C</c:v>
                  </c:pt>
                  <c:pt idx="3">
                    <c:v>D</c:v>
                  </c:pt>
                  <c:pt idx="4">
                    <c:v>E</c:v>
                  </c:pt>
                </c15:dlblRangeCache>
              </c15:datalabelsRange>
            </c:ext>
            <c:ext xmlns:c16="http://schemas.microsoft.com/office/drawing/2014/chart" uri="{C3380CC4-5D6E-409C-BE32-E72D297353CC}">
              <c16:uniqueId val="{00000006-A665-46FE-9FE1-8153DB1B7756}"/>
            </c:ext>
          </c:extLst>
        </c:ser>
        <c:dLbls>
          <c:showLegendKey val="0"/>
          <c:showVal val="0"/>
          <c:showCatName val="0"/>
          <c:showSerName val="0"/>
          <c:showPercent val="0"/>
          <c:showBubbleSize val="0"/>
        </c:dLbls>
        <c:axId val="666151088"/>
        <c:axId val="650524904"/>
      </c:scatterChart>
      <c:valAx>
        <c:axId val="235879552"/>
        <c:scaling>
          <c:orientation val="minMax"/>
          <c:max val="7"/>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Localities</a:t>
                </a:r>
              </a:p>
            </c:rich>
          </c:tx>
          <c:layout>
            <c:manualLayout>
              <c:xMode val="edge"/>
              <c:yMode val="edge"/>
              <c:x val="0.4665206322893849"/>
              <c:y val="0.94871275359117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Percent SiO2 in Rock Matrix</a:t>
                </a:r>
              </a:p>
            </c:rich>
          </c:tx>
          <c:layout>
            <c:manualLayout>
              <c:xMode val="edge"/>
              <c:yMode val="edge"/>
              <c:x val="8.317562117845451E-3"/>
              <c:y val="0.26628705161651323"/>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35879552"/>
        <c:crosses val="autoZero"/>
        <c:crossBetween val="midCat"/>
        <c:majorUnit val="1.0000000000000002E-2"/>
      </c:valAx>
      <c:valAx>
        <c:axId val="650524904"/>
        <c:scaling>
          <c:orientation val="minMax"/>
          <c:max val="1"/>
          <c:min val="0.8"/>
        </c:scaling>
        <c:delete val="0"/>
        <c:axPos val="r"/>
        <c:numFmt formatCode="0.0%"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1088"/>
        <c:crosses val="max"/>
        <c:crossBetween val="midCat"/>
      </c:valAx>
      <c:valAx>
        <c:axId val="666151088"/>
        <c:scaling>
          <c:orientation val="minMax"/>
        </c:scaling>
        <c:delete val="1"/>
        <c:axPos val="b"/>
        <c:numFmt formatCode="General" sourceLinked="1"/>
        <c:majorTickMark val="out"/>
        <c:minorTickMark val="none"/>
        <c:tickLblPos val="nextTo"/>
        <c:crossAx val="650524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Relation Between Rock Porosity and Rock Strength</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0112379702537182"/>
          <c:y val="5.793173951082202E-2"/>
          <c:w val="0.84896434820647426"/>
          <c:h val="0.87117454068241473"/>
        </c:manualLayout>
      </c:layout>
      <c:scatterChart>
        <c:scatterStyle val="lineMarker"/>
        <c:varyColors val="0"/>
        <c:ser>
          <c:idx val="3"/>
          <c:order val="0"/>
          <c:tx>
            <c:v>Chert</c:v>
          </c:tx>
          <c:spPr>
            <a:ln w="25400" cap="rnd">
              <a:noFill/>
              <a:round/>
            </a:ln>
            <a:effectLst/>
          </c:spPr>
          <c:marker>
            <c:symbol val="triangle"/>
            <c:size val="8"/>
            <c:spPr>
              <a:solidFill>
                <a:schemeClr val="tx1"/>
              </a:solidFill>
              <a:ln w="9525">
                <a:solidFill>
                  <a:schemeClr val="tx1"/>
                </a:solidFill>
              </a:ln>
              <a:effectLst/>
            </c:spPr>
          </c:marker>
          <c:xVal>
            <c:numRef>
              <c:f>'8) Por_vs_UCS'!$D$85:$D$91</c:f>
              <c:numCache>
                <c:formatCode>0.00%</c:formatCode>
                <c:ptCount val="7"/>
                <c:pt idx="0">
                  <c:v>7.9966000000000013E-3</c:v>
                </c:pt>
                <c:pt idx="1">
                  <c:v>1.1645933333333332E-2</c:v>
                </c:pt>
                <c:pt idx="2">
                  <c:v>1.4315375000000002E-2</c:v>
                </c:pt>
                <c:pt idx="3">
                  <c:v>1.4737750000000001E-2</c:v>
                </c:pt>
                <c:pt idx="4">
                  <c:v>1.5759000000000002E-2</c:v>
                </c:pt>
                <c:pt idx="5">
                  <c:v>1.6234800000000001E-2</c:v>
                </c:pt>
                <c:pt idx="6">
                  <c:v>1.6724000000000003E-2</c:v>
                </c:pt>
              </c:numCache>
            </c:numRef>
          </c:xVal>
          <c:yVal>
            <c:numRef>
              <c:f>'8) Por_vs_UCS'!$E$85:$E$91</c:f>
              <c:numCache>
                <c:formatCode>General</c:formatCode>
                <c:ptCount val="7"/>
                <c:pt idx="0">
                  <c:v>390.95400000000001</c:v>
                </c:pt>
                <c:pt idx="1">
                  <c:v>402.65</c:v>
                </c:pt>
                <c:pt idx="2">
                  <c:v>256.15999999999997</c:v>
                </c:pt>
                <c:pt idx="3">
                  <c:v>494.01499999999999</c:v>
                </c:pt>
                <c:pt idx="4">
                  <c:v>347.7</c:v>
                </c:pt>
                <c:pt idx="5">
                  <c:v>517.24599999999998</c:v>
                </c:pt>
                <c:pt idx="6">
                  <c:v>341.98555555555561</c:v>
                </c:pt>
              </c:numCache>
            </c:numRef>
          </c:yVal>
          <c:smooth val="0"/>
          <c:extLst>
            <c:ext xmlns:c16="http://schemas.microsoft.com/office/drawing/2014/chart" uri="{C3380CC4-5D6E-409C-BE32-E72D297353CC}">
              <c16:uniqueId val="{00000004-6F69-4A1B-AD18-C0036DB67FF3}"/>
            </c:ext>
          </c:extLst>
        </c:ser>
        <c:ser>
          <c:idx val="11"/>
          <c:order val="1"/>
          <c:tx>
            <c:v>Silcrete</c:v>
          </c:tx>
          <c:spPr>
            <a:ln w="25400" cap="rnd">
              <a:noFill/>
              <a:round/>
            </a:ln>
            <a:effectLst/>
          </c:spPr>
          <c:marker>
            <c:symbol val="triangle"/>
            <c:size val="8"/>
            <c:spPr>
              <a:solidFill>
                <a:schemeClr val="bg2">
                  <a:lumMod val="90000"/>
                </a:schemeClr>
              </a:solidFill>
              <a:ln w="9525">
                <a:solidFill>
                  <a:schemeClr val="tx1"/>
                </a:solidFill>
              </a:ln>
              <a:effectLst/>
            </c:spPr>
          </c:marker>
          <c:xVal>
            <c:numRef>
              <c:f>'8) Por_vs_UCS'!$D$277</c:f>
              <c:numCache>
                <c:formatCode>0.00%</c:formatCode>
                <c:ptCount val="1"/>
                <c:pt idx="0">
                  <c:v>1.9699999999999999E-2</c:v>
                </c:pt>
              </c:numCache>
            </c:numRef>
          </c:xVal>
          <c:yVal>
            <c:numRef>
              <c:f>'8) Por_vs_UCS'!$E$277</c:f>
              <c:numCache>
                <c:formatCode>0.00</c:formatCode>
                <c:ptCount val="1"/>
                <c:pt idx="0">
                  <c:v>554</c:v>
                </c:pt>
              </c:numCache>
            </c:numRef>
          </c:yVal>
          <c:smooth val="0"/>
          <c:extLst>
            <c:ext xmlns:c16="http://schemas.microsoft.com/office/drawing/2014/chart" uri="{C3380CC4-5D6E-409C-BE32-E72D297353CC}">
              <c16:uniqueId val="{00000007-1E21-4D45-9EF4-17D6C7CA8E56}"/>
            </c:ext>
          </c:extLst>
        </c:ser>
        <c:ser>
          <c:idx val="10"/>
          <c:order val="2"/>
          <c:tx>
            <c:v>Quartzite</c:v>
          </c:tx>
          <c:spPr>
            <a:ln w="25400" cap="rnd">
              <a:noFill/>
              <a:round/>
            </a:ln>
            <a:effectLst/>
          </c:spPr>
          <c:marker>
            <c:symbol val="diamond"/>
            <c:size val="9"/>
            <c:spPr>
              <a:solidFill>
                <a:schemeClr val="bg2">
                  <a:lumMod val="75000"/>
                </a:schemeClr>
              </a:solidFill>
              <a:ln w="9525">
                <a:solidFill>
                  <a:schemeClr val="tx1"/>
                </a:solidFill>
              </a:ln>
              <a:effectLst/>
            </c:spPr>
          </c:marker>
          <c:xVal>
            <c:numRef>
              <c:f>'8) Por_vs_UCS'!$D$255:$D$264</c:f>
              <c:numCache>
                <c:formatCode>0.00%</c:formatCode>
                <c:ptCount val="10"/>
                <c:pt idx="0">
                  <c:v>3.6363636363636397E-2</c:v>
                </c:pt>
                <c:pt idx="1">
                  <c:v>1.2121212121212133E-2</c:v>
                </c:pt>
                <c:pt idx="2">
                  <c:v>5.0000000000000001E-3</c:v>
                </c:pt>
                <c:pt idx="3">
                  <c:v>1.8181818181818063E-2</c:v>
                </c:pt>
                <c:pt idx="4">
                  <c:v>7.7000000000000002E-3</c:v>
                </c:pt>
                <c:pt idx="5">
                  <c:v>1.7999999999999999E-2</c:v>
                </c:pt>
                <c:pt idx="6">
                  <c:v>5.0000000000000001E-3</c:v>
                </c:pt>
                <c:pt idx="7">
                  <c:v>3.7234042553191404E-2</c:v>
                </c:pt>
                <c:pt idx="8">
                  <c:v>5.0761421319798121E-3</c:v>
                </c:pt>
                <c:pt idx="9">
                  <c:v>1.0526315789473694E-2</c:v>
                </c:pt>
              </c:numCache>
            </c:numRef>
          </c:xVal>
          <c:yVal>
            <c:numRef>
              <c:f>'8) Por_vs_UCS'!$E$255:$E$264</c:f>
              <c:numCache>
                <c:formatCode>General</c:formatCode>
                <c:ptCount val="10"/>
                <c:pt idx="0">
                  <c:v>214.9</c:v>
                </c:pt>
                <c:pt idx="1">
                  <c:v>311.5</c:v>
                </c:pt>
                <c:pt idx="2">
                  <c:v>320.10000000000002</c:v>
                </c:pt>
                <c:pt idx="3">
                  <c:v>374</c:v>
                </c:pt>
                <c:pt idx="4">
                  <c:v>340</c:v>
                </c:pt>
                <c:pt idx="5" formatCode="0.00">
                  <c:v>328.18985369351481</c:v>
                </c:pt>
                <c:pt idx="6">
                  <c:v>505</c:v>
                </c:pt>
                <c:pt idx="7" formatCode="0.00">
                  <c:v>171.6791461548008</c:v>
                </c:pt>
                <c:pt idx="8" formatCode="0.00">
                  <c:v>292.06206896551726</c:v>
                </c:pt>
                <c:pt idx="9" formatCode="0.00">
                  <c:v>149.17241379310346</c:v>
                </c:pt>
              </c:numCache>
            </c:numRef>
          </c:yVal>
          <c:smooth val="0"/>
          <c:extLst>
            <c:ext xmlns:c16="http://schemas.microsoft.com/office/drawing/2014/chart" uri="{C3380CC4-5D6E-409C-BE32-E72D297353CC}">
              <c16:uniqueId val="{00000003-1E21-4D45-9EF4-17D6C7CA8E56}"/>
            </c:ext>
          </c:extLst>
        </c:ser>
        <c:ser>
          <c:idx val="0"/>
          <c:order val="3"/>
          <c:tx>
            <c:v>Basalt</c:v>
          </c:tx>
          <c:spPr>
            <a:ln w="25400" cap="rnd">
              <a:noFill/>
              <a:round/>
            </a:ln>
            <a:effectLst/>
          </c:spPr>
          <c:marker>
            <c:symbol val="x"/>
            <c:size val="8"/>
            <c:spPr>
              <a:noFill/>
              <a:ln w="15875">
                <a:solidFill>
                  <a:schemeClr val="tx1"/>
                </a:solidFill>
              </a:ln>
              <a:effectLst/>
            </c:spPr>
          </c:marker>
          <c:xVal>
            <c:numRef>
              <c:f>'8) Por_vs_UCS'!$D$262:$D$276</c:f>
              <c:numCache>
                <c:formatCode>0.00%</c:formatCode>
                <c:ptCount val="15"/>
                <c:pt idx="0">
                  <c:v>3.7234042553191404E-2</c:v>
                </c:pt>
                <c:pt idx="1">
                  <c:v>5.0761421319798121E-3</c:v>
                </c:pt>
                <c:pt idx="2">
                  <c:v>1.0526315789473694E-2</c:v>
                </c:pt>
                <c:pt idx="3">
                  <c:v>5.3191489361700999E-3</c:v>
                </c:pt>
                <c:pt idx="4">
                  <c:v>3.1914893617021309E-2</c:v>
                </c:pt>
                <c:pt idx="5">
                  <c:v>3.4700000000000002E-2</c:v>
                </c:pt>
                <c:pt idx="6">
                  <c:v>3.5900000000000001E-2</c:v>
                </c:pt>
                <c:pt idx="7">
                  <c:v>0.04</c:v>
                </c:pt>
                <c:pt idx="8">
                  <c:v>0.04</c:v>
                </c:pt>
                <c:pt idx="9">
                  <c:v>0.04</c:v>
                </c:pt>
                <c:pt idx="10">
                  <c:v>4.4999999999999998E-2</c:v>
                </c:pt>
                <c:pt idx="11">
                  <c:v>4.4999999999999998E-2</c:v>
                </c:pt>
                <c:pt idx="12">
                  <c:v>5.2400000000000002E-2</c:v>
                </c:pt>
                <c:pt idx="13">
                  <c:v>5.3499999999999999E-2</c:v>
                </c:pt>
                <c:pt idx="14">
                  <c:v>1.4E-2</c:v>
                </c:pt>
              </c:numCache>
            </c:numRef>
          </c:xVal>
          <c:yVal>
            <c:numRef>
              <c:f>'8) Por_vs_UCS'!$E$262:$E$276</c:f>
              <c:numCache>
                <c:formatCode>0.00</c:formatCode>
                <c:ptCount val="15"/>
                <c:pt idx="0">
                  <c:v>171.6791461548008</c:v>
                </c:pt>
                <c:pt idx="1">
                  <c:v>292.06206896551726</c:v>
                </c:pt>
                <c:pt idx="2">
                  <c:v>149.17241379310346</c:v>
                </c:pt>
                <c:pt idx="3" formatCode="0.0">
                  <c:v>368.86884816392944</c:v>
                </c:pt>
                <c:pt idx="4" formatCode="0.0">
                  <c:v>306.12667025193394</c:v>
                </c:pt>
                <c:pt idx="5">
                  <c:v>147.6164867138267</c:v>
                </c:pt>
                <c:pt idx="6">
                  <c:v>156.78649733173373</c:v>
                </c:pt>
                <c:pt idx="7">
                  <c:v>130.44857209834663</c:v>
                </c:pt>
                <c:pt idx="8">
                  <c:v>147.34069692080695</c:v>
                </c:pt>
                <c:pt idx="9">
                  <c:v>157.54491926253809</c:v>
                </c:pt>
                <c:pt idx="10">
                  <c:v>146.51332754174766</c:v>
                </c:pt>
                <c:pt idx="11">
                  <c:v>153.8217570567713</c:v>
                </c:pt>
                <c:pt idx="12">
                  <c:v>142.92806023249079</c:v>
                </c:pt>
                <c:pt idx="13">
                  <c:v>150.3743846440243</c:v>
                </c:pt>
                <c:pt idx="14" formatCode="0.0">
                  <c:v>111.51</c:v>
                </c:pt>
              </c:numCache>
            </c:numRef>
          </c:yVal>
          <c:smooth val="0"/>
          <c:extLst>
            <c:ext xmlns:c16="http://schemas.microsoft.com/office/drawing/2014/chart" uri="{C3380CC4-5D6E-409C-BE32-E72D297353CC}">
              <c16:uniqueId val="{00000004-1E21-4D45-9EF4-17D6C7CA8E56}"/>
            </c:ext>
          </c:extLst>
        </c:ser>
        <c:ser>
          <c:idx val="1"/>
          <c:order val="4"/>
          <c:tx>
            <c:v>Carbonate</c:v>
          </c:tx>
          <c:spPr>
            <a:ln w="25400" cap="rnd">
              <a:noFill/>
              <a:round/>
            </a:ln>
            <a:effectLst/>
          </c:spPr>
          <c:marker>
            <c:symbol val="circle"/>
            <c:size val="8"/>
            <c:spPr>
              <a:noFill/>
              <a:ln w="12700">
                <a:solidFill>
                  <a:schemeClr val="tx1"/>
                </a:solidFill>
              </a:ln>
              <a:effectLst/>
            </c:spPr>
          </c:marker>
          <c:xVal>
            <c:numRef>
              <c:f>'8) Por_vs_UCS'!$D$2:$D$74</c:f>
              <c:numCache>
                <c:formatCode>0.00%</c:formatCode>
                <c:ptCount val="73"/>
                <c:pt idx="0">
                  <c:v>2.2000000000000002E-2</c:v>
                </c:pt>
                <c:pt idx="1">
                  <c:v>2.5000000000000001E-2</c:v>
                </c:pt>
                <c:pt idx="2">
                  <c:v>2.8999999999999998E-2</c:v>
                </c:pt>
                <c:pt idx="3">
                  <c:v>0.03</c:v>
                </c:pt>
                <c:pt idx="4">
                  <c:v>3.3000000000000002E-2</c:v>
                </c:pt>
                <c:pt idx="5">
                  <c:v>6.202E-3</c:v>
                </c:pt>
                <c:pt idx="6">
                  <c:v>6.2740000000000001E-3</c:v>
                </c:pt>
                <c:pt idx="7">
                  <c:v>8.6350000000000003E-3</c:v>
                </c:pt>
                <c:pt idx="8">
                  <c:v>8.9110000000000005E-3</c:v>
                </c:pt>
                <c:pt idx="9">
                  <c:v>8.9169999999999996E-3</c:v>
                </c:pt>
                <c:pt idx="10">
                  <c:v>1.0596E-2</c:v>
                </c:pt>
                <c:pt idx="11">
                  <c:v>1.2211E-2</c:v>
                </c:pt>
                <c:pt idx="12">
                  <c:v>1.2272E-2</c:v>
                </c:pt>
                <c:pt idx="13">
                  <c:v>1.2276E-2</c:v>
                </c:pt>
                <c:pt idx="14">
                  <c:v>1.5193999999999999E-2</c:v>
                </c:pt>
                <c:pt idx="15">
                  <c:v>1.6213999999999999E-2</c:v>
                </c:pt>
                <c:pt idx="16">
                  <c:v>1.8065000000000001E-2</c:v>
                </c:pt>
                <c:pt idx="17">
                  <c:v>1.8325000000000001E-2</c:v>
                </c:pt>
                <c:pt idx="18">
                  <c:v>1.8325999999999999E-2</c:v>
                </c:pt>
                <c:pt idx="19">
                  <c:v>1.9857E-2</c:v>
                </c:pt>
                <c:pt idx="20">
                  <c:v>2.4032999999999999E-2</c:v>
                </c:pt>
                <c:pt idx="21">
                  <c:v>2.8791000000000001E-2</c:v>
                </c:pt>
                <c:pt idx="22">
                  <c:v>3.2892999999999999E-2</c:v>
                </c:pt>
                <c:pt idx="23">
                  <c:v>3.3771000000000002E-2</c:v>
                </c:pt>
                <c:pt idx="24">
                  <c:v>3.3834999999999997E-2</c:v>
                </c:pt>
                <c:pt idx="25">
                  <c:v>3.4319000000000002E-2</c:v>
                </c:pt>
                <c:pt idx="26">
                  <c:v>3.6623999999999997E-2</c:v>
                </c:pt>
                <c:pt idx="27">
                  <c:v>3.8998999999999999E-2</c:v>
                </c:pt>
                <c:pt idx="28">
                  <c:v>4.4037E-2</c:v>
                </c:pt>
                <c:pt idx="29">
                  <c:v>4.6826E-2</c:v>
                </c:pt>
                <c:pt idx="30">
                  <c:v>4.9924000000000003E-2</c:v>
                </c:pt>
                <c:pt idx="31">
                  <c:v>5.4207999999999999E-2</c:v>
                </c:pt>
                <c:pt idx="32">
                  <c:v>5.9979999999999999E-2</c:v>
                </c:pt>
                <c:pt idx="33">
                  <c:v>6.9065000000000001E-2</c:v>
                </c:pt>
                <c:pt idx="34">
                  <c:v>9.2381000000000005E-2</c:v>
                </c:pt>
                <c:pt idx="35">
                  <c:v>9.2473E-2</c:v>
                </c:pt>
                <c:pt idx="36">
                  <c:v>9.5285999999999996E-2</c:v>
                </c:pt>
                <c:pt idx="37">
                  <c:v>9.7363000000000005E-2</c:v>
                </c:pt>
                <c:pt idx="38">
                  <c:v>0.109859</c:v>
                </c:pt>
                <c:pt idx="39">
                  <c:v>0.11304</c:v>
                </c:pt>
                <c:pt idx="40">
                  <c:v>0.12601799999999999</c:v>
                </c:pt>
                <c:pt idx="41">
                  <c:v>0.13906199999999999</c:v>
                </c:pt>
                <c:pt idx="42">
                  <c:v>0.14114399999999999</c:v>
                </c:pt>
                <c:pt idx="43">
                  <c:v>0.15309700000000001</c:v>
                </c:pt>
                <c:pt idx="44">
                  <c:v>0.16420699999999999</c:v>
                </c:pt>
                <c:pt idx="45">
                  <c:v>0.216859</c:v>
                </c:pt>
                <c:pt idx="46">
                  <c:v>0.21816199999999999</c:v>
                </c:pt>
                <c:pt idx="47">
                  <c:v>5.0000000000000001E-3</c:v>
                </c:pt>
                <c:pt idx="48">
                  <c:v>5.4054054054055297E-3</c:v>
                </c:pt>
                <c:pt idx="49">
                  <c:v>5.8139534883722265E-3</c:v>
                </c:pt>
                <c:pt idx="50">
                  <c:v>1.1627906976744195E-2</c:v>
                </c:pt>
                <c:pt idx="51">
                  <c:v>4.0697674418604814E-2</c:v>
                </c:pt>
                <c:pt idx="52">
                  <c:v>6.3953488372093206E-2</c:v>
                </c:pt>
                <c:pt idx="53">
                  <c:v>6.3953488372093206E-2</c:v>
                </c:pt>
                <c:pt idx="54">
                  <c:v>8.7209302325581592E-2</c:v>
                </c:pt>
                <c:pt idx="55">
                  <c:v>0.10465116279069775</c:v>
                </c:pt>
                <c:pt idx="56">
                  <c:v>0.11046511627906998</c:v>
                </c:pt>
                <c:pt idx="57">
                  <c:v>0.22093023255813971</c:v>
                </c:pt>
                <c:pt idx="58">
                  <c:v>0.24418604651162809</c:v>
                </c:pt>
                <c:pt idx="59">
                  <c:v>0.01</c:v>
                </c:pt>
                <c:pt idx="60">
                  <c:v>3.8998999999999999E-2</c:v>
                </c:pt>
                <c:pt idx="61">
                  <c:v>0.10382513661202182</c:v>
                </c:pt>
                <c:pt idx="62">
                  <c:v>0.13661202185792348</c:v>
                </c:pt>
                <c:pt idx="63">
                  <c:v>0.20765027322404364</c:v>
                </c:pt>
                <c:pt idx="64">
                  <c:v>0.29651162790697688</c:v>
                </c:pt>
                <c:pt idx="65">
                  <c:v>3.4000000000000002E-2</c:v>
                </c:pt>
                <c:pt idx="66">
                  <c:v>3.4319000000000002E-2</c:v>
                </c:pt>
                <c:pt idx="67">
                  <c:v>9.5000000000000001E-2</c:v>
                </c:pt>
                <c:pt idx="68">
                  <c:v>0.2032967032967031</c:v>
                </c:pt>
                <c:pt idx="69">
                  <c:v>1.8325999999999999E-2</c:v>
                </c:pt>
                <c:pt idx="70">
                  <c:v>2.4032999999999999E-2</c:v>
                </c:pt>
                <c:pt idx="71">
                  <c:v>0.12087912087912074</c:v>
                </c:pt>
                <c:pt idx="72">
                  <c:v>1.8065000000000001E-2</c:v>
                </c:pt>
              </c:numCache>
            </c:numRef>
          </c:xVal>
          <c:yVal>
            <c:numRef>
              <c:f>'8) Por_vs_UCS'!$E$2:$E$74</c:f>
              <c:numCache>
                <c:formatCode>General</c:formatCode>
                <c:ptCount val="73"/>
                <c:pt idx="0">
                  <c:v>102.18</c:v>
                </c:pt>
                <c:pt idx="1">
                  <c:v>127.94</c:v>
                </c:pt>
                <c:pt idx="2">
                  <c:v>122.7</c:v>
                </c:pt>
                <c:pt idx="3">
                  <c:v>74.38</c:v>
                </c:pt>
                <c:pt idx="4">
                  <c:v>133.63999999999999</c:v>
                </c:pt>
                <c:pt idx="5">
                  <c:v>171.33799999999999</c:v>
                </c:pt>
                <c:pt idx="6">
                  <c:v>240.24700000000001</c:v>
                </c:pt>
                <c:pt idx="7">
                  <c:v>152.92699999999999</c:v>
                </c:pt>
                <c:pt idx="8">
                  <c:v>164.83500000000001</c:v>
                </c:pt>
                <c:pt idx="9">
                  <c:v>146.31200000000001</c:v>
                </c:pt>
                <c:pt idx="10">
                  <c:v>150.172</c:v>
                </c:pt>
                <c:pt idx="11">
                  <c:v>62.411000000000001</c:v>
                </c:pt>
                <c:pt idx="12">
                  <c:v>165.27799999999999</c:v>
                </c:pt>
                <c:pt idx="13">
                  <c:v>151.16499999999999</c:v>
                </c:pt>
                <c:pt idx="14">
                  <c:v>76.415000000000006</c:v>
                </c:pt>
                <c:pt idx="15" formatCode="0.00">
                  <c:v>98.908000000000001</c:v>
                </c:pt>
                <c:pt idx="16">
                  <c:v>149.73599999999999</c:v>
                </c:pt>
                <c:pt idx="17">
                  <c:v>214.23400000000001</c:v>
                </c:pt>
                <c:pt idx="18">
                  <c:v>209.49299999999999</c:v>
                </c:pt>
                <c:pt idx="19">
                  <c:v>90.31</c:v>
                </c:pt>
                <c:pt idx="20">
                  <c:v>173.00299999999999</c:v>
                </c:pt>
                <c:pt idx="21">
                  <c:v>182.15700000000001</c:v>
                </c:pt>
                <c:pt idx="22">
                  <c:v>199.58</c:v>
                </c:pt>
                <c:pt idx="23">
                  <c:v>80.064999999999998</c:v>
                </c:pt>
                <c:pt idx="24">
                  <c:v>173.00899999999999</c:v>
                </c:pt>
                <c:pt idx="25">
                  <c:v>119.75700000000001</c:v>
                </c:pt>
                <c:pt idx="26">
                  <c:v>209.946</c:v>
                </c:pt>
                <c:pt idx="27">
                  <c:v>79.075999999999993</c:v>
                </c:pt>
                <c:pt idx="28">
                  <c:v>91.647999999999996</c:v>
                </c:pt>
                <c:pt idx="29">
                  <c:v>126.821</c:v>
                </c:pt>
                <c:pt idx="30" formatCode="0.00%">
                  <c:v>73.680999999999997</c:v>
                </c:pt>
                <c:pt idx="31">
                  <c:v>107.09</c:v>
                </c:pt>
                <c:pt idx="32">
                  <c:v>158.25200000000001</c:v>
                </c:pt>
                <c:pt idx="33">
                  <c:v>64.652000000000001</c:v>
                </c:pt>
                <c:pt idx="34">
                  <c:v>141.73400000000001</c:v>
                </c:pt>
                <c:pt idx="35">
                  <c:v>144.93100000000001</c:v>
                </c:pt>
                <c:pt idx="36" formatCode="0.00">
                  <c:v>105.68300000000001</c:v>
                </c:pt>
                <c:pt idx="37">
                  <c:v>32.255000000000003</c:v>
                </c:pt>
                <c:pt idx="38">
                  <c:v>75.042000000000002</c:v>
                </c:pt>
                <c:pt idx="39">
                  <c:v>54.426000000000002</c:v>
                </c:pt>
                <c:pt idx="40">
                  <c:v>49.914000000000001</c:v>
                </c:pt>
                <c:pt idx="41">
                  <c:v>133.053</c:v>
                </c:pt>
                <c:pt idx="42">
                  <c:v>42.316000000000003</c:v>
                </c:pt>
                <c:pt idx="43">
                  <c:v>34.164999999999999</c:v>
                </c:pt>
                <c:pt idx="44">
                  <c:v>33.841000000000001</c:v>
                </c:pt>
                <c:pt idx="45">
                  <c:v>38.945999999999998</c:v>
                </c:pt>
                <c:pt idx="46">
                  <c:v>52.177</c:v>
                </c:pt>
                <c:pt idx="47">
                  <c:v>152.81379310344826</c:v>
                </c:pt>
                <c:pt idx="48">
                  <c:v>179.46206896551723</c:v>
                </c:pt>
                <c:pt idx="49">
                  <c:v>146.65517241379311</c:v>
                </c:pt>
                <c:pt idx="50">
                  <c:v>97.062068965517241</c:v>
                </c:pt>
                <c:pt idx="51">
                  <c:v>113.11724137931034</c:v>
                </c:pt>
                <c:pt idx="52">
                  <c:v>107.30344827586207</c:v>
                </c:pt>
                <c:pt idx="53">
                  <c:v>134.61379310344827</c:v>
                </c:pt>
                <c:pt idx="54">
                  <c:v>114.71034482758621</c:v>
                </c:pt>
                <c:pt idx="55">
                  <c:v>117.44827586206897</c:v>
                </c:pt>
                <c:pt idx="56">
                  <c:v>91.931034482758619</c:v>
                </c:pt>
                <c:pt idx="57">
                  <c:v>35.248275862068965</c:v>
                </c:pt>
                <c:pt idx="58">
                  <c:v>52.96551724137931</c:v>
                </c:pt>
                <c:pt idx="59">
                  <c:v>96.526427556916104</c:v>
                </c:pt>
                <c:pt idx="60">
                  <c:v>158.57913098636217</c:v>
                </c:pt>
                <c:pt idx="61">
                  <c:v>158.57913098636217</c:v>
                </c:pt>
                <c:pt idx="62">
                  <c:v>96.526427556916104</c:v>
                </c:pt>
                <c:pt idx="63">
                  <c:v>92.389580661619704</c:v>
                </c:pt>
                <c:pt idx="64">
                  <c:v>51.71058619120506</c:v>
                </c:pt>
                <c:pt idx="65">
                  <c:v>173</c:v>
                </c:pt>
                <c:pt idx="66">
                  <c:v>173</c:v>
                </c:pt>
                <c:pt idx="67">
                  <c:v>105.5</c:v>
                </c:pt>
                <c:pt idx="68">
                  <c:v>86.9</c:v>
                </c:pt>
                <c:pt idx="69">
                  <c:v>197</c:v>
                </c:pt>
                <c:pt idx="70">
                  <c:v>193</c:v>
                </c:pt>
                <c:pt idx="71">
                  <c:v>158</c:v>
                </c:pt>
                <c:pt idx="72">
                  <c:v>175</c:v>
                </c:pt>
              </c:numCache>
            </c:numRef>
          </c:yVal>
          <c:smooth val="0"/>
          <c:extLst>
            <c:ext xmlns:c16="http://schemas.microsoft.com/office/drawing/2014/chart" uri="{C3380CC4-5D6E-409C-BE32-E72D297353CC}">
              <c16:uniqueId val="{00000002-6F69-4A1B-AD18-C0036DB67FF3}"/>
            </c:ext>
          </c:extLst>
        </c:ser>
        <c:ser>
          <c:idx val="5"/>
          <c:order val="5"/>
          <c:tx>
            <c:v>Granite</c:v>
          </c:tx>
          <c:spPr>
            <a:ln w="25400" cap="rnd">
              <a:noFill/>
              <a:round/>
            </a:ln>
            <a:effectLst/>
          </c:spPr>
          <c:marker>
            <c:symbol val="square"/>
            <c:size val="7"/>
            <c:spPr>
              <a:noFill/>
              <a:ln w="19050">
                <a:solidFill>
                  <a:schemeClr val="tx1"/>
                </a:solidFill>
              </a:ln>
              <a:effectLst/>
            </c:spPr>
          </c:marker>
          <c:xVal>
            <c:numRef>
              <c:f>'8) Por_vs_UCS'!$D$98:$D$133</c:f>
              <c:numCache>
                <c:formatCode>0.00%</c:formatCode>
                <c:ptCount val="36"/>
                <c:pt idx="0">
                  <c:v>0.01</c:v>
                </c:pt>
                <c:pt idx="1">
                  <c:v>1.17E-2</c:v>
                </c:pt>
                <c:pt idx="2">
                  <c:v>1.2500000000000001E-2</c:v>
                </c:pt>
                <c:pt idx="3">
                  <c:v>1.3300000000000001E-2</c:v>
                </c:pt>
                <c:pt idx="4">
                  <c:v>0.02</c:v>
                </c:pt>
                <c:pt idx="5">
                  <c:v>5.8139534883722274E-3</c:v>
                </c:pt>
                <c:pt idx="6">
                  <c:v>1.7751479289940714E-2</c:v>
                </c:pt>
                <c:pt idx="7">
                  <c:v>5.0000000000000001E-3</c:v>
                </c:pt>
                <c:pt idx="8">
                  <c:v>5.0000000000000001E-3</c:v>
                </c:pt>
                <c:pt idx="9">
                  <c:v>5.0000000000000001E-3</c:v>
                </c:pt>
                <c:pt idx="10">
                  <c:v>5.0000000000000001E-3</c:v>
                </c:pt>
                <c:pt idx="11">
                  <c:v>1.2E-2</c:v>
                </c:pt>
                <c:pt idx="12">
                  <c:v>1.2E-2</c:v>
                </c:pt>
                <c:pt idx="13">
                  <c:v>2.9000000000000001E-2</c:v>
                </c:pt>
                <c:pt idx="14">
                  <c:v>2.9000000000000001E-2</c:v>
                </c:pt>
                <c:pt idx="15">
                  <c:v>4.7E-2</c:v>
                </c:pt>
                <c:pt idx="16">
                  <c:v>5.5555555555554378E-3</c:v>
                </c:pt>
                <c:pt idx="17">
                  <c:v>2.9585798816567942E-2</c:v>
                </c:pt>
                <c:pt idx="18">
                  <c:v>2.9585798816567942E-2</c:v>
                </c:pt>
                <c:pt idx="19">
                  <c:v>5.9171597633137464E-3</c:v>
                </c:pt>
                <c:pt idx="20">
                  <c:v>5.9171597633137464E-3</c:v>
                </c:pt>
                <c:pt idx="21">
                  <c:v>2.3668639053254458E-2</c:v>
                </c:pt>
                <c:pt idx="22">
                  <c:v>2.9585798816567942E-2</c:v>
                </c:pt>
                <c:pt idx="23">
                  <c:v>4.1999999999999997E-3</c:v>
                </c:pt>
                <c:pt idx="24">
                  <c:v>4.3E-3</c:v>
                </c:pt>
                <c:pt idx="25">
                  <c:v>4.4000000000000003E-3</c:v>
                </c:pt>
                <c:pt idx="26">
                  <c:v>4.5000000000000005E-3</c:v>
                </c:pt>
                <c:pt idx="27">
                  <c:v>4.7999999999999996E-3</c:v>
                </c:pt>
                <c:pt idx="28">
                  <c:v>4.8999999999999998E-3</c:v>
                </c:pt>
                <c:pt idx="29">
                  <c:v>1.1000000000000001E-2</c:v>
                </c:pt>
                <c:pt idx="30">
                  <c:v>1.11E-2</c:v>
                </c:pt>
                <c:pt idx="31">
                  <c:v>1.11E-2</c:v>
                </c:pt>
                <c:pt idx="32">
                  <c:v>1.11E-2</c:v>
                </c:pt>
                <c:pt idx="33">
                  <c:v>3.3E-3</c:v>
                </c:pt>
                <c:pt idx="34">
                  <c:v>2.8999999999999998E-3</c:v>
                </c:pt>
                <c:pt idx="35">
                  <c:v>2.3668639053254458E-2</c:v>
                </c:pt>
              </c:numCache>
            </c:numRef>
          </c:xVal>
          <c:yVal>
            <c:numRef>
              <c:f>'8) Por_vs_UCS'!$E$98:$E$133</c:f>
              <c:numCache>
                <c:formatCode>General</c:formatCode>
                <c:ptCount val="36"/>
                <c:pt idx="0">
                  <c:v>197</c:v>
                </c:pt>
                <c:pt idx="1">
                  <c:v>148.91</c:v>
                </c:pt>
                <c:pt idx="2">
                  <c:v>146.63</c:v>
                </c:pt>
                <c:pt idx="3">
                  <c:v>184.69</c:v>
                </c:pt>
                <c:pt idx="4">
                  <c:v>167.37</c:v>
                </c:pt>
                <c:pt idx="5">
                  <c:v>126.86330478908975</c:v>
                </c:pt>
                <c:pt idx="6">
                  <c:v>144.78964133537417</c:v>
                </c:pt>
                <c:pt idx="7">
                  <c:v>224.48965517241382</c:v>
                </c:pt>
                <c:pt idx="8">
                  <c:v>216.65517241379311</c:v>
                </c:pt>
                <c:pt idx="9">
                  <c:v>195.86206896551724</c:v>
                </c:pt>
                <c:pt idx="10">
                  <c:v>186.34482758620689</c:v>
                </c:pt>
                <c:pt idx="11">
                  <c:v>133.79310344827587</c:v>
                </c:pt>
                <c:pt idx="12">
                  <c:v>132.08965517241379</c:v>
                </c:pt>
                <c:pt idx="13">
                  <c:v>209.38620689655173</c:v>
                </c:pt>
                <c:pt idx="14">
                  <c:v>208.50344827586207</c:v>
                </c:pt>
                <c:pt idx="15">
                  <c:v>135.93103448275863</c:v>
                </c:pt>
                <c:pt idx="16">
                  <c:v>165.4738758118562</c:v>
                </c:pt>
                <c:pt idx="17">
                  <c:v>234.42132406679627</c:v>
                </c:pt>
                <c:pt idx="18">
                  <c:v>196.50022752657924</c:v>
                </c:pt>
                <c:pt idx="19">
                  <c:v>244.07</c:v>
                </c:pt>
                <c:pt idx="20">
                  <c:v>226.15</c:v>
                </c:pt>
                <c:pt idx="21">
                  <c:v>193</c:v>
                </c:pt>
                <c:pt idx="22">
                  <c:v>251</c:v>
                </c:pt>
                <c:pt idx="23">
                  <c:v>125.3</c:v>
                </c:pt>
                <c:pt idx="24">
                  <c:v>120.8</c:v>
                </c:pt>
                <c:pt idx="25">
                  <c:v>137.1</c:v>
                </c:pt>
                <c:pt idx="26">
                  <c:v>136.19999999999999</c:v>
                </c:pt>
                <c:pt idx="27">
                  <c:v>135.4</c:v>
                </c:pt>
                <c:pt idx="28">
                  <c:v>135.9</c:v>
                </c:pt>
                <c:pt idx="29">
                  <c:v>109.2</c:v>
                </c:pt>
                <c:pt idx="30">
                  <c:v>116.9</c:v>
                </c:pt>
                <c:pt idx="31">
                  <c:v>116</c:v>
                </c:pt>
                <c:pt idx="32">
                  <c:v>111.2</c:v>
                </c:pt>
                <c:pt idx="33">
                  <c:v>251</c:v>
                </c:pt>
                <c:pt idx="34">
                  <c:v>136.44700009652641</c:v>
                </c:pt>
                <c:pt idx="35">
                  <c:v>281</c:v>
                </c:pt>
              </c:numCache>
            </c:numRef>
          </c:yVal>
          <c:smooth val="0"/>
          <c:extLst>
            <c:ext xmlns:c16="http://schemas.microsoft.com/office/drawing/2014/chart" uri="{C3380CC4-5D6E-409C-BE32-E72D297353CC}">
              <c16:uniqueId val="{00000002-F949-4407-9D4D-E9EDBF46C8A1}"/>
            </c:ext>
          </c:extLst>
        </c:ser>
        <c:ser>
          <c:idx val="6"/>
          <c:order val="6"/>
          <c:tx>
            <c:v>Sandstone</c:v>
          </c:tx>
          <c:spPr>
            <a:ln w="25400" cap="rnd">
              <a:noFill/>
              <a:round/>
            </a:ln>
            <a:effectLst/>
          </c:spPr>
          <c:marker>
            <c:symbol val="diamond"/>
            <c:size val="8"/>
            <c:spPr>
              <a:solidFill>
                <a:schemeClr val="bg1"/>
              </a:solidFill>
              <a:ln w="15875">
                <a:solidFill>
                  <a:schemeClr val="tx1"/>
                </a:solidFill>
              </a:ln>
              <a:effectLst/>
            </c:spPr>
          </c:marker>
          <c:xVal>
            <c:numRef>
              <c:f>'8) Por_vs_UCS'!$D$134:$D$203</c:f>
              <c:numCache>
                <c:formatCode>0.0%</c:formatCode>
                <c:ptCount val="70"/>
                <c:pt idx="0">
                  <c:v>6.0606060606060663E-2</c:v>
                </c:pt>
                <c:pt idx="1">
                  <c:v>6.6666666666666596E-2</c:v>
                </c:pt>
                <c:pt idx="2">
                  <c:v>0.12121212121212106</c:v>
                </c:pt>
                <c:pt idx="3">
                  <c:v>0.15757575757575745</c:v>
                </c:pt>
                <c:pt idx="4">
                  <c:v>0.18181818181818171</c:v>
                </c:pt>
                <c:pt idx="5">
                  <c:v>0.33333333333333326</c:v>
                </c:pt>
                <c:pt idx="6">
                  <c:v>0.38181818181818178</c:v>
                </c:pt>
                <c:pt idx="7">
                  <c:v>0.28484848484848474</c:v>
                </c:pt>
                <c:pt idx="8">
                  <c:v>0.12</c:v>
                </c:pt>
                <c:pt idx="9">
                  <c:v>0.15757575757575745</c:v>
                </c:pt>
                <c:pt idx="10">
                  <c:v>0.16</c:v>
                </c:pt>
                <c:pt idx="11">
                  <c:v>0.25</c:v>
                </c:pt>
                <c:pt idx="12" formatCode="0.00%">
                  <c:v>3.9300000000000002E-2</c:v>
                </c:pt>
                <c:pt idx="13" formatCode="0.00%">
                  <c:v>5.3199999999999997E-2</c:v>
                </c:pt>
                <c:pt idx="14" formatCode="0.00%">
                  <c:v>7.1499999999999994E-2</c:v>
                </c:pt>
                <c:pt idx="15" formatCode="0.00%">
                  <c:v>9.3899999999999997E-2</c:v>
                </c:pt>
                <c:pt idx="16" formatCode="0.00%">
                  <c:v>9.4899999999999998E-2</c:v>
                </c:pt>
                <c:pt idx="17" formatCode="0.00%">
                  <c:v>0.1119</c:v>
                </c:pt>
                <c:pt idx="18" formatCode="0.00%">
                  <c:v>0.1386</c:v>
                </c:pt>
                <c:pt idx="19" formatCode="0.00%">
                  <c:v>0.186</c:v>
                </c:pt>
                <c:pt idx="20" formatCode="0.00%">
                  <c:v>4.5999999999999999E-2</c:v>
                </c:pt>
                <c:pt idx="21" formatCode="0.00%">
                  <c:v>5.9400000000000008E-2</c:v>
                </c:pt>
                <c:pt idx="22" formatCode="0.00%">
                  <c:v>5.1100000000000007E-2</c:v>
                </c:pt>
                <c:pt idx="23" formatCode="0.00%">
                  <c:v>3.3799999999999997E-2</c:v>
                </c:pt>
                <c:pt idx="24" formatCode="0.00%">
                  <c:v>5.2400000000000002E-2</c:v>
                </c:pt>
                <c:pt idx="25" formatCode="0.00%">
                  <c:v>5.5700000000000006E-2</c:v>
                </c:pt>
                <c:pt idx="26" formatCode="0.00%">
                  <c:v>6.6900000000000001E-2</c:v>
                </c:pt>
                <c:pt idx="27">
                  <c:v>3.6000000000000004E-2</c:v>
                </c:pt>
                <c:pt idx="28">
                  <c:v>3.7999999999999999E-2</c:v>
                </c:pt>
                <c:pt idx="29">
                  <c:v>4.2000000000000003E-2</c:v>
                </c:pt>
                <c:pt idx="30">
                  <c:v>4.2000000000000003E-2</c:v>
                </c:pt>
                <c:pt idx="31">
                  <c:v>4.2999999999999997E-2</c:v>
                </c:pt>
                <c:pt idx="32">
                  <c:v>4.5999999999999999E-2</c:v>
                </c:pt>
                <c:pt idx="33">
                  <c:v>6.7000000000000004E-2</c:v>
                </c:pt>
                <c:pt idx="34">
                  <c:v>7.0000000000000007E-2</c:v>
                </c:pt>
                <c:pt idx="35">
                  <c:v>0.17199999999999999</c:v>
                </c:pt>
                <c:pt idx="36">
                  <c:v>0.184</c:v>
                </c:pt>
                <c:pt idx="37">
                  <c:v>0.185</c:v>
                </c:pt>
                <c:pt idx="38">
                  <c:v>0.18600000000000003</c:v>
                </c:pt>
                <c:pt idx="39">
                  <c:v>0.18600000000000003</c:v>
                </c:pt>
                <c:pt idx="40" formatCode="0.00%">
                  <c:v>2.1788999999999999E-2</c:v>
                </c:pt>
                <c:pt idx="41" formatCode="0.00%">
                  <c:v>2.3535E-2</c:v>
                </c:pt>
                <c:pt idx="42" formatCode="0.00%">
                  <c:v>2.5861000000000002E-2</c:v>
                </c:pt>
                <c:pt idx="43" formatCode="0.00%">
                  <c:v>2.8666000000000001E-2</c:v>
                </c:pt>
                <c:pt idx="44" formatCode="0.00%">
                  <c:v>3.8151000000000004E-2</c:v>
                </c:pt>
                <c:pt idx="45" formatCode="0.00%">
                  <c:v>4.0433000000000004E-2</c:v>
                </c:pt>
                <c:pt idx="46" formatCode="0.00%">
                  <c:v>4.0495999999999997E-2</c:v>
                </c:pt>
                <c:pt idx="47" formatCode="0.00%">
                  <c:v>4.2699999999999995E-2</c:v>
                </c:pt>
                <c:pt idx="48" formatCode="0.00%">
                  <c:v>4.5830000000000003E-2</c:v>
                </c:pt>
                <c:pt idx="49" formatCode="0.00%">
                  <c:v>5.2636000000000002E-2</c:v>
                </c:pt>
                <c:pt idx="50" formatCode="0.00%">
                  <c:v>5.3036000000000007E-2</c:v>
                </c:pt>
                <c:pt idx="51" formatCode="0.00%">
                  <c:v>5.3582000000000005E-2</c:v>
                </c:pt>
                <c:pt idx="52" formatCode="0.00%">
                  <c:v>6.1559000000000003E-2</c:v>
                </c:pt>
                <c:pt idx="53" formatCode="0.00%">
                  <c:v>6.1559999999999997E-2</c:v>
                </c:pt>
                <c:pt idx="54" formatCode="0.00%">
                  <c:v>6.3757000000000008E-2</c:v>
                </c:pt>
                <c:pt idx="55" formatCode="0.00%">
                  <c:v>6.4774999999999999E-2</c:v>
                </c:pt>
                <c:pt idx="56" formatCode="0.00%">
                  <c:v>6.6023999999999999E-2</c:v>
                </c:pt>
                <c:pt idx="57" formatCode="0.00%">
                  <c:v>6.7581000000000002E-2</c:v>
                </c:pt>
                <c:pt idx="58" formatCode="0.00%">
                  <c:v>7.4556999999999998E-2</c:v>
                </c:pt>
                <c:pt idx="59" formatCode="0.00%">
                  <c:v>7.6434000000000002E-2</c:v>
                </c:pt>
                <c:pt idx="60" formatCode="0.00%">
                  <c:v>7.7058000000000001E-2</c:v>
                </c:pt>
                <c:pt idx="61" formatCode="0.00%">
                  <c:v>8.5739999999999997E-2</c:v>
                </c:pt>
                <c:pt idx="62" formatCode="0.00%">
                  <c:v>0.10163</c:v>
                </c:pt>
                <c:pt idx="63" formatCode="0.00%">
                  <c:v>0.12259700000000001</c:v>
                </c:pt>
                <c:pt idx="64" formatCode="0.00%">
                  <c:v>0.131524</c:v>
                </c:pt>
                <c:pt idx="65" formatCode="0.00%">
                  <c:v>0.14388500000000001</c:v>
                </c:pt>
                <c:pt idx="66" formatCode="0.00%">
                  <c:v>0.17699100000000001</c:v>
                </c:pt>
                <c:pt idx="67" formatCode="0.00%">
                  <c:v>0.18262500000000001</c:v>
                </c:pt>
                <c:pt idx="68" formatCode="0.00%">
                  <c:v>0.19975600000000002</c:v>
                </c:pt>
                <c:pt idx="69" formatCode="0.00%">
                  <c:v>0.33082700000000004</c:v>
                </c:pt>
              </c:numCache>
            </c:numRef>
          </c:xVal>
          <c:yVal>
            <c:numRef>
              <c:f>'8) Por_vs_UCS'!$E$134:$E$203</c:f>
              <c:numCache>
                <c:formatCode>General</c:formatCode>
                <c:ptCount val="70"/>
                <c:pt idx="0">
                  <c:v>148.23701374812117</c:v>
                </c:pt>
                <c:pt idx="1">
                  <c:v>113.07381513810174</c:v>
                </c:pt>
                <c:pt idx="2">
                  <c:v>73.773769632785886</c:v>
                </c:pt>
                <c:pt idx="3">
                  <c:v>90.321157213971503</c:v>
                </c:pt>
                <c:pt idx="4">
                  <c:v>78.600091010631687</c:v>
                </c:pt>
                <c:pt idx="5">
                  <c:v>46.194790330809852</c:v>
                </c:pt>
                <c:pt idx="6">
                  <c:v>24.47634413050373</c:v>
                </c:pt>
                <c:pt idx="7">
                  <c:v>40.862068965517238</c:v>
                </c:pt>
                <c:pt idx="8">
                  <c:v>86.9</c:v>
                </c:pt>
                <c:pt idx="9">
                  <c:v>90.32</c:v>
                </c:pt>
                <c:pt idx="10">
                  <c:v>71.709999999999994</c:v>
                </c:pt>
                <c:pt idx="11">
                  <c:v>32.82</c:v>
                </c:pt>
                <c:pt idx="12">
                  <c:v>164</c:v>
                </c:pt>
                <c:pt idx="13">
                  <c:v>177</c:v>
                </c:pt>
                <c:pt idx="14">
                  <c:v>150</c:v>
                </c:pt>
                <c:pt idx="15">
                  <c:v>85</c:v>
                </c:pt>
                <c:pt idx="16">
                  <c:v>176</c:v>
                </c:pt>
                <c:pt idx="17">
                  <c:v>99</c:v>
                </c:pt>
                <c:pt idx="18">
                  <c:v>125</c:v>
                </c:pt>
                <c:pt idx="19">
                  <c:v>20</c:v>
                </c:pt>
                <c:pt idx="20">
                  <c:v>98</c:v>
                </c:pt>
                <c:pt idx="21">
                  <c:v>78</c:v>
                </c:pt>
                <c:pt idx="22">
                  <c:v>64</c:v>
                </c:pt>
                <c:pt idx="23">
                  <c:v>110</c:v>
                </c:pt>
                <c:pt idx="24">
                  <c:v>78</c:v>
                </c:pt>
                <c:pt idx="25">
                  <c:v>149</c:v>
                </c:pt>
                <c:pt idx="26">
                  <c:v>225</c:v>
                </c:pt>
                <c:pt idx="27">
                  <c:v>135.69999999999999</c:v>
                </c:pt>
                <c:pt idx="28">
                  <c:v>136.19999999999999</c:v>
                </c:pt>
                <c:pt idx="29">
                  <c:v>120.3</c:v>
                </c:pt>
                <c:pt idx="30">
                  <c:v>104</c:v>
                </c:pt>
                <c:pt idx="31">
                  <c:v>105.2</c:v>
                </c:pt>
                <c:pt idx="32">
                  <c:v>102.3</c:v>
                </c:pt>
                <c:pt idx="33">
                  <c:v>105.3</c:v>
                </c:pt>
                <c:pt idx="34">
                  <c:v>95</c:v>
                </c:pt>
                <c:pt idx="35" formatCode="0.00">
                  <c:v>24.5</c:v>
                </c:pt>
                <c:pt idx="36" formatCode="0.00">
                  <c:v>18.7</c:v>
                </c:pt>
                <c:pt idx="37" formatCode="0.00">
                  <c:v>20</c:v>
                </c:pt>
                <c:pt idx="38" formatCode="0.0">
                  <c:v>17.899999999999999</c:v>
                </c:pt>
                <c:pt idx="39" formatCode="0.0">
                  <c:v>17.600000000000001</c:v>
                </c:pt>
                <c:pt idx="40">
                  <c:v>213.01499999999999</c:v>
                </c:pt>
                <c:pt idx="41">
                  <c:v>91.488</c:v>
                </c:pt>
                <c:pt idx="42">
                  <c:v>197.51300000000001</c:v>
                </c:pt>
                <c:pt idx="43">
                  <c:v>260.24</c:v>
                </c:pt>
                <c:pt idx="44">
                  <c:v>170.43899999999999</c:v>
                </c:pt>
                <c:pt idx="45">
                  <c:v>107.46</c:v>
                </c:pt>
                <c:pt idx="46">
                  <c:v>186.79599999999999</c:v>
                </c:pt>
                <c:pt idx="47">
                  <c:v>119.63500000000001</c:v>
                </c:pt>
                <c:pt idx="48">
                  <c:v>115.20399999999999</c:v>
                </c:pt>
                <c:pt idx="49">
                  <c:v>125.40600000000001</c:v>
                </c:pt>
                <c:pt idx="50">
                  <c:v>79.156999999999996</c:v>
                </c:pt>
                <c:pt idx="51">
                  <c:v>91.21</c:v>
                </c:pt>
                <c:pt idx="52">
                  <c:v>112.85</c:v>
                </c:pt>
                <c:pt idx="53">
                  <c:v>105.101</c:v>
                </c:pt>
                <c:pt idx="54">
                  <c:v>74.471999999999994</c:v>
                </c:pt>
                <c:pt idx="55">
                  <c:v>67.950999999999993</c:v>
                </c:pt>
                <c:pt idx="56">
                  <c:v>83.94</c:v>
                </c:pt>
                <c:pt idx="57">
                  <c:v>125.14400000000001</c:v>
                </c:pt>
                <c:pt idx="58">
                  <c:v>65.480999999999995</c:v>
                </c:pt>
                <c:pt idx="59">
                  <c:v>66.954999999999998</c:v>
                </c:pt>
                <c:pt idx="60">
                  <c:v>80.608000000000004</c:v>
                </c:pt>
                <c:pt idx="61">
                  <c:v>94.620999999999995</c:v>
                </c:pt>
                <c:pt idx="62">
                  <c:v>64.960999999999999</c:v>
                </c:pt>
                <c:pt idx="63">
                  <c:v>84.988</c:v>
                </c:pt>
                <c:pt idx="64">
                  <c:v>48.447000000000003</c:v>
                </c:pt>
                <c:pt idx="65">
                  <c:v>58.151000000000003</c:v>
                </c:pt>
                <c:pt idx="66">
                  <c:v>21.216000000000001</c:v>
                </c:pt>
                <c:pt idx="67">
                  <c:v>22.931999999999999</c:v>
                </c:pt>
                <c:pt idx="68">
                  <c:v>48.128999999999998</c:v>
                </c:pt>
                <c:pt idx="69">
                  <c:v>11.09</c:v>
                </c:pt>
              </c:numCache>
            </c:numRef>
          </c:yVal>
          <c:smooth val="0"/>
          <c:extLst>
            <c:ext xmlns:c16="http://schemas.microsoft.com/office/drawing/2014/chart" uri="{C3380CC4-5D6E-409C-BE32-E72D297353CC}">
              <c16:uniqueId val="{00000003-F949-4407-9D4D-E9EDBF46C8A1}"/>
            </c:ext>
          </c:extLst>
        </c:ser>
        <c:ser>
          <c:idx val="7"/>
          <c:order val="7"/>
          <c:tx>
            <c:v>Mudstone</c:v>
          </c:tx>
          <c:spPr>
            <a:ln w="25400" cap="rnd">
              <a:noFill/>
              <a:round/>
            </a:ln>
            <a:effectLst/>
          </c:spPr>
          <c:marker>
            <c:symbol val="plus"/>
            <c:size val="8"/>
            <c:spPr>
              <a:noFill/>
              <a:ln w="15875">
                <a:solidFill>
                  <a:schemeClr val="tx1"/>
                </a:solidFill>
              </a:ln>
              <a:effectLst/>
            </c:spPr>
          </c:marker>
          <c:xVal>
            <c:numRef>
              <c:f>'8) Por_vs_UCS'!$D$204:$D$254</c:f>
              <c:numCache>
                <c:formatCode>0.00%</c:formatCode>
                <c:ptCount val="51"/>
                <c:pt idx="0">
                  <c:v>1.7255E-2</c:v>
                </c:pt>
                <c:pt idx="1">
                  <c:v>6.5781999999999993E-2</c:v>
                </c:pt>
                <c:pt idx="2">
                  <c:v>1.8425E-2</c:v>
                </c:pt>
                <c:pt idx="3">
                  <c:v>1.5301E-2</c:v>
                </c:pt>
                <c:pt idx="4">
                  <c:v>1.6802000000000001E-2</c:v>
                </c:pt>
                <c:pt idx="5">
                  <c:v>0.16614100000000001</c:v>
                </c:pt>
                <c:pt idx="6">
                  <c:v>1.6931999999999999E-2</c:v>
                </c:pt>
                <c:pt idx="7">
                  <c:v>1.0821000000000001E-2</c:v>
                </c:pt>
                <c:pt idx="8">
                  <c:v>0.16204199999999999</c:v>
                </c:pt>
                <c:pt idx="9">
                  <c:v>1.8223E-2</c:v>
                </c:pt>
                <c:pt idx="10">
                  <c:v>0.10295899999999999</c:v>
                </c:pt>
                <c:pt idx="11">
                  <c:v>0.16594400000000001</c:v>
                </c:pt>
                <c:pt idx="12">
                  <c:v>0.103836</c:v>
                </c:pt>
                <c:pt idx="13">
                  <c:v>0.28566799999999998</c:v>
                </c:pt>
                <c:pt idx="14">
                  <c:v>0.235431</c:v>
                </c:pt>
                <c:pt idx="15">
                  <c:v>0.26567400000000002</c:v>
                </c:pt>
                <c:pt idx="16">
                  <c:v>0.34603</c:v>
                </c:pt>
                <c:pt idx="17">
                  <c:v>0.30016700000000002</c:v>
                </c:pt>
                <c:pt idx="18">
                  <c:v>0.27504800000000001</c:v>
                </c:pt>
                <c:pt idx="19">
                  <c:v>0.39526800000000001</c:v>
                </c:pt>
                <c:pt idx="20">
                  <c:v>0.21031500000000003</c:v>
                </c:pt>
                <c:pt idx="21">
                  <c:v>0.14508099999999999</c:v>
                </c:pt>
                <c:pt idx="22">
                  <c:v>0.31566300000000003</c:v>
                </c:pt>
                <c:pt idx="23">
                  <c:v>0.32553599999999999</c:v>
                </c:pt>
                <c:pt idx="24">
                  <c:v>0.28554600000000002</c:v>
                </c:pt>
                <c:pt idx="25">
                  <c:v>0.27904800000000002</c:v>
                </c:pt>
                <c:pt idx="26">
                  <c:v>0.26542700000000002</c:v>
                </c:pt>
                <c:pt idx="27">
                  <c:v>0.29966900000000002</c:v>
                </c:pt>
                <c:pt idx="28">
                  <c:v>0.34540700000000002</c:v>
                </c:pt>
                <c:pt idx="29">
                  <c:v>0.30204399999999998</c:v>
                </c:pt>
                <c:pt idx="30">
                  <c:v>0.28892200000000001</c:v>
                </c:pt>
                <c:pt idx="31">
                  <c:v>0.370527</c:v>
                </c:pt>
                <c:pt idx="32">
                  <c:v>0.340285</c:v>
                </c:pt>
                <c:pt idx="33">
                  <c:v>0.27979999999999999</c:v>
                </c:pt>
                <c:pt idx="34">
                  <c:v>0.43101200000000001</c:v>
                </c:pt>
                <c:pt idx="35">
                  <c:v>0.32528899999999999</c:v>
                </c:pt>
                <c:pt idx="36">
                  <c:v>0.34553400000000006</c:v>
                </c:pt>
                <c:pt idx="37">
                  <c:v>0.29979600000000001</c:v>
                </c:pt>
                <c:pt idx="38">
                  <c:v>0.31429299999999999</c:v>
                </c:pt>
                <c:pt idx="39">
                  <c:v>0.27505299999999999</c:v>
                </c:pt>
                <c:pt idx="40">
                  <c:v>0.31766800000000001</c:v>
                </c:pt>
                <c:pt idx="41">
                  <c:v>0.2908</c:v>
                </c:pt>
                <c:pt idx="42">
                  <c:v>0.28030300000000002</c:v>
                </c:pt>
                <c:pt idx="43">
                  <c:v>0.43151499999999998</c:v>
                </c:pt>
                <c:pt idx="44">
                  <c:v>0.39402500000000007</c:v>
                </c:pt>
                <c:pt idx="45">
                  <c:v>0.290051</c:v>
                </c:pt>
                <c:pt idx="46">
                  <c:v>0.35028599999999999</c:v>
                </c:pt>
                <c:pt idx="47">
                  <c:v>0.40064899999999998</c:v>
                </c:pt>
                <c:pt idx="48">
                  <c:v>0.41064700000000004</c:v>
                </c:pt>
                <c:pt idx="49">
                  <c:v>0.48587799999999998</c:v>
                </c:pt>
                <c:pt idx="50">
                  <c:v>0.37902999999999998</c:v>
                </c:pt>
              </c:numCache>
            </c:numRef>
          </c:xVal>
          <c:yVal>
            <c:numRef>
              <c:f>'8) Por_vs_UCS'!$E$204:$E$254</c:f>
              <c:numCache>
                <c:formatCode>General</c:formatCode>
                <c:ptCount val="51"/>
                <c:pt idx="0">
                  <c:v>184.55500000000001</c:v>
                </c:pt>
                <c:pt idx="1">
                  <c:v>122.506</c:v>
                </c:pt>
                <c:pt idx="2">
                  <c:v>113.21899999999999</c:v>
                </c:pt>
                <c:pt idx="3">
                  <c:v>112.331</c:v>
                </c:pt>
                <c:pt idx="4">
                  <c:v>110.145</c:v>
                </c:pt>
                <c:pt idx="5">
                  <c:v>108.074</c:v>
                </c:pt>
                <c:pt idx="6">
                  <c:v>101.262</c:v>
                </c:pt>
                <c:pt idx="7">
                  <c:v>81.515000000000001</c:v>
                </c:pt>
                <c:pt idx="8">
                  <c:v>67.760999999999996</c:v>
                </c:pt>
                <c:pt idx="9">
                  <c:v>35.939</c:v>
                </c:pt>
                <c:pt idx="10">
                  <c:v>24.584</c:v>
                </c:pt>
                <c:pt idx="11">
                  <c:v>22.798999999999999</c:v>
                </c:pt>
                <c:pt idx="12">
                  <c:v>20.416</c:v>
                </c:pt>
                <c:pt idx="13">
                  <c:v>16.975000000000001</c:v>
                </c:pt>
                <c:pt idx="14">
                  <c:v>16.434999999999999</c:v>
                </c:pt>
                <c:pt idx="15">
                  <c:v>15.269</c:v>
                </c:pt>
                <c:pt idx="16">
                  <c:v>13.686999999999999</c:v>
                </c:pt>
                <c:pt idx="17">
                  <c:v>13.352</c:v>
                </c:pt>
                <c:pt idx="18">
                  <c:v>12.808</c:v>
                </c:pt>
                <c:pt idx="19">
                  <c:v>12.654999999999999</c:v>
                </c:pt>
                <c:pt idx="20">
                  <c:v>12.612</c:v>
                </c:pt>
                <c:pt idx="21">
                  <c:v>12.416</c:v>
                </c:pt>
                <c:pt idx="22">
                  <c:v>12.256</c:v>
                </c:pt>
                <c:pt idx="23">
                  <c:v>12.118</c:v>
                </c:pt>
                <c:pt idx="24">
                  <c:v>11.85</c:v>
                </c:pt>
                <c:pt idx="25">
                  <c:v>10.962999999999999</c:v>
                </c:pt>
                <c:pt idx="26">
                  <c:v>10.76</c:v>
                </c:pt>
                <c:pt idx="27">
                  <c:v>10.481999999999999</c:v>
                </c:pt>
                <c:pt idx="28">
                  <c:v>10.407</c:v>
                </c:pt>
                <c:pt idx="29">
                  <c:v>9.0470000000000006</c:v>
                </c:pt>
                <c:pt idx="30">
                  <c:v>8.57</c:v>
                </c:pt>
                <c:pt idx="31">
                  <c:v>8.5589999999999993</c:v>
                </c:pt>
                <c:pt idx="32">
                  <c:v>8.2210000000000001</c:v>
                </c:pt>
                <c:pt idx="33">
                  <c:v>8.093</c:v>
                </c:pt>
                <c:pt idx="34">
                  <c:v>7.9359999999999999</c:v>
                </c:pt>
                <c:pt idx="35">
                  <c:v>7.8819999999999997</c:v>
                </c:pt>
                <c:pt idx="36">
                  <c:v>7.0590000000000002</c:v>
                </c:pt>
                <c:pt idx="37">
                  <c:v>6.7919999999999998</c:v>
                </c:pt>
                <c:pt idx="38">
                  <c:v>5.97</c:v>
                </c:pt>
                <c:pt idx="39">
                  <c:v>5.702</c:v>
                </c:pt>
                <c:pt idx="40">
                  <c:v>3.4409999999999998</c:v>
                </c:pt>
                <c:pt idx="41">
                  <c:v>3.3769999999999998</c:v>
                </c:pt>
                <c:pt idx="42">
                  <c:v>2.8319999999999999</c:v>
                </c:pt>
                <c:pt idx="43">
                  <c:v>2.6059999999999999</c:v>
                </c:pt>
                <c:pt idx="44">
                  <c:v>2.0640000000000001</c:v>
                </c:pt>
                <c:pt idx="45">
                  <c:v>1.7370000000000001</c:v>
                </c:pt>
                <c:pt idx="46">
                  <c:v>1.7290000000000001</c:v>
                </c:pt>
                <c:pt idx="47">
                  <c:v>1.722</c:v>
                </c:pt>
                <c:pt idx="48">
                  <c:v>1.242</c:v>
                </c:pt>
                <c:pt idx="49">
                  <c:v>1.095</c:v>
                </c:pt>
                <c:pt idx="50">
                  <c:v>0.7</c:v>
                </c:pt>
              </c:numCache>
            </c:numRef>
          </c:yVal>
          <c:smooth val="0"/>
          <c:extLst>
            <c:ext xmlns:c16="http://schemas.microsoft.com/office/drawing/2014/chart" uri="{C3380CC4-5D6E-409C-BE32-E72D297353CC}">
              <c16:uniqueId val="{00000004-F949-4407-9D4D-E9EDBF46C8A1}"/>
            </c:ext>
          </c:extLst>
        </c:ser>
        <c:ser>
          <c:idx val="2"/>
          <c:order val="8"/>
          <c:tx>
            <c:v>Chalk</c:v>
          </c:tx>
          <c:spPr>
            <a:ln w="25400" cap="rnd">
              <a:noFill/>
              <a:round/>
            </a:ln>
            <a:effectLst/>
          </c:spPr>
          <c:marker>
            <c:symbol val="square"/>
            <c:size val="7"/>
            <c:spPr>
              <a:solidFill>
                <a:schemeClr val="bg2">
                  <a:lumMod val="50000"/>
                </a:schemeClr>
              </a:solidFill>
              <a:ln w="9525">
                <a:solidFill>
                  <a:schemeClr val="tx1"/>
                </a:solidFill>
              </a:ln>
              <a:effectLst/>
            </c:spPr>
          </c:marker>
          <c:xVal>
            <c:numRef>
              <c:f>'8) Por_vs_UCS'!$D$75:$D$84</c:f>
              <c:numCache>
                <c:formatCode>0.00%</c:formatCode>
                <c:ptCount val="10"/>
                <c:pt idx="0">
                  <c:v>0.33</c:v>
                </c:pt>
                <c:pt idx="1">
                  <c:v>0.35000000000000003</c:v>
                </c:pt>
                <c:pt idx="2">
                  <c:v>0.36</c:v>
                </c:pt>
                <c:pt idx="3">
                  <c:v>0.38</c:v>
                </c:pt>
                <c:pt idx="4">
                  <c:v>0.4</c:v>
                </c:pt>
                <c:pt idx="5">
                  <c:v>0.42</c:v>
                </c:pt>
                <c:pt idx="6">
                  <c:v>0.44</c:v>
                </c:pt>
                <c:pt idx="7">
                  <c:v>0.46</c:v>
                </c:pt>
                <c:pt idx="8">
                  <c:v>0.47000000000000003</c:v>
                </c:pt>
                <c:pt idx="9">
                  <c:v>0.48</c:v>
                </c:pt>
              </c:numCache>
            </c:numRef>
          </c:xVal>
          <c:yVal>
            <c:numRef>
              <c:f>'8) Por_vs_UCS'!$E$75:$E$84</c:f>
              <c:numCache>
                <c:formatCode>General</c:formatCode>
                <c:ptCount val="10"/>
                <c:pt idx="0">
                  <c:v>7.2083111111111107</c:v>
                </c:pt>
                <c:pt idx="1">
                  <c:v>6.3017000000000003</c:v>
                </c:pt>
                <c:pt idx="2">
                  <c:v>5.7336642857142861</c:v>
                </c:pt>
                <c:pt idx="3">
                  <c:v>5.335</c:v>
                </c:pt>
                <c:pt idx="4">
                  <c:v>3.9524333333333335</c:v>
                </c:pt>
                <c:pt idx="5">
                  <c:v>4.0629166666666672</c:v>
                </c:pt>
                <c:pt idx="6">
                  <c:v>3.3276823529411774</c:v>
                </c:pt>
                <c:pt idx="7">
                  <c:v>2.6710599999999998</c:v>
                </c:pt>
                <c:pt idx="8">
                  <c:v>2.2717888888888891</c:v>
                </c:pt>
                <c:pt idx="9">
                  <c:v>1.8420000000000001</c:v>
                </c:pt>
              </c:numCache>
            </c:numRef>
          </c:yVal>
          <c:smooth val="0"/>
          <c:extLst>
            <c:ext xmlns:c16="http://schemas.microsoft.com/office/drawing/2014/chart" uri="{C3380CC4-5D6E-409C-BE32-E72D297353CC}">
              <c16:uniqueId val="{00000003-6F69-4A1B-AD18-C0036DB67FF3}"/>
            </c:ext>
          </c:extLst>
        </c:ser>
        <c:ser>
          <c:idx val="4"/>
          <c:order val="9"/>
          <c:tx>
            <c:v>Diatomite</c:v>
          </c:tx>
          <c:spPr>
            <a:ln w="25400" cap="rnd">
              <a:noFill/>
              <a:round/>
            </a:ln>
            <a:effectLst/>
          </c:spPr>
          <c:marker>
            <c:symbol val="diamond"/>
            <c:size val="8"/>
            <c:spPr>
              <a:solidFill>
                <a:schemeClr val="tx1">
                  <a:alpha val="95000"/>
                </a:schemeClr>
              </a:solidFill>
              <a:ln w="9525">
                <a:solidFill>
                  <a:schemeClr val="accent5"/>
                </a:solidFill>
              </a:ln>
              <a:effectLst/>
            </c:spPr>
          </c:marker>
          <c:xVal>
            <c:numRef>
              <c:f>'8) Por_vs_UCS'!$D$92:$D$97</c:f>
              <c:numCache>
                <c:formatCode>0.00%</c:formatCode>
                <c:ptCount val="6"/>
                <c:pt idx="0">
                  <c:v>0.61</c:v>
                </c:pt>
                <c:pt idx="1">
                  <c:v>0.60599999999999998</c:v>
                </c:pt>
                <c:pt idx="2">
                  <c:v>0.62</c:v>
                </c:pt>
                <c:pt idx="3">
                  <c:v>0.64300000000000002</c:v>
                </c:pt>
                <c:pt idx="4">
                  <c:v>0.61863000000000001</c:v>
                </c:pt>
                <c:pt idx="5">
                  <c:v>0.59191000000000005</c:v>
                </c:pt>
              </c:numCache>
            </c:numRef>
          </c:xVal>
          <c:yVal>
            <c:numRef>
              <c:f>'8) Por_vs_UCS'!$E$92:$E$97</c:f>
              <c:numCache>
                <c:formatCode>General</c:formatCode>
                <c:ptCount val="6"/>
                <c:pt idx="0">
                  <c:v>1.0900000000000001</c:v>
                </c:pt>
                <c:pt idx="1">
                  <c:v>2.11</c:v>
                </c:pt>
                <c:pt idx="2">
                  <c:v>1.36</c:v>
                </c:pt>
                <c:pt idx="3">
                  <c:v>0.4</c:v>
                </c:pt>
                <c:pt idx="4">
                  <c:v>2.6625999999999999</c:v>
                </c:pt>
                <c:pt idx="5">
                  <c:v>2.5670000000000002</c:v>
                </c:pt>
              </c:numCache>
            </c:numRef>
          </c:yVal>
          <c:smooth val="0"/>
          <c:extLst>
            <c:ext xmlns:c16="http://schemas.microsoft.com/office/drawing/2014/chart" uri="{C3380CC4-5D6E-409C-BE32-E72D297353CC}">
              <c16:uniqueId val="{00000005-6F69-4A1B-AD18-C0036DB67FF3}"/>
            </c:ext>
          </c:extLst>
        </c:ser>
        <c:ser>
          <c:idx val="8"/>
          <c:order val="10"/>
          <c:tx>
            <c:v>All Data</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46054319772528435"/>
                  <c:y val="9.3588097683441743E-2"/>
                </c:manualLayout>
              </c:layout>
              <c:numFmt formatCode="General" sourceLinked="0"/>
              <c:spPr>
                <a:solidFill>
                  <a:schemeClr val="bg1"/>
                </a:solidFill>
                <a:ln>
                  <a:noFill/>
                </a:ln>
                <a:effectLst/>
              </c:spPr>
              <c:txPr>
                <a:bodyPr rot="0" spcFirstLastPara="1" vertOverflow="ellipsis" vert="horz" wrap="square" anchor="ctr" anchorCtr="1"/>
                <a:lstStyle/>
                <a:p>
                  <a:pPr>
                    <a:defRPr sz="2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'8) Por_vs_UCS'!$D$2:$D$364</c:f>
              <c:numCache>
                <c:formatCode>0.00%</c:formatCode>
                <c:ptCount val="363"/>
                <c:pt idx="0">
                  <c:v>2.2000000000000002E-2</c:v>
                </c:pt>
                <c:pt idx="1">
                  <c:v>2.5000000000000001E-2</c:v>
                </c:pt>
                <c:pt idx="2">
                  <c:v>2.8999999999999998E-2</c:v>
                </c:pt>
                <c:pt idx="3">
                  <c:v>0.03</c:v>
                </c:pt>
                <c:pt idx="4">
                  <c:v>3.3000000000000002E-2</c:v>
                </c:pt>
                <c:pt idx="5">
                  <c:v>6.202E-3</c:v>
                </c:pt>
                <c:pt idx="6">
                  <c:v>6.2740000000000001E-3</c:v>
                </c:pt>
                <c:pt idx="7">
                  <c:v>8.6350000000000003E-3</c:v>
                </c:pt>
                <c:pt idx="8">
                  <c:v>8.9110000000000005E-3</c:v>
                </c:pt>
                <c:pt idx="9">
                  <c:v>8.9169999999999996E-3</c:v>
                </c:pt>
                <c:pt idx="10">
                  <c:v>1.0596E-2</c:v>
                </c:pt>
                <c:pt idx="11">
                  <c:v>1.2211E-2</c:v>
                </c:pt>
                <c:pt idx="12">
                  <c:v>1.2272E-2</c:v>
                </c:pt>
                <c:pt idx="13">
                  <c:v>1.2276E-2</c:v>
                </c:pt>
                <c:pt idx="14">
                  <c:v>1.5193999999999999E-2</c:v>
                </c:pt>
                <c:pt idx="15">
                  <c:v>1.6213999999999999E-2</c:v>
                </c:pt>
                <c:pt idx="16">
                  <c:v>1.8065000000000001E-2</c:v>
                </c:pt>
                <c:pt idx="17">
                  <c:v>1.8325000000000001E-2</c:v>
                </c:pt>
                <c:pt idx="18">
                  <c:v>1.8325999999999999E-2</c:v>
                </c:pt>
                <c:pt idx="19">
                  <c:v>1.9857E-2</c:v>
                </c:pt>
                <c:pt idx="20">
                  <c:v>2.4032999999999999E-2</c:v>
                </c:pt>
                <c:pt idx="21">
                  <c:v>2.8791000000000001E-2</c:v>
                </c:pt>
                <c:pt idx="22">
                  <c:v>3.2892999999999999E-2</c:v>
                </c:pt>
                <c:pt idx="23">
                  <c:v>3.3771000000000002E-2</c:v>
                </c:pt>
                <c:pt idx="24">
                  <c:v>3.3834999999999997E-2</c:v>
                </c:pt>
                <c:pt idx="25">
                  <c:v>3.4319000000000002E-2</c:v>
                </c:pt>
                <c:pt idx="26">
                  <c:v>3.6623999999999997E-2</c:v>
                </c:pt>
                <c:pt idx="27">
                  <c:v>3.8998999999999999E-2</c:v>
                </c:pt>
                <c:pt idx="28">
                  <c:v>4.4037E-2</c:v>
                </c:pt>
                <c:pt idx="29">
                  <c:v>4.6826E-2</c:v>
                </c:pt>
                <c:pt idx="30">
                  <c:v>4.9924000000000003E-2</c:v>
                </c:pt>
                <c:pt idx="31">
                  <c:v>5.4207999999999999E-2</c:v>
                </c:pt>
                <c:pt idx="32">
                  <c:v>5.9979999999999999E-2</c:v>
                </c:pt>
                <c:pt idx="33">
                  <c:v>6.9065000000000001E-2</c:v>
                </c:pt>
                <c:pt idx="34">
                  <c:v>9.2381000000000005E-2</c:v>
                </c:pt>
                <c:pt idx="35">
                  <c:v>9.2473E-2</c:v>
                </c:pt>
                <c:pt idx="36">
                  <c:v>9.5285999999999996E-2</c:v>
                </c:pt>
                <c:pt idx="37">
                  <c:v>9.7363000000000005E-2</c:v>
                </c:pt>
                <c:pt idx="38">
                  <c:v>0.109859</c:v>
                </c:pt>
                <c:pt idx="39">
                  <c:v>0.11304</c:v>
                </c:pt>
                <c:pt idx="40">
                  <c:v>0.12601799999999999</c:v>
                </c:pt>
                <c:pt idx="41">
                  <c:v>0.13906199999999999</c:v>
                </c:pt>
                <c:pt idx="42">
                  <c:v>0.14114399999999999</c:v>
                </c:pt>
                <c:pt idx="43">
                  <c:v>0.15309700000000001</c:v>
                </c:pt>
                <c:pt idx="44">
                  <c:v>0.16420699999999999</c:v>
                </c:pt>
                <c:pt idx="45">
                  <c:v>0.216859</c:v>
                </c:pt>
                <c:pt idx="46">
                  <c:v>0.21816199999999999</c:v>
                </c:pt>
                <c:pt idx="47">
                  <c:v>5.0000000000000001E-3</c:v>
                </c:pt>
                <c:pt idx="48">
                  <c:v>5.4054054054055297E-3</c:v>
                </c:pt>
                <c:pt idx="49">
                  <c:v>5.8139534883722265E-3</c:v>
                </c:pt>
                <c:pt idx="50">
                  <c:v>1.1627906976744195E-2</c:v>
                </c:pt>
                <c:pt idx="51">
                  <c:v>4.0697674418604814E-2</c:v>
                </c:pt>
                <c:pt idx="52">
                  <c:v>6.3953488372093206E-2</c:v>
                </c:pt>
                <c:pt idx="53">
                  <c:v>6.3953488372093206E-2</c:v>
                </c:pt>
                <c:pt idx="54">
                  <c:v>8.7209302325581592E-2</c:v>
                </c:pt>
                <c:pt idx="55">
                  <c:v>0.10465116279069775</c:v>
                </c:pt>
                <c:pt idx="56">
                  <c:v>0.11046511627906998</c:v>
                </c:pt>
                <c:pt idx="57">
                  <c:v>0.22093023255813971</c:v>
                </c:pt>
                <c:pt idx="58">
                  <c:v>0.24418604651162809</c:v>
                </c:pt>
                <c:pt idx="59">
                  <c:v>0.01</c:v>
                </c:pt>
                <c:pt idx="60">
                  <c:v>3.8998999999999999E-2</c:v>
                </c:pt>
                <c:pt idx="61">
                  <c:v>0.10382513661202182</c:v>
                </c:pt>
                <c:pt idx="62">
                  <c:v>0.13661202185792348</c:v>
                </c:pt>
                <c:pt idx="63">
                  <c:v>0.20765027322404364</c:v>
                </c:pt>
                <c:pt idx="64">
                  <c:v>0.29651162790697688</c:v>
                </c:pt>
                <c:pt idx="65">
                  <c:v>3.4000000000000002E-2</c:v>
                </c:pt>
                <c:pt idx="66">
                  <c:v>3.4319000000000002E-2</c:v>
                </c:pt>
                <c:pt idx="67">
                  <c:v>9.5000000000000001E-2</c:v>
                </c:pt>
                <c:pt idx="68">
                  <c:v>0.2032967032967031</c:v>
                </c:pt>
                <c:pt idx="69">
                  <c:v>1.8325999999999999E-2</c:v>
                </c:pt>
                <c:pt idx="70">
                  <c:v>2.4032999999999999E-2</c:v>
                </c:pt>
                <c:pt idx="71">
                  <c:v>0.12087912087912074</c:v>
                </c:pt>
                <c:pt idx="72">
                  <c:v>1.8065000000000001E-2</c:v>
                </c:pt>
                <c:pt idx="73">
                  <c:v>0.33</c:v>
                </c:pt>
                <c:pt idx="74">
                  <c:v>0.35000000000000003</c:v>
                </c:pt>
                <c:pt idx="75">
                  <c:v>0.36</c:v>
                </c:pt>
                <c:pt idx="76">
                  <c:v>0.38</c:v>
                </c:pt>
                <c:pt idx="77">
                  <c:v>0.4</c:v>
                </c:pt>
                <c:pt idx="78">
                  <c:v>0.42</c:v>
                </c:pt>
                <c:pt idx="79">
                  <c:v>0.44</c:v>
                </c:pt>
                <c:pt idx="80">
                  <c:v>0.46</c:v>
                </c:pt>
                <c:pt idx="81">
                  <c:v>0.47000000000000003</c:v>
                </c:pt>
                <c:pt idx="82">
                  <c:v>0.48</c:v>
                </c:pt>
                <c:pt idx="83">
                  <c:v>7.9966000000000013E-3</c:v>
                </c:pt>
                <c:pt idx="84">
                  <c:v>1.1645933333333332E-2</c:v>
                </c:pt>
                <c:pt idx="85">
                  <c:v>1.4315375000000002E-2</c:v>
                </c:pt>
                <c:pt idx="86">
                  <c:v>1.4737750000000001E-2</c:v>
                </c:pt>
                <c:pt idx="87">
                  <c:v>1.5759000000000002E-2</c:v>
                </c:pt>
                <c:pt idx="88">
                  <c:v>1.6234800000000001E-2</c:v>
                </c:pt>
                <c:pt idx="89">
                  <c:v>1.6724000000000003E-2</c:v>
                </c:pt>
                <c:pt idx="90">
                  <c:v>0.61</c:v>
                </c:pt>
                <c:pt idx="91">
                  <c:v>0.60599999999999998</c:v>
                </c:pt>
                <c:pt idx="92">
                  <c:v>0.62</c:v>
                </c:pt>
                <c:pt idx="93">
                  <c:v>0.64300000000000002</c:v>
                </c:pt>
                <c:pt idx="94">
                  <c:v>0.61863000000000001</c:v>
                </c:pt>
                <c:pt idx="95">
                  <c:v>0.59191000000000005</c:v>
                </c:pt>
                <c:pt idx="96">
                  <c:v>0.01</c:v>
                </c:pt>
                <c:pt idx="97">
                  <c:v>1.17E-2</c:v>
                </c:pt>
                <c:pt idx="98">
                  <c:v>1.2500000000000001E-2</c:v>
                </c:pt>
                <c:pt idx="99">
                  <c:v>1.3300000000000001E-2</c:v>
                </c:pt>
                <c:pt idx="100">
                  <c:v>0.02</c:v>
                </c:pt>
                <c:pt idx="101">
                  <c:v>5.8139534883722274E-3</c:v>
                </c:pt>
                <c:pt idx="102">
                  <c:v>1.7751479289940714E-2</c:v>
                </c:pt>
                <c:pt idx="103">
                  <c:v>5.0000000000000001E-3</c:v>
                </c:pt>
                <c:pt idx="104">
                  <c:v>5.0000000000000001E-3</c:v>
                </c:pt>
                <c:pt idx="105">
                  <c:v>5.0000000000000001E-3</c:v>
                </c:pt>
                <c:pt idx="106">
                  <c:v>5.0000000000000001E-3</c:v>
                </c:pt>
                <c:pt idx="107">
                  <c:v>1.2E-2</c:v>
                </c:pt>
                <c:pt idx="108">
                  <c:v>1.2E-2</c:v>
                </c:pt>
                <c:pt idx="109">
                  <c:v>2.9000000000000001E-2</c:v>
                </c:pt>
                <c:pt idx="110">
                  <c:v>2.9000000000000001E-2</c:v>
                </c:pt>
                <c:pt idx="111">
                  <c:v>4.7E-2</c:v>
                </c:pt>
                <c:pt idx="112">
                  <c:v>5.5555555555554378E-3</c:v>
                </c:pt>
                <c:pt idx="113">
                  <c:v>2.9585798816567942E-2</c:v>
                </c:pt>
                <c:pt idx="114">
                  <c:v>2.9585798816567942E-2</c:v>
                </c:pt>
                <c:pt idx="115">
                  <c:v>5.9171597633137464E-3</c:v>
                </c:pt>
                <c:pt idx="116">
                  <c:v>5.9171597633137464E-3</c:v>
                </c:pt>
                <c:pt idx="117">
                  <c:v>2.3668639053254458E-2</c:v>
                </c:pt>
                <c:pt idx="118">
                  <c:v>2.9585798816567942E-2</c:v>
                </c:pt>
                <c:pt idx="119">
                  <c:v>4.1999999999999997E-3</c:v>
                </c:pt>
                <c:pt idx="120">
                  <c:v>4.3E-3</c:v>
                </c:pt>
                <c:pt idx="121">
                  <c:v>4.4000000000000003E-3</c:v>
                </c:pt>
                <c:pt idx="122">
                  <c:v>4.5000000000000005E-3</c:v>
                </c:pt>
                <c:pt idx="123">
                  <c:v>4.7999999999999996E-3</c:v>
                </c:pt>
                <c:pt idx="124">
                  <c:v>4.8999999999999998E-3</c:v>
                </c:pt>
                <c:pt idx="125">
                  <c:v>1.1000000000000001E-2</c:v>
                </c:pt>
                <c:pt idx="126">
                  <c:v>1.11E-2</c:v>
                </c:pt>
                <c:pt idx="127">
                  <c:v>1.11E-2</c:v>
                </c:pt>
                <c:pt idx="128">
                  <c:v>1.11E-2</c:v>
                </c:pt>
                <c:pt idx="129">
                  <c:v>3.3E-3</c:v>
                </c:pt>
                <c:pt idx="130">
                  <c:v>2.8999999999999998E-3</c:v>
                </c:pt>
                <c:pt idx="131">
                  <c:v>2.3668639053254458E-2</c:v>
                </c:pt>
                <c:pt idx="132" formatCode="0.0%">
                  <c:v>6.0606060606060663E-2</c:v>
                </c:pt>
                <c:pt idx="133" formatCode="0.0%">
                  <c:v>6.6666666666666596E-2</c:v>
                </c:pt>
                <c:pt idx="134" formatCode="0.0%">
                  <c:v>0.12121212121212106</c:v>
                </c:pt>
                <c:pt idx="135" formatCode="0.0%">
                  <c:v>0.15757575757575745</c:v>
                </c:pt>
                <c:pt idx="136" formatCode="0.0%">
                  <c:v>0.18181818181818171</c:v>
                </c:pt>
                <c:pt idx="137" formatCode="0.0%">
                  <c:v>0.33333333333333326</c:v>
                </c:pt>
                <c:pt idx="138" formatCode="0.0%">
                  <c:v>0.38181818181818178</c:v>
                </c:pt>
                <c:pt idx="139" formatCode="0.0%">
                  <c:v>0.28484848484848474</c:v>
                </c:pt>
                <c:pt idx="140" formatCode="0.0%">
                  <c:v>0.12</c:v>
                </c:pt>
                <c:pt idx="141" formatCode="0.0%">
                  <c:v>0.15757575757575745</c:v>
                </c:pt>
                <c:pt idx="142" formatCode="0.0%">
                  <c:v>0.16</c:v>
                </c:pt>
                <c:pt idx="143" formatCode="0.0%">
                  <c:v>0.25</c:v>
                </c:pt>
                <c:pt idx="144">
                  <c:v>3.9300000000000002E-2</c:v>
                </c:pt>
                <c:pt idx="145">
                  <c:v>5.3199999999999997E-2</c:v>
                </c:pt>
                <c:pt idx="146">
                  <c:v>7.1499999999999994E-2</c:v>
                </c:pt>
                <c:pt idx="147">
                  <c:v>9.3899999999999997E-2</c:v>
                </c:pt>
                <c:pt idx="148">
                  <c:v>9.4899999999999998E-2</c:v>
                </c:pt>
                <c:pt idx="149">
                  <c:v>0.1119</c:v>
                </c:pt>
                <c:pt idx="150">
                  <c:v>0.1386</c:v>
                </c:pt>
                <c:pt idx="151">
                  <c:v>0.186</c:v>
                </c:pt>
                <c:pt idx="152">
                  <c:v>4.5999999999999999E-2</c:v>
                </c:pt>
                <c:pt idx="153">
                  <c:v>5.9400000000000008E-2</c:v>
                </c:pt>
                <c:pt idx="154">
                  <c:v>5.1100000000000007E-2</c:v>
                </c:pt>
                <c:pt idx="155">
                  <c:v>3.3799999999999997E-2</c:v>
                </c:pt>
                <c:pt idx="156">
                  <c:v>5.2400000000000002E-2</c:v>
                </c:pt>
                <c:pt idx="157">
                  <c:v>5.5700000000000006E-2</c:v>
                </c:pt>
                <c:pt idx="158">
                  <c:v>6.6900000000000001E-2</c:v>
                </c:pt>
                <c:pt idx="159" formatCode="0.0%">
                  <c:v>3.6000000000000004E-2</c:v>
                </c:pt>
                <c:pt idx="160" formatCode="0.0%">
                  <c:v>3.7999999999999999E-2</c:v>
                </c:pt>
                <c:pt idx="161" formatCode="0.0%">
                  <c:v>4.2000000000000003E-2</c:v>
                </c:pt>
                <c:pt idx="162" formatCode="0.0%">
                  <c:v>4.2000000000000003E-2</c:v>
                </c:pt>
                <c:pt idx="163" formatCode="0.0%">
                  <c:v>4.2999999999999997E-2</c:v>
                </c:pt>
                <c:pt idx="164" formatCode="0.0%">
                  <c:v>4.5999999999999999E-2</c:v>
                </c:pt>
                <c:pt idx="165" formatCode="0.0%">
                  <c:v>6.7000000000000004E-2</c:v>
                </c:pt>
                <c:pt idx="166" formatCode="0.0%">
                  <c:v>7.0000000000000007E-2</c:v>
                </c:pt>
                <c:pt idx="167" formatCode="0.0%">
                  <c:v>0.17199999999999999</c:v>
                </c:pt>
                <c:pt idx="168" formatCode="0.0%">
                  <c:v>0.184</c:v>
                </c:pt>
                <c:pt idx="169" formatCode="0.0%">
                  <c:v>0.185</c:v>
                </c:pt>
                <c:pt idx="170" formatCode="0.0%">
                  <c:v>0.18600000000000003</c:v>
                </c:pt>
                <c:pt idx="171" formatCode="0.0%">
                  <c:v>0.18600000000000003</c:v>
                </c:pt>
                <c:pt idx="172">
                  <c:v>2.1788999999999999E-2</c:v>
                </c:pt>
                <c:pt idx="173">
                  <c:v>2.3535E-2</c:v>
                </c:pt>
                <c:pt idx="174">
                  <c:v>2.5861000000000002E-2</c:v>
                </c:pt>
                <c:pt idx="175">
                  <c:v>2.8666000000000001E-2</c:v>
                </c:pt>
                <c:pt idx="176">
                  <c:v>3.8151000000000004E-2</c:v>
                </c:pt>
                <c:pt idx="177">
                  <c:v>4.0433000000000004E-2</c:v>
                </c:pt>
                <c:pt idx="178">
                  <c:v>4.0495999999999997E-2</c:v>
                </c:pt>
                <c:pt idx="179">
                  <c:v>4.2699999999999995E-2</c:v>
                </c:pt>
                <c:pt idx="180">
                  <c:v>4.5830000000000003E-2</c:v>
                </c:pt>
                <c:pt idx="181">
                  <c:v>5.2636000000000002E-2</c:v>
                </c:pt>
                <c:pt idx="182">
                  <c:v>5.3036000000000007E-2</c:v>
                </c:pt>
                <c:pt idx="183">
                  <c:v>5.3582000000000005E-2</c:v>
                </c:pt>
                <c:pt idx="184">
                  <c:v>6.1559000000000003E-2</c:v>
                </c:pt>
                <c:pt idx="185">
                  <c:v>6.1559999999999997E-2</c:v>
                </c:pt>
                <c:pt idx="186">
                  <c:v>6.3757000000000008E-2</c:v>
                </c:pt>
                <c:pt idx="187">
                  <c:v>6.4774999999999999E-2</c:v>
                </c:pt>
                <c:pt idx="188">
                  <c:v>6.6023999999999999E-2</c:v>
                </c:pt>
                <c:pt idx="189">
                  <c:v>6.7581000000000002E-2</c:v>
                </c:pt>
                <c:pt idx="190">
                  <c:v>7.4556999999999998E-2</c:v>
                </c:pt>
                <c:pt idx="191">
                  <c:v>7.6434000000000002E-2</c:v>
                </c:pt>
                <c:pt idx="192">
                  <c:v>7.7058000000000001E-2</c:v>
                </c:pt>
                <c:pt idx="193">
                  <c:v>8.5739999999999997E-2</c:v>
                </c:pt>
                <c:pt idx="194">
                  <c:v>0.10163</c:v>
                </c:pt>
                <c:pt idx="195">
                  <c:v>0.12259700000000001</c:v>
                </c:pt>
                <c:pt idx="196">
                  <c:v>0.131524</c:v>
                </c:pt>
                <c:pt idx="197">
                  <c:v>0.14388500000000001</c:v>
                </c:pt>
                <c:pt idx="198">
                  <c:v>0.17699100000000001</c:v>
                </c:pt>
                <c:pt idx="199">
                  <c:v>0.18262500000000001</c:v>
                </c:pt>
                <c:pt idx="200">
                  <c:v>0.19975600000000002</c:v>
                </c:pt>
                <c:pt idx="201">
                  <c:v>0.33082700000000004</c:v>
                </c:pt>
                <c:pt idx="202">
                  <c:v>1.7255E-2</c:v>
                </c:pt>
                <c:pt idx="203">
                  <c:v>6.5781999999999993E-2</c:v>
                </c:pt>
                <c:pt idx="204">
                  <c:v>1.8425E-2</c:v>
                </c:pt>
                <c:pt idx="205">
                  <c:v>1.5301E-2</c:v>
                </c:pt>
                <c:pt idx="206">
                  <c:v>1.6802000000000001E-2</c:v>
                </c:pt>
                <c:pt idx="207">
                  <c:v>0.16614100000000001</c:v>
                </c:pt>
                <c:pt idx="208">
                  <c:v>1.6931999999999999E-2</c:v>
                </c:pt>
                <c:pt idx="209">
                  <c:v>1.0821000000000001E-2</c:v>
                </c:pt>
                <c:pt idx="210">
                  <c:v>0.16204199999999999</c:v>
                </c:pt>
                <c:pt idx="211">
                  <c:v>1.8223E-2</c:v>
                </c:pt>
                <c:pt idx="212">
                  <c:v>0.10295899999999999</c:v>
                </c:pt>
                <c:pt idx="213">
                  <c:v>0.16594400000000001</c:v>
                </c:pt>
                <c:pt idx="214">
                  <c:v>0.103836</c:v>
                </c:pt>
                <c:pt idx="215">
                  <c:v>0.28566799999999998</c:v>
                </c:pt>
                <c:pt idx="216">
                  <c:v>0.235431</c:v>
                </c:pt>
                <c:pt idx="217">
                  <c:v>0.26567400000000002</c:v>
                </c:pt>
                <c:pt idx="218">
                  <c:v>0.34603</c:v>
                </c:pt>
                <c:pt idx="219">
                  <c:v>0.30016700000000002</c:v>
                </c:pt>
                <c:pt idx="220">
                  <c:v>0.27504800000000001</c:v>
                </c:pt>
                <c:pt idx="221">
                  <c:v>0.39526800000000001</c:v>
                </c:pt>
                <c:pt idx="222">
                  <c:v>0.21031500000000003</c:v>
                </c:pt>
                <c:pt idx="223">
                  <c:v>0.14508099999999999</c:v>
                </c:pt>
                <c:pt idx="224">
                  <c:v>0.31566300000000003</c:v>
                </c:pt>
                <c:pt idx="225">
                  <c:v>0.32553599999999999</c:v>
                </c:pt>
                <c:pt idx="226">
                  <c:v>0.28554600000000002</c:v>
                </c:pt>
                <c:pt idx="227">
                  <c:v>0.27904800000000002</c:v>
                </c:pt>
                <c:pt idx="228">
                  <c:v>0.26542700000000002</c:v>
                </c:pt>
                <c:pt idx="229">
                  <c:v>0.29966900000000002</c:v>
                </c:pt>
                <c:pt idx="230">
                  <c:v>0.34540700000000002</c:v>
                </c:pt>
                <c:pt idx="231">
                  <c:v>0.30204399999999998</c:v>
                </c:pt>
                <c:pt idx="232">
                  <c:v>0.28892200000000001</c:v>
                </c:pt>
                <c:pt idx="233">
                  <c:v>0.370527</c:v>
                </c:pt>
                <c:pt idx="234">
                  <c:v>0.340285</c:v>
                </c:pt>
                <c:pt idx="235">
                  <c:v>0.27979999999999999</c:v>
                </c:pt>
                <c:pt idx="236">
                  <c:v>0.43101200000000001</c:v>
                </c:pt>
                <c:pt idx="237">
                  <c:v>0.32528899999999999</c:v>
                </c:pt>
                <c:pt idx="238">
                  <c:v>0.34553400000000006</c:v>
                </c:pt>
                <c:pt idx="239">
                  <c:v>0.29979600000000001</c:v>
                </c:pt>
                <c:pt idx="240">
                  <c:v>0.31429299999999999</c:v>
                </c:pt>
                <c:pt idx="241">
                  <c:v>0.27505299999999999</c:v>
                </c:pt>
                <c:pt idx="242">
                  <c:v>0.31766800000000001</c:v>
                </c:pt>
                <c:pt idx="243">
                  <c:v>0.2908</c:v>
                </c:pt>
                <c:pt idx="244">
                  <c:v>0.28030300000000002</c:v>
                </c:pt>
                <c:pt idx="245">
                  <c:v>0.43151499999999998</c:v>
                </c:pt>
                <c:pt idx="246">
                  <c:v>0.39402500000000007</c:v>
                </c:pt>
                <c:pt idx="247">
                  <c:v>0.290051</c:v>
                </c:pt>
                <c:pt idx="248">
                  <c:v>0.35028599999999999</c:v>
                </c:pt>
                <c:pt idx="249">
                  <c:v>0.40064899999999998</c:v>
                </c:pt>
                <c:pt idx="250">
                  <c:v>0.41064700000000004</c:v>
                </c:pt>
                <c:pt idx="251">
                  <c:v>0.48587799999999998</c:v>
                </c:pt>
                <c:pt idx="252">
                  <c:v>0.37902999999999998</c:v>
                </c:pt>
                <c:pt idx="253">
                  <c:v>3.6363636363636397E-2</c:v>
                </c:pt>
                <c:pt idx="254">
                  <c:v>1.2121212121212133E-2</c:v>
                </c:pt>
                <c:pt idx="255">
                  <c:v>5.0000000000000001E-3</c:v>
                </c:pt>
                <c:pt idx="256">
                  <c:v>1.8181818181818063E-2</c:v>
                </c:pt>
                <c:pt idx="257">
                  <c:v>7.7000000000000002E-3</c:v>
                </c:pt>
                <c:pt idx="258">
                  <c:v>1.7999999999999999E-2</c:v>
                </c:pt>
                <c:pt idx="259">
                  <c:v>5.0000000000000001E-3</c:v>
                </c:pt>
                <c:pt idx="260">
                  <c:v>3.7234042553191404E-2</c:v>
                </c:pt>
                <c:pt idx="261">
                  <c:v>5.0761421319798121E-3</c:v>
                </c:pt>
                <c:pt idx="262">
                  <c:v>1.0526315789473694E-2</c:v>
                </c:pt>
                <c:pt idx="263">
                  <c:v>5.3191489361700999E-3</c:v>
                </c:pt>
                <c:pt idx="264">
                  <c:v>3.1914893617021309E-2</c:v>
                </c:pt>
                <c:pt idx="265">
                  <c:v>3.4700000000000002E-2</c:v>
                </c:pt>
                <c:pt idx="266">
                  <c:v>3.5900000000000001E-2</c:v>
                </c:pt>
                <c:pt idx="267">
                  <c:v>0.04</c:v>
                </c:pt>
                <c:pt idx="268">
                  <c:v>0.04</c:v>
                </c:pt>
                <c:pt idx="269">
                  <c:v>0.04</c:v>
                </c:pt>
                <c:pt idx="270">
                  <c:v>4.4999999999999998E-2</c:v>
                </c:pt>
                <c:pt idx="271">
                  <c:v>4.4999999999999998E-2</c:v>
                </c:pt>
                <c:pt idx="272">
                  <c:v>5.2400000000000002E-2</c:v>
                </c:pt>
                <c:pt idx="273">
                  <c:v>5.3499999999999999E-2</c:v>
                </c:pt>
                <c:pt idx="274">
                  <c:v>1.4E-2</c:v>
                </c:pt>
                <c:pt idx="275">
                  <c:v>1.9699999999999999E-2</c:v>
                </c:pt>
              </c:numCache>
            </c:numRef>
          </c:xVal>
          <c:yVal>
            <c:numRef>
              <c:f>'8) Por_vs_UCS'!$E$2:$E$364</c:f>
              <c:numCache>
                <c:formatCode>General</c:formatCode>
                <c:ptCount val="363"/>
                <c:pt idx="0">
                  <c:v>102.18</c:v>
                </c:pt>
                <c:pt idx="1">
                  <c:v>127.94</c:v>
                </c:pt>
                <c:pt idx="2">
                  <c:v>122.7</c:v>
                </c:pt>
                <c:pt idx="3">
                  <c:v>74.38</c:v>
                </c:pt>
                <c:pt idx="4">
                  <c:v>133.63999999999999</c:v>
                </c:pt>
                <c:pt idx="5">
                  <c:v>171.33799999999999</c:v>
                </c:pt>
                <c:pt idx="6">
                  <c:v>240.24700000000001</c:v>
                </c:pt>
                <c:pt idx="7">
                  <c:v>152.92699999999999</c:v>
                </c:pt>
                <c:pt idx="8">
                  <c:v>164.83500000000001</c:v>
                </c:pt>
                <c:pt idx="9">
                  <c:v>146.31200000000001</c:v>
                </c:pt>
                <c:pt idx="10">
                  <c:v>150.172</c:v>
                </c:pt>
                <c:pt idx="11">
                  <c:v>62.411000000000001</c:v>
                </c:pt>
                <c:pt idx="12">
                  <c:v>165.27799999999999</c:v>
                </c:pt>
                <c:pt idx="13">
                  <c:v>151.16499999999999</c:v>
                </c:pt>
                <c:pt idx="14">
                  <c:v>76.415000000000006</c:v>
                </c:pt>
                <c:pt idx="15" formatCode="0.00">
                  <c:v>98.908000000000001</c:v>
                </c:pt>
                <c:pt idx="16">
                  <c:v>149.73599999999999</c:v>
                </c:pt>
                <c:pt idx="17">
                  <c:v>214.23400000000001</c:v>
                </c:pt>
                <c:pt idx="18">
                  <c:v>209.49299999999999</c:v>
                </c:pt>
                <c:pt idx="19">
                  <c:v>90.31</c:v>
                </c:pt>
                <c:pt idx="20">
                  <c:v>173.00299999999999</c:v>
                </c:pt>
                <c:pt idx="21">
                  <c:v>182.15700000000001</c:v>
                </c:pt>
                <c:pt idx="22">
                  <c:v>199.58</c:v>
                </c:pt>
                <c:pt idx="23">
                  <c:v>80.064999999999998</c:v>
                </c:pt>
                <c:pt idx="24">
                  <c:v>173.00899999999999</c:v>
                </c:pt>
                <c:pt idx="25">
                  <c:v>119.75700000000001</c:v>
                </c:pt>
                <c:pt idx="26">
                  <c:v>209.946</c:v>
                </c:pt>
                <c:pt idx="27">
                  <c:v>79.075999999999993</c:v>
                </c:pt>
                <c:pt idx="28">
                  <c:v>91.647999999999996</c:v>
                </c:pt>
                <c:pt idx="29">
                  <c:v>126.821</c:v>
                </c:pt>
                <c:pt idx="30" formatCode="0.00%">
                  <c:v>73.680999999999997</c:v>
                </c:pt>
                <c:pt idx="31">
                  <c:v>107.09</c:v>
                </c:pt>
                <c:pt idx="32">
                  <c:v>158.25200000000001</c:v>
                </c:pt>
                <c:pt idx="33">
                  <c:v>64.652000000000001</c:v>
                </c:pt>
                <c:pt idx="34">
                  <c:v>141.73400000000001</c:v>
                </c:pt>
                <c:pt idx="35">
                  <c:v>144.93100000000001</c:v>
                </c:pt>
                <c:pt idx="36" formatCode="0.00">
                  <c:v>105.68300000000001</c:v>
                </c:pt>
                <c:pt idx="37">
                  <c:v>32.255000000000003</c:v>
                </c:pt>
                <c:pt idx="38">
                  <c:v>75.042000000000002</c:v>
                </c:pt>
                <c:pt idx="39">
                  <c:v>54.426000000000002</c:v>
                </c:pt>
                <c:pt idx="40">
                  <c:v>49.914000000000001</c:v>
                </c:pt>
                <c:pt idx="41">
                  <c:v>133.053</c:v>
                </c:pt>
                <c:pt idx="42">
                  <c:v>42.316000000000003</c:v>
                </c:pt>
                <c:pt idx="43">
                  <c:v>34.164999999999999</c:v>
                </c:pt>
                <c:pt idx="44">
                  <c:v>33.841000000000001</c:v>
                </c:pt>
                <c:pt idx="45">
                  <c:v>38.945999999999998</c:v>
                </c:pt>
                <c:pt idx="46">
                  <c:v>52.177</c:v>
                </c:pt>
                <c:pt idx="47">
                  <c:v>152.81379310344826</c:v>
                </c:pt>
                <c:pt idx="48">
                  <c:v>179.46206896551723</c:v>
                </c:pt>
                <c:pt idx="49">
                  <c:v>146.65517241379311</c:v>
                </c:pt>
                <c:pt idx="50">
                  <c:v>97.062068965517241</c:v>
                </c:pt>
                <c:pt idx="51">
                  <c:v>113.11724137931034</c:v>
                </c:pt>
                <c:pt idx="52">
                  <c:v>107.30344827586207</c:v>
                </c:pt>
                <c:pt idx="53">
                  <c:v>134.61379310344827</c:v>
                </c:pt>
                <c:pt idx="54">
                  <c:v>114.71034482758621</c:v>
                </c:pt>
                <c:pt idx="55">
                  <c:v>117.44827586206897</c:v>
                </c:pt>
                <c:pt idx="56">
                  <c:v>91.931034482758619</c:v>
                </c:pt>
                <c:pt idx="57">
                  <c:v>35.248275862068965</c:v>
                </c:pt>
                <c:pt idx="58">
                  <c:v>52.96551724137931</c:v>
                </c:pt>
                <c:pt idx="59">
                  <c:v>96.526427556916104</c:v>
                </c:pt>
                <c:pt idx="60">
                  <c:v>158.57913098636217</c:v>
                </c:pt>
                <c:pt idx="61">
                  <c:v>158.57913098636217</c:v>
                </c:pt>
                <c:pt idx="62">
                  <c:v>96.526427556916104</c:v>
                </c:pt>
                <c:pt idx="63">
                  <c:v>92.389580661619704</c:v>
                </c:pt>
                <c:pt idx="64">
                  <c:v>51.71058619120506</c:v>
                </c:pt>
                <c:pt idx="65">
                  <c:v>173</c:v>
                </c:pt>
                <c:pt idx="66">
                  <c:v>173</c:v>
                </c:pt>
                <c:pt idx="67">
                  <c:v>105.5</c:v>
                </c:pt>
                <c:pt idx="68">
                  <c:v>86.9</c:v>
                </c:pt>
                <c:pt idx="69">
                  <c:v>197</c:v>
                </c:pt>
                <c:pt idx="70">
                  <c:v>193</c:v>
                </c:pt>
                <c:pt idx="71">
                  <c:v>158</c:v>
                </c:pt>
                <c:pt idx="72">
                  <c:v>175</c:v>
                </c:pt>
                <c:pt idx="73">
                  <c:v>7.2083111111111107</c:v>
                </c:pt>
                <c:pt idx="74">
                  <c:v>6.3017000000000003</c:v>
                </c:pt>
                <c:pt idx="75">
                  <c:v>5.7336642857142861</c:v>
                </c:pt>
                <c:pt idx="76">
                  <c:v>5.335</c:v>
                </c:pt>
                <c:pt idx="77">
                  <c:v>3.9524333333333335</c:v>
                </c:pt>
                <c:pt idx="78">
                  <c:v>4.0629166666666672</c:v>
                </c:pt>
                <c:pt idx="79">
                  <c:v>3.3276823529411774</c:v>
                </c:pt>
                <c:pt idx="80">
                  <c:v>2.6710599999999998</c:v>
                </c:pt>
                <c:pt idx="81">
                  <c:v>2.2717888888888891</c:v>
                </c:pt>
                <c:pt idx="82">
                  <c:v>1.8420000000000001</c:v>
                </c:pt>
                <c:pt idx="83">
                  <c:v>390.95400000000001</c:v>
                </c:pt>
                <c:pt idx="84">
                  <c:v>402.65</c:v>
                </c:pt>
                <c:pt idx="85">
                  <c:v>256.15999999999997</c:v>
                </c:pt>
                <c:pt idx="86">
                  <c:v>494.01499999999999</c:v>
                </c:pt>
                <c:pt idx="87">
                  <c:v>347.7</c:v>
                </c:pt>
                <c:pt idx="88">
                  <c:v>517.24599999999998</c:v>
                </c:pt>
                <c:pt idx="89">
                  <c:v>341.98555555555561</c:v>
                </c:pt>
                <c:pt idx="90">
                  <c:v>1.0900000000000001</c:v>
                </c:pt>
                <c:pt idx="91">
                  <c:v>2.11</c:v>
                </c:pt>
                <c:pt idx="92">
                  <c:v>1.36</c:v>
                </c:pt>
                <c:pt idx="93">
                  <c:v>0.4</c:v>
                </c:pt>
                <c:pt idx="94">
                  <c:v>2.6625999999999999</c:v>
                </c:pt>
                <c:pt idx="95">
                  <c:v>2.5670000000000002</c:v>
                </c:pt>
                <c:pt idx="96">
                  <c:v>197</c:v>
                </c:pt>
                <c:pt idx="97">
                  <c:v>148.91</c:v>
                </c:pt>
                <c:pt idx="98">
                  <c:v>146.63</c:v>
                </c:pt>
                <c:pt idx="99">
                  <c:v>184.69</c:v>
                </c:pt>
                <c:pt idx="100">
                  <c:v>167.37</c:v>
                </c:pt>
                <c:pt idx="101">
                  <c:v>126.86330478908975</c:v>
                </c:pt>
                <c:pt idx="102">
                  <c:v>144.78964133537417</c:v>
                </c:pt>
                <c:pt idx="103">
                  <c:v>224.48965517241382</c:v>
                </c:pt>
                <c:pt idx="104">
                  <c:v>216.65517241379311</c:v>
                </c:pt>
                <c:pt idx="105">
                  <c:v>195.86206896551724</c:v>
                </c:pt>
                <c:pt idx="106">
                  <c:v>186.34482758620689</c:v>
                </c:pt>
                <c:pt idx="107">
                  <c:v>133.79310344827587</c:v>
                </c:pt>
                <c:pt idx="108">
                  <c:v>132.08965517241379</c:v>
                </c:pt>
                <c:pt idx="109">
                  <c:v>209.38620689655173</c:v>
                </c:pt>
                <c:pt idx="110">
                  <c:v>208.50344827586207</c:v>
                </c:pt>
                <c:pt idx="111">
                  <c:v>135.93103448275863</c:v>
                </c:pt>
                <c:pt idx="112">
                  <c:v>165.4738758118562</c:v>
                </c:pt>
                <c:pt idx="113">
                  <c:v>234.42132406679627</c:v>
                </c:pt>
                <c:pt idx="114">
                  <c:v>196.50022752657924</c:v>
                </c:pt>
                <c:pt idx="115">
                  <c:v>244.07</c:v>
                </c:pt>
                <c:pt idx="116">
                  <c:v>226.15</c:v>
                </c:pt>
                <c:pt idx="117">
                  <c:v>193</c:v>
                </c:pt>
                <c:pt idx="118">
                  <c:v>251</c:v>
                </c:pt>
                <c:pt idx="119">
                  <c:v>125.3</c:v>
                </c:pt>
                <c:pt idx="120">
                  <c:v>120.8</c:v>
                </c:pt>
                <c:pt idx="121">
                  <c:v>137.1</c:v>
                </c:pt>
                <c:pt idx="122">
                  <c:v>136.19999999999999</c:v>
                </c:pt>
                <c:pt idx="123">
                  <c:v>135.4</c:v>
                </c:pt>
                <c:pt idx="124">
                  <c:v>135.9</c:v>
                </c:pt>
                <c:pt idx="125">
                  <c:v>109.2</c:v>
                </c:pt>
                <c:pt idx="126">
                  <c:v>116.9</c:v>
                </c:pt>
                <c:pt idx="127">
                  <c:v>116</c:v>
                </c:pt>
                <c:pt idx="128">
                  <c:v>111.2</c:v>
                </c:pt>
                <c:pt idx="129">
                  <c:v>251</c:v>
                </c:pt>
                <c:pt idx="130">
                  <c:v>136.44700009652641</c:v>
                </c:pt>
                <c:pt idx="131">
                  <c:v>281</c:v>
                </c:pt>
                <c:pt idx="132">
                  <c:v>148.23701374812117</c:v>
                </c:pt>
                <c:pt idx="133">
                  <c:v>113.07381513810174</c:v>
                </c:pt>
                <c:pt idx="134">
                  <c:v>73.773769632785886</c:v>
                </c:pt>
                <c:pt idx="135">
                  <c:v>90.321157213971503</c:v>
                </c:pt>
                <c:pt idx="136">
                  <c:v>78.600091010631687</c:v>
                </c:pt>
                <c:pt idx="137">
                  <c:v>46.194790330809852</c:v>
                </c:pt>
                <c:pt idx="138">
                  <c:v>24.47634413050373</c:v>
                </c:pt>
                <c:pt idx="139">
                  <c:v>40.862068965517238</c:v>
                </c:pt>
                <c:pt idx="140">
                  <c:v>86.9</c:v>
                </c:pt>
                <c:pt idx="141">
                  <c:v>90.32</c:v>
                </c:pt>
                <c:pt idx="142">
                  <c:v>71.709999999999994</c:v>
                </c:pt>
                <c:pt idx="143">
                  <c:v>32.82</c:v>
                </c:pt>
                <c:pt idx="144">
                  <c:v>164</c:v>
                </c:pt>
                <c:pt idx="145">
                  <c:v>177</c:v>
                </c:pt>
                <c:pt idx="146">
                  <c:v>150</c:v>
                </c:pt>
                <c:pt idx="147">
                  <c:v>85</c:v>
                </c:pt>
                <c:pt idx="148">
                  <c:v>176</c:v>
                </c:pt>
                <c:pt idx="149">
                  <c:v>99</c:v>
                </c:pt>
                <c:pt idx="150">
                  <c:v>125</c:v>
                </c:pt>
                <c:pt idx="151">
                  <c:v>20</c:v>
                </c:pt>
                <c:pt idx="152">
                  <c:v>98</c:v>
                </c:pt>
                <c:pt idx="153">
                  <c:v>78</c:v>
                </c:pt>
                <c:pt idx="154">
                  <c:v>64</c:v>
                </c:pt>
                <c:pt idx="155">
                  <c:v>110</c:v>
                </c:pt>
                <c:pt idx="156">
                  <c:v>78</c:v>
                </c:pt>
                <c:pt idx="157">
                  <c:v>149</c:v>
                </c:pt>
                <c:pt idx="158">
                  <c:v>225</c:v>
                </c:pt>
                <c:pt idx="159">
                  <c:v>135.69999999999999</c:v>
                </c:pt>
                <c:pt idx="160">
                  <c:v>136.19999999999999</c:v>
                </c:pt>
                <c:pt idx="161">
                  <c:v>120.3</c:v>
                </c:pt>
                <c:pt idx="162">
                  <c:v>104</c:v>
                </c:pt>
                <c:pt idx="163">
                  <c:v>105.2</c:v>
                </c:pt>
                <c:pt idx="164">
                  <c:v>102.3</c:v>
                </c:pt>
                <c:pt idx="165">
                  <c:v>105.3</c:v>
                </c:pt>
                <c:pt idx="166">
                  <c:v>95</c:v>
                </c:pt>
                <c:pt idx="167" formatCode="0.00">
                  <c:v>24.5</c:v>
                </c:pt>
                <c:pt idx="168" formatCode="0.00">
                  <c:v>18.7</c:v>
                </c:pt>
                <c:pt idx="169" formatCode="0.00">
                  <c:v>20</c:v>
                </c:pt>
                <c:pt idx="170" formatCode="0.0">
                  <c:v>17.899999999999999</c:v>
                </c:pt>
                <c:pt idx="171" formatCode="0.0">
                  <c:v>17.600000000000001</c:v>
                </c:pt>
                <c:pt idx="172">
                  <c:v>213.01499999999999</c:v>
                </c:pt>
                <c:pt idx="173">
                  <c:v>91.488</c:v>
                </c:pt>
                <c:pt idx="174">
                  <c:v>197.51300000000001</c:v>
                </c:pt>
                <c:pt idx="175">
                  <c:v>260.24</c:v>
                </c:pt>
                <c:pt idx="176">
                  <c:v>170.43899999999999</c:v>
                </c:pt>
                <c:pt idx="177">
                  <c:v>107.46</c:v>
                </c:pt>
                <c:pt idx="178">
                  <c:v>186.79599999999999</c:v>
                </c:pt>
                <c:pt idx="179">
                  <c:v>119.63500000000001</c:v>
                </c:pt>
                <c:pt idx="180">
                  <c:v>115.20399999999999</c:v>
                </c:pt>
                <c:pt idx="181">
                  <c:v>125.40600000000001</c:v>
                </c:pt>
                <c:pt idx="182">
                  <c:v>79.156999999999996</c:v>
                </c:pt>
                <c:pt idx="183">
                  <c:v>91.21</c:v>
                </c:pt>
                <c:pt idx="184">
                  <c:v>112.85</c:v>
                </c:pt>
                <c:pt idx="185">
                  <c:v>105.101</c:v>
                </c:pt>
                <c:pt idx="186">
                  <c:v>74.471999999999994</c:v>
                </c:pt>
                <c:pt idx="187">
                  <c:v>67.950999999999993</c:v>
                </c:pt>
                <c:pt idx="188">
                  <c:v>83.94</c:v>
                </c:pt>
                <c:pt idx="189">
                  <c:v>125.14400000000001</c:v>
                </c:pt>
                <c:pt idx="190">
                  <c:v>65.480999999999995</c:v>
                </c:pt>
                <c:pt idx="191">
                  <c:v>66.954999999999998</c:v>
                </c:pt>
                <c:pt idx="192">
                  <c:v>80.608000000000004</c:v>
                </c:pt>
                <c:pt idx="193">
                  <c:v>94.620999999999995</c:v>
                </c:pt>
                <c:pt idx="194">
                  <c:v>64.960999999999999</c:v>
                </c:pt>
                <c:pt idx="195">
                  <c:v>84.988</c:v>
                </c:pt>
                <c:pt idx="196">
                  <c:v>48.447000000000003</c:v>
                </c:pt>
                <c:pt idx="197">
                  <c:v>58.151000000000003</c:v>
                </c:pt>
                <c:pt idx="198">
                  <c:v>21.216000000000001</c:v>
                </c:pt>
                <c:pt idx="199">
                  <c:v>22.931999999999999</c:v>
                </c:pt>
                <c:pt idx="200">
                  <c:v>48.128999999999998</c:v>
                </c:pt>
                <c:pt idx="201">
                  <c:v>11.09</c:v>
                </c:pt>
                <c:pt idx="202">
                  <c:v>184.55500000000001</c:v>
                </c:pt>
                <c:pt idx="203">
                  <c:v>122.506</c:v>
                </c:pt>
                <c:pt idx="204">
                  <c:v>113.21899999999999</c:v>
                </c:pt>
                <c:pt idx="205">
                  <c:v>112.331</c:v>
                </c:pt>
                <c:pt idx="206">
                  <c:v>110.145</c:v>
                </c:pt>
                <c:pt idx="207">
                  <c:v>108.074</c:v>
                </c:pt>
                <c:pt idx="208">
                  <c:v>101.262</c:v>
                </c:pt>
                <c:pt idx="209">
                  <c:v>81.515000000000001</c:v>
                </c:pt>
                <c:pt idx="210">
                  <c:v>67.760999999999996</c:v>
                </c:pt>
                <c:pt idx="211">
                  <c:v>35.939</c:v>
                </c:pt>
                <c:pt idx="212">
                  <c:v>24.584</c:v>
                </c:pt>
                <c:pt idx="213">
                  <c:v>22.798999999999999</c:v>
                </c:pt>
                <c:pt idx="214">
                  <c:v>20.416</c:v>
                </c:pt>
                <c:pt idx="215">
                  <c:v>16.975000000000001</c:v>
                </c:pt>
                <c:pt idx="216">
                  <c:v>16.434999999999999</c:v>
                </c:pt>
                <c:pt idx="217">
                  <c:v>15.269</c:v>
                </c:pt>
                <c:pt idx="218">
                  <c:v>13.686999999999999</c:v>
                </c:pt>
                <c:pt idx="219">
                  <c:v>13.352</c:v>
                </c:pt>
                <c:pt idx="220">
                  <c:v>12.808</c:v>
                </c:pt>
                <c:pt idx="221">
                  <c:v>12.654999999999999</c:v>
                </c:pt>
                <c:pt idx="222">
                  <c:v>12.612</c:v>
                </c:pt>
                <c:pt idx="223">
                  <c:v>12.416</c:v>
                </c:pt>
                <c:pt idx="224">
                  <c:v>12.256</c:v>
                </c:pt>
                <c:pt idx="225">
                  <c:v>12.118</c:v>
                </c:pt>
                <c:pt idx="226">
                  <c:v>11.85</c:v>
                </c:pt>
                <c:pt idx="227">
                  <c:v>10.962999999999999</c:v>
                </c:pt>
                <c:pt idx="228">
                  <c:v>10.76</c:v>
                </c:pt>
                <c:pt idx="229">
                  <c:v>10.481999999999999</c:v>
                </c:pt>
                <c:pt idx="230">
                  <c:v>10.407</c:v>
                </c:pt>
                <c:pt idx="231">
                  <c:v>9.0470000000000006</c:v>
                </c:pt>
                <c:pt idx="232">
                  <c:v>8.57</c:v>
                </c:pt>
                <c:pt idx="233">
                  <c:v>8.5589999999999993</c:v>
                </c:pt>
                <c:pt idx="234">
                  <c:v>8.2210000000000001</c:v>
                </c:pt>
                <c:pt idx="235">
                  <c:v>8.093</c:v>
                </c:pt>
                <c:pt idx="236">
                  <c:v>7.9359999999999999</c:v>
                </c:pt>
                <c:pt idx="237">
                  <c:v>7.8819999999999997</c:v>
                </c:pt>
                <c:pt idx="238">
                  <c:v>7.0590000000000002</c:v>
                </c:pt>
                <c:pt idx="239">
                  <c:v>6.7919999999999998</c:v>
                </c:pt>
                <c:pt idx="240">
                  <c:v>5.97</c:v>
                </c:pt>
                <c:pt idx="241">
                  <c:v>5.702</c:v>
                </c:pt>
                <c:pt idx="242">
                  <c:v>3.4409999999999998</c:v>
                </c:pt>
                <c:pt idx="243">
                  <c:v>3.3769999999999998</c:v>
                </c:pt>
                <c:pt idx="244">
                  <c:v>2.8319999999999999</c:v>
                </c:pt>
                <c:pt idx="245">
                  <c:v>2.6059999999999999</c:v>
                </c:pt>
                <c:pt idx="246">
                  <c:v>2.0640000000000001</c:v>
                </c:pt>
                <c:pt idx="247">
                  <c:v>1.7370000000000001</c:v>
                </c:pt>
                <c:pt idx="248">
                  <c:v>1.7290000000000001</c:v>
                </c:pt>
                <c:pt idx="249">
                  <c:v>1.722</c:v>
                </c:pt>
                <c:pt idx="250">
                  <c:v>1.242</c:v>
                </c:pt>
                <c:pt idx="251">
                  <c:v>1.095</c:v>
                </c:pt>
                <c:pt idx="252">
                  <c:v>0.7</c:v>
                </c:pt>
                <c:pt idx="253">
                  <c:v>214.9</c:v>
                </c:pt>
                <c:pt idx="254">
                  <c:v>311.5</c:v>
                </c:pt>
                <c:pt idx="255">
                  <c:v>320.10000000000002</c:v>
                </c:pt>
                <c:pt idx="256">
                  <c:v>374</c:v>
                </c:pt>
                <c:pt idx="257">
                  <c:v>340</c:v>
                </c:pt>
                <c:pt idx="258" formatCode="0.00">
                  <c:v>328.18985369351481</c:v>
                </c:pt>
                <c:pt idx="259">
                  <c:v>505</c:v>
                </c:pt>
                <c:pt idx="260" formatCode="0.00">
                  <c:v>171.6791461548008</c:v>
                </c:pt>
                <c:pt idx="261" formatCode="0.00">
                  <c:v>292.06206896551726</c:v>
                </c:pt>
                <c:pt idx="262" formatCode="0.00">
                  <c:v>149.17241379310346</c:v>
                </c:pt>
                <c:pt idx="263" formatCode="0.0">
                  <c:v>368.86884816392944</c:v>
                </c:pt>
                <c:pt idx="264" formatCode="0.0">
                  <c:v>306.12667025193394</c:v>
                </c:pt>
                <c:pt idx="265" formatCode="0.00">
                  <c:v>147.6164867138267</c:v>
                </c:pt>
                <c:pt idx="266" formatCode="0.00">
                  <c:v>156.78649733173373</c:v>
                </c:pt>
                <c:pt idx="267" formatCode="0.00">
                  <c:v>130.44857209834663</c:v>
                </c:pt>
                <c:pt idx="268" formatCode="0.00">
                  <c:v>147.34069692080695</c:v>
                </c:pt>
                <c:pt idx="269" formatCode="0.00">
                  <c:v>157.54491926253809</c:v>
                </c:pt>
                <c:pt idx="270" formatCode="0.00">
                  <c:v>146.51332754174766</c:v>
                </c:pt>
                <c:pt idx="271" formatCode="0.00">
                  <c:v>153.8217570567713</c:v>
                </c:pt>
                <c:pt idx="272" formatCode="0.00">
                  <c:v>142.92806023249079</c:v>
                </c:pt>
                <c:pt idx="273" formatCode="0.00">
                  <c:v>150.3743846440243</c:v>
                </c:pt>
                <c:pt idx="274" formatCode="0.0">
                  <c:v>111.51</c:v>
                </c:pt>
                <c:pt idx="275" formatCode="0.00">
                  <c:v>554</c:v>
                </c:pt>
              </c:numCache>
            </c:numRef>
          </c:yVal>
          <c:smooth val="0"/>
          <c:extLst>
            <c:ext xmlns:c16="http://schemas.microsoft.com/office/drawing/2014/chart" uri="{C3380CC4-5D6E-409C-BE32-E72D297353CC}">
              <c16:uniqueId val="{00000005-F949-4407-9D4D-E9EDBF46C8A1}"/>
            </c:ext>
          </c:extLst>
        </c:ser>
        <c:ser>
          <c:idx val="9"/>
          <c:order val="11"/>
          <c:spPr>
            <a:ln w="25400" cap="rnd">
              <a:noFill/>
              <a:round/>
            </a:ln>
            <a:effectLst/>
          </c:spPr>
          <c:marker>
            <c:symbol val="plus"/>
            <c:size val="5"/>
            <c:spPr>
              <a:noFill/>
              <a:ln w="9525">
                <a:solidFill>
                  <a:schemeClr val="tx1"/>
                </a:solidFill>
              </a:ln>
              <a:effectLst/>
            </c:spPr>
          </c:marker>
          <c:dLbls>
            <c:dLbl>
              <c:idx val="0"/>
              <c:tx>
                <c:rich>
                  <a:bodyPr/>
                  <a:lstStyle/>
                  <a:p>
                    <a:fld id="{8F7941BA-0D84-454D-AA70-81B89EC7C43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949-4407-9D4D-E9EDBF46C8A1}"/>
                </c:ext>
              </c:extLst>
            </c:dLbl>
            <c:dLbl>
              <c:idx val="1"/>
              <c:tx>
                <c:rich>
                  <a:bodyPr/>
                  <a:lstStyle/>
                  <a:p>
                    <a:fld id="{FD2C4706-FD66-49E6-A666-48BED0A0AF7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949-4407-9D4D-E9EDBF46C8A1}"/>
                </c:ext>
              </c:extLst>
            </c:dLbl>
            <c:dLbl>
              <c:idx val="2"/>
              <c:tx>
                <c:rich>
                  <a:bodyPr/>
                  <a:lstStyle/>
                  <a:p>
                    <a:fld id="{AC2ED9E3-0B5D-4FA0-B913-633F7C4D7D2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949-4407-9D4D-E9EDBF46C8A1}"/>
                </c:ext>
              </c:extLst>
            </c:dLbl>
            <c:dLbl>
              <c:idx val="3"/>
              <c:tx>
                <c:rich>
                  <a:bodyPr/>
                  <a:lstStyle/>
                  <a:p>
                    <a:fld id="{778E20D7-A1C3-4F9F-B1D5-77759A0E0DC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949-4407-9D4D-E9EDBF46C8A1}"/>
                </c:ext>
              </c:extLst>
            </c:dLbl>
            <c:dLbl>
              <c:idx val="4"/>
              <c:tx>
                <c:rich>
                  <a:bodyPr/>
                  <a:lstStyle/>
                  <a:p>
                    <a:fld id="{3143A153-7A12-4148-A676-C6B6EF7C156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949-4407-9D4D-E9EDBF46C8A1}"/>
                </c:ext>
              </c:extLst>
            </c:dLbl>
            <c:dLbl>
              <c:idx val="5"/>
              <c:tx>
                <c:rich>
                  <a:bodyPr/>
                  <a:lstStyle/>
                  <a:p>
                    <a:fld id="{1A500E4E-D0DE-439D-927B-907049DF929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949-4407-9D4D-E9EDBF46C8A1}"/>
                </c:ext>
              </c:extLst>
            </c:dLbl>
            <c:dLbl>
              <c:idx val="6"/>
              <c:tx>
                <c:rich>
                  <a:bodyPr/>
                  <a:lstStyle/>
                  <a:p>
                    <a:fld id="{2C36A16C-FB15-44EB-9409-69EB2A8FE78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949-4407-9D4D-E9EDBF46C8A1}"/>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'8) Por_vs_UCS'!$AB$29:$AB$35</c:f>
              <c:numCache>
                <c:formatCode>General</c:formatCode>
                <c:ptCount val="7"/>
                <c:pt idx="0">
                  <c:v>1E-3</c:v>
                </c:pt>
                <c:pt idx="1">
                  <c:v>5.0000000000000001E-3</c:v>
                </c:pt>
                <c:pt idx="2">
                  <c:v>0.01</c:v>
                </c:pt>
                <c:pt idx="3">
                  <c:v>0.05</c:v>
                </c:pt>
                <c:pt idx="4">
                  <c:v>0.1</c:v>
                </c:pt>
                <c:pt idx="5">
                  <c:v>0.5</c:v>
                </c:pt>
                <c:pt idx="6">
                  <c:v>1</c:v>
                </c:pt>
              </c:numCache>
            </c:numRef>
          </c:xVal>
          <c:yVal>
            <c:numRef>
              <c:f>'8) Por_vs_UCS'!$AC$29:$AC$35</c:f>
              <c:numCache>
                <c:formatCode>General</c:formatCode>
                <c:ptCount val="7"/>
                <c:pt idx="0">
                  <c:v>0.1</c:v>
                </c:pt>
                <c:pt idx="1">
                  <c:v>0.1</c:v>
                </c:pt>
                <c:pt idx="2">
                  <c:v>0.1</c:v>
                </c:pt>
                <c:pt idx="3">
                  <c:v>0.1</c:v>
                </c:pt>
                <c:pt idx="4">
                  <c:v>0.1</c:v>
                </c:pt>
                <c:pt idx="5">
                  <c:v>0.1</c:v>
                </c:pt>
                <c:pt idx="6">
                  <c:v>0.1</c:v>
                </c:pt>
              </c:numCache>
            </c:numRef>
          </c:yVal>
          <c:smooth val="0"/>
          <c:extLst>
            <c:ext xmlns:c15="http://schemas.microsoft.com/office/drawing/2012/chart" uri="{02D57815-91ED-43cb-92C2-25804820EDAC}">
              <c15:datalabelsRange>
                <c15:f>'8) Por_vs_UCS'!$AD$29:$AD$35</c15:f>
                <c15:dlblRangeCache>
                  <c:ptCount val="7"/>
                  <c:pt idx="0">
                    <c:v>0.1%</c:v>
                  </c:pt>
                  <c:pt idx="1">
                    <c:v>0.5%</c:v>
                  </c:pt>
                  <c:pt idx="2">
                    <c:v>1%</c:v>
                  </c:pt>
                  <c:pt idx="3">
                    <c:v>5%</c:v>
                  </c:pt>
                  <c:pt idx="4">
                    <c:v>10%</c:v>
                  </c:pt>
                  <c:pt idx="5">
                    <c:v>50%</c:v>
                  </c:pt>
                  <c:pt idx="6">
                    <c:v>100%</c:v>
                  </c:pt>
                </c15:dlblRangeCache>
              </c15:datalabelsRange>
            </c:ext>
            <c:ext xmlns:c16="http://schemas.microsoft.com/office/drawing/2014/chart" uri="{C3380CC4-5D6E-409C-BE32-E72D297353CC}">
              <c16:uniqueId val="{00000007-F949-4407-9D4D-E9EDBF46C8A1}"/>
            </c:ext>
          </c:extLst>
        </c:ser>
        <c:dLbls>
          <c:showLegendKey val="0"/>
          <c:showVal val="0"/>
          <c:showCatName val="0"/>
          <c:showSerName val="0"/>
          <c:showPercent val="0"/>
          <c:showBubbleSize val="0"/>
        </c:dLbls>
        <c:axId val="1051097312"/>
        <c:axId val="1051096656"/>
      </c:scatterChart>
      <c:valAx>
        <c:axId val="1051097312"/>
        <c:scaling>
          <c:logBase val="10"/>
          <c:orientation val="minMax"/>
          <c:min val="1.0000000000000002E-3"/>
        </c:scaling>
        <c:delete val="0"/>
        <c:axPos val="b"/>
        <c:majorGridlines>
          <c:spPr>
            <a:ln w="9525" cap="flat" cmpd="sng" algn="ctr">
              <a:solidFill>
                <a:schemeClr val="tx1"/>
              </a:solidFill>
              <a:round/>
            </a:ln>
            <a:effectLst/>
          </c:spPr>
        </c:majorGridlines>
        <c:minorGridlines>
          <c:spPr>
            <a:ln w="9525" cap="flat" cmpd="sng" algn="ctr">
              <a:solidFill>
                <a:schemeClr val="bg2">
                  <a:lumMod val="50000"/>
                </a:schemeClr>
              </a:solidFill>
              <a:prstDash val="sysDash"/>
              <a:round/>
            </a:ln>
            <a:effectLst/>
          </c:spPr>
        </c:minorGridlines>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Porosity Percent</a:t>
                </a:r>
              </a:p>
            </c:rich>
          </c:tx>
          <c:layout>
            <c:manualLayout>
              <c:xMode val="edge"/>
              <c:yMode val="edge"/>
              <c:x val="0.39172047244094493"/>
              <c:y val="0.9580917874396135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096656"/>
        <c:crossesAt val="0.1"/>
        <c:crossBetween val="midCat"/>
      </c:valAx>
      <c:valAx>
        <c:axId val="1051096656"/>
        <c:scaling>
          <c:logBase val="10"/>
          <c:orientation val="minMax"/>
        </c:scaling>
        <c:delete val="0"/>
        <c:axPos val="l"/>
        <c:majorGridlines>
          <c:spPr>
            <a:ln w="9525" cap="flat" cmpd="sng" algn="ctr">
              <a:solidFill>
                <a:schemeClr val="tx1"/>
              </a:solidFill>
              <a:round/>
            </a:ln>
            <a:effectLst/>
          </c:spPr>
        </c:majorGridlines>
        <c:minorGridlines>
          <c:spPr>
            <a:ln w="9525" cap="flat" cmpd="sng" algn="ctr">
              <a:solidFill>
                <a:schemeClr val="tx1">
                  <a:lumMod val="75000"/>
                  <a:lumOff val="25000"/>
                </a:schemeClr>
              </a:solidFill>
              <a:prstDash val="sysDash"/>
              <a:round/>
            </a:ln>
            <a:effectLst/>
          </c:spPr>
        </c:min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Unconfined Compressive Strength Mpa</a:t>
                </a:r>
              </a:p>
            </c:rich>
          </c:tx>
          <c:layout>
            <c:manualLayout>
              <c:xMode val="edge"/>
              <c:yMode val="edge"/>
              <c:x val="8.3333333333333332E-3"/>
              <c:y val="0.30398189356765187"/>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097312"/>
        <c:crossesAt val="1.0000000000000002E-3"/>
        <c:crossBetween val="midCat"/>
      </c:valAx>
      <c:spPr>
        <a:noFill/>
        <a:ln>
          <a:noFill/>
        </a:ln>
        <a:effectLst/>
      </c:spPr>
    </c:plotArea>
    <c:legend>
      <c:legendPos val="r"/>
      <c:legendEntry>
        <c:idx val="10"/>
        <c:delete val="1"/>
      </c:legendEntry>
      <c:legendEntry>
        <c:idx val="11"/>
        <c:delete val="1"/>
      </c:legendEntry>
      <c:layout>
        <c:manualLayout>
          <c:xMode val="edge"/>
          <c:yMode val="edge"/>
          <c:x val="0.21373392388451443"/>
          <c:y val="0.49096570809083645"/>
          <c:w val="0.22987521872265967"/>
          <c:h val="0.3418979421050629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UCS Stress - Strain Curves</a:t>
            </a:r>
          </a:p>
        </c:rich>
      </c:tx>
      <c:layout>
        <c:manualLayout>
          <c:xMode val="edge"/>
          <c:yMode val="edge"/>
          <c:x val="0.27594618091447698"/>
          <c:y val="1.437983258849400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037794268230099"/>
          <c:y val="9.6738520016079091E-2"/>
          <c:w val="0.81022848074273535"/>
          <c:h val="0.79073931214679249"/>
        </c:manualLayout>
      </c:layout>
      <c:scatterChart>
        <c:scatterStyle val="smoothMarker"/>
        <c:varyColors val="0"/>
        <c:ser>
          <c:idx val="3"/>
          <c:order val="0"/>
          <c:tx>
            <c:v>Chert</c:v>
          </c:tx>
          <c:spPr>
            <a:ln w="19050" cap="rnd">
              <a:solidFill>
                <a:sysClr val="windowText" lastClr="000000"/>
              </a:solidFill>
              <a:round/>
            </a:ln>
            <a:effectLst/>
          </c:spPr>
          <c:marker>
            <c:symbol val="none"/>
          </c:marker>
          <c:xVal>
            <c:numRef>
              <c:f>'9) UCS_Stress_Strain_Curves'!$A$4:$A$541</c:f>
              <c:numCache>
                <c:formatCode>General</c:formatCode>
                <c:ptCount val="538"/>
                <c:pt idx="0">
                  <c:v>0</c:v>
                </c:pt>
                <c:pt idx="1">
                  <c:v>0.42028399999999999</c:v>
                </c:pt>
                <c:pt idx="2">
                  <c:v>0.44325300000000001</c:v>
                </c:pt>
                <c:pt idx="3">
                  <c:v>0.468748</c:v>
                </c:pt>
                <c:pt idx="4">
                  <c:v>0.49512699999999998</c:v>
                </c:pt>
                <c:pt idx="5">
                  <c:v>0.51600699999999999</c:v>
                </c:pt>
                <c:pt idx="6">
                  <c:v>0.54103499999999993</c:v>
                </c:pt>
                <c:pt idx="7">
                  <c:v>0.56770399999999999</c:v>
                </c:pt>
                <c:pt idx="8">
                  <c:v>0.59087599999999996</c:v>
                </c:pt>
                <c:pt idx="9">
                  <c:v>0.61373699999999998</c:v>
                </c:pt>
                <c:pt idx="10">
                  <c:v>0.63831700000000002</c:v>
                </c:pt>
                <c:pt idx="11">
                  <c:v>0.66451700000000002</c:v>
                </c:pt>
                <c:pt idx="12">
                  <c:v>0.68839800000000007</c:v>
                </c:pt>
                <c:pt idx="13">
                  <c:v>0.71343600000000007</c:v>
                </c:pt>
                <c:pt idx="14">
                  <c:v>0.73704499999999995</c:v>
                </c:pt>
                <c:pt idx="15">
                  <c:v>0.75812500000000005</c:v>
                </c:pt>
                <c:pt idx="16">
                  <c:v>0.77943399999999996</c:v>
                </c:pt>
                <c:pt idx="17">
                  <c:v>0.80173800000000006</c:v>
                </c:pt>
                <c:pt idx="18">
                  <c:v>0.82229999999999992</c:v>
                </c:pt>
                <c:pt idx="19">
                  <c:v>0.84382100000000004</c:v>
                </c:pt>
                <c:pt idx="20">
                  <c:v>0.86587099999999995</c:v>
                </c:pt>
                <c:pt idx="21">
                  <c:v>0.88879600000000003</c:v>
                </c:pt>
                <c:pt idx="22">
                  <c:v>0.91079399999999999</c:v>
                </c:pt>
                <c:pt idx="23">
                  <c:v>0.93279100000000004</c:v>
                </c:pt>
                <c:pt idx="24">
                  <c:v>0.95225499999999996</c:v>
                </c:pt>
                <c:pt idx="25">
                  <c:v>0.97073199999999993</c:v>
                </c:pt>
                <c:pt idx="26">
                  <c:v>0.98997799999999991</c:v>
                </c:pt>
                <c:pt idx="27">
                  <c:v>1.00848</c:v>
                </c:pt>
                <c:pt idx="28">
                  <c:v>1.0274799999999999</c:v>
                </c:pt>
                <c:pt idx="29">
                  <c:v>1.0452900000000001</c:v>
                </c:pt>
                <c:pt idx="30">
                  <c:v>1.0644800000000001</c:v>
                </c:pt>
                <c:pt idx="31">
                  <c:v>1.08233</c:v>
                </c:pt>
                <c:pt idx="32">
                  <c:v>1.10317</c:v>
                </c:pt>
                <c:pt idx="33">
                  <c:v>1.12262</c:v>
                </c:pt>
                <c:pt idx="34">
                  <c:v>1.1411199999999999</c:v>
                </c:pt>
                <c:pt idx="35">
                  <c:v>1.1579900000000001</c:v>
                </c:pt>
                <c:pt idx="36">
                  <c:v>1.17747</c:v>
                </c:pt>
                <c:pt idx="37">
                  <c:v>1.1968699999999999</c:v>
                </c:pt>
                <c:pt idx="38">
                  <c:v>1.2144999999999999</c:v>
                </c:pt>
                <c:pt idx="39">
                  <c:v>1.2323199999999999</c:v>
                </c:pt>
                <c:pt idx="40">
                  <c:v>1.25061</c:v>
                </c:pt>
                <c:pt idx="41">
                  <c:v>1.2670299999999999</c:v>
                </c:pt>
                <c:pt idx="42">
                  <c:v>1.2850599999999999</c:v>
                </c:pt>
                <c:pt idx="43">
                  <c:v>1.3030999999999999</c:v>
                </c:pt>
                <c:pt idx="44">
                  <c:v>1.3213900000000001</c:v>
                </c:pt>
                <c:pt idx="45">
                  <c:v>1.33829</c:v>
                </c:pt>
                <c:pt idx="46">
                  <c:v>1.3556400000000002</c:v>
                </c:pt>
                <c:pt idx="47">
                  <c:v>1.3715899999999999</c:v>
                </c:pt>
                <c:pt idx="48">
                  <c:v>1.3900899999999998</c:v>
                </c:pt>
                <c:pt idx="49">
                  <c:v>1.4072100000000001</c:v>
                </c:pt>
                <c:pt idx="50">
                  <c:v>1.4236300000000002</c:v>
                </c:pt>
                <c:pt idx="51">
                  <c:v>1.44075</c:v>
                </c:pt>
                <c:pt idx="52">
                  <c:v>1.4576300000000002</c:v>
                </c:pt>
                <c:pt idx="53">
                  <c:v>1.4749700000000001</c:v>
                </c:pt>
                <c:pt idx="54">
                  <c:v>1.4909100000000002</c:v>
                </c:pt>
                <c:pt idx="55">
                  <c:v>1.50735</c:v>
                </c:pt>
                <c:pt idx="56">
                  <c:v>1.52424</c:v>
                </c:pt>
                <c:pt idx="57">
                  <c:v>1.5415699999999999</c:v>
                </c:pt>
                <c:pt idx="58">
                  <c:v>1.5579799999999999</c:v>
                </c:pt>
                <c:pt idx="59">
                  <c:v>1.57325</c:v>
                </c:pt>
                <c:pt idx="60">
                  <c:v>1.58989</c:v>
                </c:pt>
                <c:pt idx="61">
                  <c:v>1.60724</c:v>
                </c:pt>
                <c:pt idx="62">
                  <c:v>1.6227400000000001</c:v>
                </c:pt>
                <c:pt idx="63">
                  <c:v>1.6393800000000001</c:v>
                </c:pt>
                <c:pt idx="64">
                  <c:v>1.65696</c:v>
                </c:pt>
                <c:pt idx="65">
                  <c:v>1.6710699999999998</c:v>
                </c:pt>
                <c:pt idx="66">
                  <c:v>1.6870099999999999</c:v>
                </c:pt>
                <c:pt idx="67">
                  <c:v>1.7038900000000001</c:v>
                </c:pt>
                <c:pt idx="68">
                  <c:v>1.71913</c:v>
                </c:pt>
                <c:pt idx="69">
                  <c:v>1.73438</c:v>
                </c:pt>
                <c:pt idx="70">
                  <c:v>1.7526300000000001</c:v>
                </c:pt>
                <c:pt idx="71">
                  <c:v>1.7653599999999998</c:v>
                </c:pt>
                <c:pt idx="72">
                  <c:v>1.782</c:v>
                </c:pt>
                <c:pt idx="73">
                  <c:v>1.7967899999999999</c:v>
                </c:pt>
                <c:pt idx="74">
                  <c:v>1.8111199999999998</c:v>
                </c:pt>
                <c:pt idx="75">
                  <c:v>1.8266099999999998</c:v>
                </c:pt>
                <c:pt idx="76">
                  <c:v>1.8414000000000001</c:v>
                </c:pt>
                <c:pt idx="77">
                  <c:v>1.8571099999999998</c:v>
                </c:pt>
                <c:pt idx="78">
                  <c:v>1.87374</c:v>
                </c:pt>
                <c:pt idx="79">
                  <c:v>1.89015</c:v>
                </c:pt>
                <c:pt idx="80">
                  <c:v>1.9065699999999999</c:v>
                </c:pt>
                <c:pt idx="81">
                  <c:v>1.92042</c:v>
                </c:pt>
                <c:pt idx="82">
                  <c:v>1.9352199999999999</c:v>
                </c:pt>
                <c:pt idx="83">
                  <c:v>1.9513900000000002</c:v>
                </c:pt>
                <c:pt idx="84">
                  <c:v>1.9657200000000001</c:v>
                </c:pt>
                <c:pt idx="85">
                  <c:v>1.9804999999999999</c:v>
                </c:pt>
                <c:pt idx="86">
                  <c:v>1.99621</c:v>
                </c:pt>
                <c:pt idx="87">
                  <c:v>2.0100699999999998</c:v>
                </c:pt>
                <c:pt idx="88">
                  <c:v>2.0246300000000002</c:v>
                </c:pt>
                <c:pt idx="89">
                  <c:v>2.03918</c:v>
                </c:pt>
                <c:pt idx="90">
                  <c:v>2.0539699999999996</c:v>
                </c:pt>
                <c:pt idx="91">
                  <c:v>2.06968</c:v>
                </c:pt>
                <c:pt idx="92">
                  <c:v>2.0835400000000002</c:v>
                </c:pt>
                <c:pt idx="93">
                  <c:v>2.0987800000000001</c:v>
                </c:pt>
                <c:pt idx="94">
                  <c:v>2.1142500000000002</c:v>
                </c:pt>
                <c:pt idx="95">
                  <c:v>2.1299600000000001</c:v>
                </c:pt>
                <c:pt idx="96">
                  <c:v>2.1449699999999998</c:v>
                </c:pt>
                <c:pt idx="97">
                  <c:v>2.1618300000000001</c:v>
                </c:pt>
                <c:pt idx="98">
                  <c:v>2.1754600000000002</c:v>
                </c:pt>
                <c:pt idx="99">
                  <c:v>2.1897800000000003</c:v>
                </c:pt>
                <c:pt idx="100">
                  <c:v>2.20363</c:v>
                </c:pt>
                <c:pt idx="101">
                  <c:v>2.2179499999999996</c:v>
                </c:pt>
                <c:pt idx="102">
                  <c:v>2.2322700000000002</c:v>
                </c:pt>
                <c:pt idx="103">
                  <c:v>2.2463500000000001</c:v>
                </c:pt>
                <c:pt idx="104">
                  <c:v>2.2606700000000002</c:v>
                </c:pt>
                <c:pt idx="105">
                  <c:v>2.2749800000000002</c:v>
                </c:pt>
                <c:pt idx="106">
                  <c:v>2.2904499999999999</c:v>
                </c:pt>
                <c:pt idx="107">
                  <c:v>2.3040799999999999</c:v>
                </c:pt>
                <c:pt idx="108">
                  <c:v>2.3202399999999996</c:v>
                </c:pt>
                <c:pt idx="109">
                  <c:v>2.33432</c:v>
                </c:pt>
                <c:pt idx="110">
                  <c:v>2.3486400000000001</c:v>
                </c:pt>
                <c:pt idx="111">
                  <c:v>2.36225</c:v>
                </c:pt>
                <c:pt idx="112">
                  <c:v>2.3768000000000002</c:v>
                </c:pt>
                <c:pt idx="113">
                  <c:v>2.3904200000000002</c:v>
                </c:pt>
                <c:pt idx="114">
                  <c:v>2.4035700000000002</c:v>
                </c:pt>
                <c:pt idx="115">
                  <c:v>2.4190399999999999</c:v>
                </c:pt>
                <c:pt idx="116">
                  <c:v>2.4324299999999996</c:v>
                </c:pt>
                <c:pt idx="117">
                  <c:v>2.4471999999999996</c:v>
                </c:pt>
                <c:pt idx="118">
                  <c:v>2.4601199999999999</c:v>
                </c:pt>
                <c:pt idx="119">
                  <c:v>2.47512</c:v>
                </c:pt>
                <c:pt idx="120">
                  <c:v>2.48828</c:v>
                </c:pt>
                <c:pt idx="121">
                  <c:v>2.5016700000000003</c:v>
                </c:pt>
                <c:pt idx="122">
                  <c:v>2.51552</c:v>
                </c:pt>
                <c:pt idx="123">
                  <c:v>2.4988999999999999</c:v>
                </c:pt>
                <c:pt idx="124">
                  <c:v>2.5134400000000001</c:v>
                </c:pt>
                <c:pt idx="125">
                  <c:v>2.5263599999999999</c:v>
                </c:pt>
                <c:pt idx="126">
                  <c:v>2.5402100000000001</c:v>
                </c:pt>
                <c:pt idx="127">
                  <c:v>2.5545100000000001</c:v>
                </c:pt>
                <c:pt idx="128">
                  <c:v>2.5676700000000001</c:v>
                </c:pt>
                <c:pt idx="129">
                  <c:v>2.5805899999999999</c:v>
                </c:pt>
                <c:pt idx="130">
                  <c:v>2.5942099999999999</c:v>
                </c:pt>
                <c:pt idx="131">
                  <c:v>2.60921</c:v>
                </c:pt>
                <c:pt idx="132">
                  <c:v>2.6221300000000003</c:v>
                </c:pt>
                <c:pt idx="133">
                  <c:v>2.6364299999999998</c:v>
                </c:pt>
                <c:pt idx="134">
                  <c:v>2.6498200000000001</c:v>
                </c:pt>
                <c:pt idx="135">
                  <c:v>2.6625000000000001</c:v>
                </c:pt>
                <c:pt idx="136">
                  <c:v>2.67611</c:v>
                </c:pt>
                <c:pt idx="137">
                  <c:v>2.6885700000000003</c:v>
                </c:pt>
                <c:pt idx="138">
                  <c:v>2.7044899999999998</c:v>
                </c:pt>
                <c:pt idx="139">
                  <c:v>2.7174099999999997</c:v>
                </c:pt>
                <c:pt idx="140">
                  <c:v>2.73102</c:v>
                </c:pt>
                <c:pt idx="141">
                  <c:v>2.7430100000000004</c:v>
                </c:pt>
                <c:pt idx="142">
                  <c:v>2.7563899999999997</c:v>
                </c:pt>
                <c:pt idx="143">
                  <c:v>2.7704599999999999</c:v>
                </c:pt>
                <c:pt idx="144">
                  <c:v>2.7833800000000002</c:v>
                </c:pt>
                <c:pt idx="145">
                  <c:v>2.7965300000000002</c:v>
                </c:pt>
                <c:pt idx="146">
                  <c:v>2.80898</c:v>
                </c:pt>
                <c:pt idx="147">
                  <c:v>2.8228200000000001</c:v>
                </c:pt>
                <c:pt idx="148">
                  <c:v>2.8355000000000001</c:v>
                </c:pt>
                <c:pt idx="149">
                  <c:v>2.84911</c:v>
                </c:pt>
                <c:pt idx="150">
                  <c:v>2.86225</c:v>
                </c:pt>
                <c:pt idx="151">
                  <c:v>2.8751700000000002</c:v>
                </c:pt>
                <c:pt idx="152">
                  <c:v>2.8878499999999998</c:v>
                </c:pt>
                <c:pt idx="153">
                  <c:v>2.9003000000000001</c:v>
                </c:pt>
                <c:pt idx="154">
                  <c:v>2.9132199999999999</c:v>
                </c:pt>
                <c:pt idx="155">
                  <c:v>2.9272900000000002</c:v>
                </c:pt>
                <c:pt idx="156">
                  <c:v>2.9395199999999999</c:v>
                </c:pt>
                <c:pt idx="157">
                  <c:v>2.9521899999999999</c:v>
                </c:pt>
                <c:pt idx="158">
                  <c:v>2.96509</c:v>
                </c:pt>
                <c:pt idx="159">
                  <c:v>2.97777</c:v>
                </c:pt>
                <c:pt idx="160">
                  <c:v>2.9902199999999999</c:v>
                </c:pt>
                <c:pt idx="161">
                  <c:v>3.0040500000000003</c:v>
                </c:pt>
                <c:pt idx="162">
                  <c:v>3.0167299999999999</c:v>
                </c:pt>
                <c:pt idx="163">
                  <c:v>3.0298799999999999</c:v>
                </c:pt>
                <c:pt idx="164">
                  <c:v>3.0427900000000001</c:v>
                </c:pt>
                <c:pt idx="165">
                  <c:v>3.05707</c:v>
                </c:pt>
                <c:pt idx="166">
                  <c:v>3.0695300000000003</c:v>
                </c:pt>
                <c:pt idx="167">
                  <c:v>3.0826700000000002</c:v>
                </c:pt>
                <c:pt idx="168">
                  <c:v>3.0944199999999999</c:v>
                </c:pt>
                <c:pt idx="169">
                  <c:v>3.1070900000000004</c:v>
                </c:pt>
                <c:pt idx="170">
                  <c:v>3.11978</c:v>
                </c:pt>
                <c:pt idx="171">
                  <c:v>3.1333800000000003</c:v>
                </c:pt>
                <c:pt idx="172">
                  <c:v>3.1467399999999999</c:v>
                </c:pt>
                <c:pt idx="173">
                  <c:v>3.1607699999999999</c:v>
                </c:pt>
                <c:pt idx="174">
                  <c:v>3.17414</c:v>
                </c:pt>
                <c:pt idx="175">
                  <c:v>3.1870400000000001</c:v>
                </c:pt>
                <c:pt idx="176">
                  <c:v>3.1992500000000001</c:v>
                </c:pt>
                <c:pt idx="177">
                  <c:v>3.2124299999999999</c:v>
                </c:pt>
                <c:pt idx="178">
                  <c:v>3.2264499999999998</c:v>
                </c:pt>
                <c:pt idx="179">
                  <c:v>3.2409699999999999</c:v>
                </c:pt>
                <c:pt idx="180">
                  <c:v>3.2520799999999999</c:v>
                </c:pt>
                <c:pt idx="181">
                  <c:v>3.2642899999999999</c:v>
                </c:pt>
                <c:pt idx="182">
                  <c:v>3.2767399999999998</c:v>
                </c:pt>
                <c:pt idx="183">
                  <c:v>3.2889400000000002</c:v>
                </c:pt>
                <c:pt idx="184">
                  <c:v>3.3018200000000002</c:v>
                </c:pt>
                <c:pt idx="185">
                  <c:v>3.3140200000000002</c:v>
                </c:pt>
                <c:pt idx="186">
                  <c:v>3.32741</c:v>
                </c:pt>
                <c:pt idx="187">
                  <c:v>3.3412100000000002</c:v>
                </c:pt>
                <c:pt idx="188">
                  <c:v>3.3531900000000001</c:v>
                </c:pt>
                <c:pt idx="189">
                  <c:v>3.3649299999999998</c:v>
                </c:pt>
                <c:pt idx="190">
                  <c:v>3.3792300000000002</c:v>
                </c:pt>
                <c:pt idx="191">
                  <c:v>3.3919000000000001</c:v>
                </c:pt>
                <c:pt idx="192">
                  <c:v>3.4047800000000001</c:v>
                </c:pt>
                <c:pt idx="193">
                  <c:v>3.4168000000000003</c:v>
                </c:pt>
                <c:pt idx="194">
                  <c:v>3.4301500000000003</c:v>
                </c:pt>
                <c:pt idx="195">
                  <c:v>3.44238</c:v>
                </c:pt>
                <c:pt idx="196">
                  <c:v>3.4545500000000002</c:v>
                </c:pt>
                <c:pt idx="197">
                  <c:v>3.4672499999999999</c:v>
                </c:pt>
                <c:pt idx="198">
                  <c:v>3.4798800000000001</c:v>
                </c:pt>
                <c:pt idx="199">
                  <c:v>3.4923299999999999</c:v>
                </c:pt>
                <c:pt idx="200">
                  <c:v>3.5052500000000002</c:v>
                </c:pt>
                <c:pt idx="201">
                  <c:v>3.5170100000000004</c:v>
                </c:pt>
                <c:pt idx="202">
                  <c:v>3.5294099999999999</c:v>
                </c:pt>
                <c:pt idx="203">
                  <c:v>3.5422899999999999</c:v>
                </c:pt>
                <c:pt idx="204">
                  <c:v>3.55288</c:v>
                </c:pt>
                <c:pt idx="205">
                  <c:v>3.56555</c:v>
                </c:pt>
                <c:pt idx="206">
                  <c:v>3.5766499999999999</c:v>
                </c:pt>
                <c:pt idx="207">
                  <c:v>3.5897100000000002</c:v>
                </c:pt>
                <c:pt idx="208">
                  <c:v>3.6033000000000004</c:v>
                </c:pt>
                <c:pt idx="209">
                  <c:v>3.6166499999999999</c:v>
                </c:pt>
                <c:pt idx="210">
                  <c:v>3.6309099999999996</c:v>
                </c:pt>
                <c:pt idx="211">
                  <c:v>3.64242</c:v>
                </c:pt>
                <c:pt idx="212">
                  <c:v>3.6553299999999997</c:v>
                </c:pt>
                <c:pt idx="213">
                  <c:v>3.6679899999999996</c:v>
                </c:pt>
                <c:pt idx="214">
                  <c:v>3.67971</c:v>
                </c:pt>
                <c:pt idx="215">
                  <c:v>3.6921599999999999</c:v>
                </c:pt>
                <c:pt idx="216">
                  <c:v>3.7055100000000003</c:v>
                </c:pt>
                <c:pt idx="217">
                  <c:v>3.7183999999999999</c:v>
                </c:pt>
                <c:pt idx="218">
                  <c:v>3.7308300000000001</c:v>
                </c:pt>
                <c:pt idx="219">
                  <c:v>3.7444199999999999</c:v>
                </c:pt>
                <c:pt idx="220">
                  <c:v>3.7572100000000002</c:v>
                </c:pt>
                <c:pt idx="221">
                  <c:v>3.76939</c:v>
                </c:pt>
                <c:pt idx="222">
                  <c:v>3.7825500000000001</c:v>
                </c:pt>
                <c:pt idx="223">
                  <c:v>3.7956500000000002</c:v>
                </c:pt>
                <c:pt idx="224">
                  <c:v>3.8087600000000004</c:v>
                </c:pt>
                <c:pt idx="225">
                  <c:v>3.8214200000000003</c:v>
                </c:pt>
                <c:pt idx="226">
                  <c:v>3.8347699999999998</c:v>
                </c:pt>
                <c:pt idx="227">
                  <c:v>3.8468100000000001</c:v>
                </c:pt>
                <c:pt idx="228">
                  <c:v>3.85947</c:v>
                </c:pt>
                <c:pt idx="229">
                  <c:v>3.8730700000000002</c:v>
                </c:pt>
                <c:pt idx="230">
                  <c:v>3.88531</c:v>
                </c:pt>
                <c:pt idx="231">
                  <c:v>3.8970400000000001</c:v>
                </c:pt>
                <c:pt idx="232">
                  <c:v>3.9089699999999996</c:v>
                </c:pt>
                <c:pt idx="233">
                  <c:v>3.9202600000000003</c:v>
                </c:pt>
                <c:pt idx="234">
                  <c:v>3.93018</c:v>
                </c:pt>
                <c:pt idx="235">
                  <c:v>3.9437500000000001</c:v>
                </c:pt>
                <c:pt idx="236">
                  <c:v>3.9561999999999999</c:v>
                </c:pt>
                <c:pt idx="237">
                  <c:v>3.96854</c:v>
                </c:pt>
                <c:pt idx="238">
                  <c:v>3.98197</c:v>
                </c:pt>
                <c:pt idx="239">
                  <c:v>3.99593</c:v>
                </c:pt>
                <c:pt idx="240">
                  <c:v>4.0083599999999997</c:v>
                </c:pt>
                <c:pt idx="241">
                  <c:v>4.0196999999999994</c:v>
                </c:pt>
                <c:pt idx="242">
                  <c:v>4.0331999999999999</c:v>
                </c:pt>
                <c:pt idx="243">
                  <c:v>4.0469799999999996</c:v>
                </c:pt>
                <c:pt idx="244">
                  <c:v>4.0575599999999996</c:v>
                </c:pt>
                <c:pt idx="245">
                  <c:v>4.0715900000000005</c:v>
                </c:pt>
                <c:pt idx="246">
                  <c:v>4.0812800000000005</c:v>
                </c:pt>
                <c:pt idx="247">
                  <c:v>4.0948500000000001</c:v>
                </c:pt>
                <c:pt idx="248">
                  <c:v>4.1052</c:v>
                </c:pt>
                <c:pt idx="249">
                  <c:v>4.1192299999999999</c:v>
                </c:pt>
                <c:pt idx="250">
                  <c:v>4.1314399999999996</c:v>
                </c:pt>
                <c:pt idx="251">
                  <c:v>4.14384</c:v>
                </c:pt>
                <c:pt idx="252">
                  <c:v>4.15679</c:v>
                </c:pt>
                <c:pt idx="253">
                  <c:v>4.1687700000000003</c:v>
                </c:pt>
                <c:pt idx="254">
                  <c:v>4.1825700000000001</c:v>
                </c:pt>
                <c:pt idx="255">
                  <c:v>4.1951200000000002</c:v>
                </c:pt>
                <c:pt idx="256">
                  <c:v>4.2086899999999998</c:v>
                </c:pt>
                <c:pt idx="257">
                  <c:v>4.22295</c:v>
                </c:pt>
                <c:pt idx="258">
                  <c:v>4.2250399999999999</c:v>
                </c:pt>
                <c:pt idx="259">
                  <c:v>4.24024</c:v>
                </c:pt>
                <c:pt idx="260">
                  <c:v>4.2526099999999998</c:v>
                </c:pt>
                <c:pt idx="261">
                  <c:v>4.2656899999999993</c:v>
                </c:pt>
                <c:pt idx="262">
                  <c:v>4.2792500000000002</c:v>
                </c:pt>
                <c:pt idx="263">
                  <c:v>4.2932799999999993</c:v>
                </c:pt>
                <c:pt idx="264">
                  <c:v>4.3054899999999998</c:v>
                </c:pt>
                <c:pt idx="265">
                  <c:v>4.3183400000000001</c:v>
                </c:pt>
                <c:pt idx="266">
                  <c:v>4.3305200000000008</c:v>
                </c:pt>
                <c:pt idx="267">
                  <c:v>4.3433999999999999</c:v>
                </c:pt>
                <c:pt idx="268">
                  <c:v>4.3564999999999996</c:v>
                </c:pt>
                <c:pt idx="269">
                  <c:v>4.3696000000000002</c:v>
                </c:pt>
                <c:pt idx="270">
                  <c:v>4.3820200000000007</c:v>
                </c:pt>
                <c:pt idx="271">
                  <c:v>4.3944300000000007</c:v>
                </c:pt>
                <c:pt idx="272">
                  <c:v>4.4072700000000005</c:v>
                </c:pt>
                <c:pt idx="273">
                  <c:v>4.4201699999999997</c:v>
                </c:pt>
                <c:pt idx="274">
                  <c:v>4.4318900000000001</c:v>
                </c:pt>
                <c:pt idx="275">
                  <c:v>4.44428</c:v>
                </c:pt>
                <c:pt idx="276">
                  <c:v>4.45634</c:v>
                </c:pt>
                <c:pt idx="277">
                  <c:v>4.4677799999999994</c:v>
                </c:pt>
                <c:pt idx="278">
                  <c:v>4.4806499999999998</c:v>
                </c:pt>
                <c:pt idx="279">
                  <c:v>4.4928500000000007</c:v>
                </c:pt>
                <c:pt idx="280">
                  <c:v>4.5048300000000001</c:v>
                </c:pt>
                <c:pt idx="281">
                  <c:v>4.5183100000000005</c:v>
                </c:pt>
                <c:pt idx="282">
                  <c:v>4.5316400000000003</c:v>
                </c:pt>
                <c:pt idx="283">
                  <c:v>4.5431499999999998</c:v>
                </c:pt>
                <c:pt idx="284">
                  <c:v>4.5555600000000007</c:v>
                </c:pt>
                <c:pt idx="285">
                  <c:v>4.5679699999999999</c:v>
                </c:pt>
                <c:pt idx="286">
                  <c:v>4.58026</c:v>
                </c:pt>
                <c:pt idx="287">
                  <c:v>4.5928100000000001</c:v>
                </c:pt>
                <c:pt idx="288">
                  <c:v>4.6051899999999995</c:v>
                </c:pt>
                <c:pt idx="289">
                  <c:v>4.61829</c:v>
                </c:pt>
                <c:pt idx="290">
                  <c:v>4.6316099999999993</c:v>
                </c:pt>
                <c:pt idx="291">
                  <c:v>4.6447099999999999</c:v>
                </c:pt>
                <c:pt idx="292">
                  <c:v>4.6585799999999997</c:v>
                </c:pt>
                <c:pt idx="293">
                  <c:v>4.67211</c:v>
                </c:pt>
                <c:pt idx="294">
                  <c:v>4.6846800000000002</c:v>
                </c:pt>
                <c:pt idx="295">
                  <c:v>4.6966299999999999</c:v>
                </c:pt>
                <c:pt idx="296">
                  <c:v>4.7092299999999998</c:v>
                </c:pt>
                <c:pt idx="297">
                  <c:v>4.72262</c:v>
                </c:pt>
                <c:pt idx="298">
                  <c:v>4.7354200000000004</c:v>
                </c:pt>
                <c:pt idx="299">
                  <c:v>4.7478500000000006</c:v>
                </c:pt>
                <c:pt idx="300">
                  <c:v>4.7597700000000005</c:v>
                </c:pt>
                <c:pt idx="301">
                  <c:v>4.7735799999999999</c:v>
                </c:pt>
                <c:pt idx="302">
                  <c:v>4.7873299999999999</c:v>
                </c:pt>
                <c:pt idx="303">
                  <c:v>4.8004799999999994</c:v>
                </c:pt>
                <c:pt idx="304">
                  <c:v>4.8137400000000001</c:v>
                </c:pt>
                <c:pt idx="305">
                  <c:v>4.8251899999999992</c:v>
                </c:pt>
                <c:pt idx="306">
                  <c:v>4.8379799999999999</c:v>
                </c:pt>
                <c:pt idx="307">
                  <c:v>4.8513999999999999</c:v>
                </c:pt>
                <c:pt idx="308">
                  <c:v>4.8654399999999995</c:v>
                </c:pt>
                <c:pt idx="309">
                  <c:v>4.8773800000000005</c:v>
                </c:pt>
                <c:pt idx="310">
                  <c:v>4.8895200000000001</c:v>
                </c:pt>
                <c:pt idx="311">
                  <c:v>4.9024099999999997</c:v>
                </c:pt>
                <c:pt idx="312">
                  <c:v>4.9143500000000007</c:v>
                </c:pt>
                <c:pt idx="313">
                  <c:v>4.9267200000000004</c:v>
                </c:pt>
                <c:pt idx="314">
                  <c:v>4.9391499999999997</c:v>
                </c:pt>
                <c:pt idx="315">
                  <c:v>4.9522700000000004</c:v>
                </c:pt>
                <c:pt idx="316">
                  <c:v>4.9646300000000005</c:v>
                </c:pt>
                <c:pt idx="317">
                  <c:v>4.9772600000000002</c:v>
                </c:pt>
                <c:pt idx="318">
                  <c:v>4.98874</c:v>
                </c:pt>
                <c:pt idx="319">
                  <c:v>5.0013699999999996</c:v>
                </c:pt>
                <c:pt idx="320">
                  <c:v>5.0139899999999997</c:v>
                </c:pt>
                <c:pt idx="321">
                  <c:v>5.02658</c:v>
                </c:pt>
                <c:pt idx="322">
                  <c:v>5.0403900000000004</c:v>
                </c:pt>
                <c:pt idx="323">
                  <c:v>5.0541999999999998</c:v>
                </c:pt>
                <c:pt idx="324">
                  <c:v>5.0672100000000002</c:v>
                </c:pt>
                <c:pt idx="325">
                  <c:v>5.0794799999999993</c:v>
                </c:pt>
                <c:pt idx="326">
                  <c:v>5.0916800000000002</c:v>
                </c:pt>
                <c:pt idx="327">
                  <c:v>5.1044</c:v>
                </c:pt>
                <c:pt idx="328">
                  <c:v>5.1179399999999999</c:v>
                </c:pt>
                <c:pt idx="329">
                  <c:v>5.1306000000000003</c:v>
                </c:pt>
                <c:pt idx="330">
                  <c:v>5.1429900000000002</c:v>
                </c:pt>
                <c:pt idx="331">
                  <c:v>5.1565300000000001</c:v>
                </c:pt>
                <c:pt idx="332">
                  <c:v>5.1696099999999996</c:v>
                </c:pt>
                <c:pt idx="333">
                  <c:v>5.1833400000000003</c:v>
                </c:pt>
                <c:pt idx="334">
                  <c:v>5.1964600000000001</c:v>
                </c:pt>
                <c:pt idx="335">
                  <c:v>5.2093100000000003</c:v>
                </c:pt>
                <c:pt idx="336">
                  <c:v>5.2223500000000005</c:v>
                </c:pt>
                <c:pt idx="337">
                  <c:v>5.2354700000000003</c:v>
                </c:pt>
                <c:pt idx="338">
                  <c:v>5.2483199999999997</c:v>
                </c:pt>
                <c:pt idx="339">
                  <c:v>5.2613599999999998</c:v>
                </c:pt>
                <c:pt idx="340">
                  <c:v>5.2831899999999994</c:v>
                </c:pt>
                <c:pt idx="341">
                  <c:v>5.2962299999999995</c:v>
                </c:pt>
                <c:pt idx="342">
                  <c:v>5.3092299999999994</c:v>
                </c:pt>
                <c:pt idx="343">
                  <c:v>5.3229199999999999</c:v>
                </c:pt>
                <c:pt idx="344">
                  <c:v>5.3357299999999999</c:v>
                </c:pt>
                <c:pt idx="345">
                  <c:v>5.3490000000000002</c:v>
                </c:pt>
                <c:pt idx="346">
                  <c:v>5.3609999999999998</c:v>
                </c:pt>
                <c:pt idx="347">
                  <c:v>5.3734700000000002</c:v>
                </c:pt>
                <c:pt idx="348">
                  <c:v>5.3862700000000006</c:v>
                </c:pt>
                <c:pt idx="349">
                  <c:v>5.3988100000000001</c:v>
                </c:pt>
                <c:pt idx="350">
                  <c:v>5.4110800000000001</c:v>
                </c:pt>
                <c:pt idx="351">
                  <c:v>5.4241200000000003</c:v>
                </c:pt>
                <c:pt idx="352">
                  <c:v>5.4380699999999997</c:v>
                </c:pt>
                <c:pt idx="353">
                  <c:v>5.4509099999999995</c:v>
                </c:pt>
                <c:pt idx="354">
                  <c:v>5.4642900000000001</c:v>
                </c:pt>
                <c:pt idx="355">
                  <c:v>5.4782000000000002</c:v>
                </c:pt>
                <c:pt idx="356">
                  <c:v>5.4909999999999997</c:v>
                </c:pt>
                <c:pt idx="357">
                  <c:v>5.5045299999999999</c:v>
                </c:pt>
                <c:pt idx="358">
                  <c:v>5.516</c:v>
                </c:pt>
                <c:pt idx="359">
                  <c:v>5.52834</c:v>
                </c:pt>
                <c:pt idx="360">
                  <c:v>5.5409899999999999</c:v>
                </c:pt>
                <c:pt idx="361">
                  <c:v>5.5528699999999995</c:v>
                </c:pt>
                <c:pt idx="362">
                  <c:v>5.5656499999999998</c:v>
                </c:pt>
                <c:pt idx="363">
                  <c:v>5.5781299999999998</c:v>
                </c:pt>
                <c:pt idx="364">
                  <c:v>5.5910200000000003</c:v>
                </c:pt>
                <c:pt idx="365">
                  <c:v>5.6038100000000002</c:v>
                </c:pt>
                <c:pt idx="366">
                  <c:v>5.6161899999999996</c:v>
                </c:pt>
                <c:pt idx="367">
                  <c:v>5.6297199999999998</c:v>
                </c:pt>
                <c:pt idx="368">
                  <c:v>5.6423300000000003</c:v>
                </c:pt>
                <c:pt idx="369">
                  <c:v>5.6560800000000002</c:v>
                </c:pt>
                <c:pt idx="370">
                  <c:v>5.66892</c:v>
                </c:pt>
                <c:pt idx="371">
                  <c:v>5.6820300000000001</c:v>
                </c:pt>
                <c:pt idx="372">
                  <c:v>5.6946300000000001</c:v>
                </c:pt>
                <c:pt idx="373">
                  <c:v>5.7071999999999994</c:v>
                </c:pt>
                <c:pt idx="374">
                  <c:v>5.7202500000000001</c:v>
                </c:pt>
                <c:pt idx="375">
                  <c:v>5.7326199999999998</c:v>
                </c:pt>
                <c:pt idx="376">
                  <c:v>5.7445399999999998</c:v>
                </c:pt>
                <c:pt idx="377">
                  <c:v>5.7576499999999999</c:v>
                </c:pt>
                <c:pt idx="378">
                  <c:v>5.7708999999999993</c:v>
                </c:pt>
                <c:pt idx="379">
                  <c:v>5.7830500000000002</c:v>
                </c:pt>
                <c:pt idx="380">
                  <c:v>5.7961099999999997</c:v>
                </c:pt>
                <c:pt idx="381">
                  <c:v>5.8093999999999992</c:v>
                </c:pt>
                <c:pt idx="382">
                  <c:v>5.8238000000000003</c:v>
                </c:pt>
                <c:pt idx="383">
                  <c:v>5.8370899999999999</c:v>
                </c:pt>
                <c:pt idx="384">
                  <c:v>5.8495100000000004</c:v>
                </c:pt>
                <c:pt idx="385">
                  <c:v>5.8623400000000006</c:v>
                </c:pt>
                <c:pt idx="386">
                  <c:v>5.8758599999999994</c:v>
                </c:pt>
                <c:pt idx="387">
                  <c:v>5.8897899999999996</c:v>
                </c:pt>
                <c:pt idx="388">
                  <c:v>5.9037700000000006</c:v>
                </c:pt>
                <c:pt idx="389">
                  <c:v>5.9159600000000001</c:v>
                </c:pt>
                <c:pt idx="390">
                  <c:v>5.9289700000000005</c:v>
                </c:pt>
                <c:pt idx="391">
                  <c:v>5.9427700000000003</c:v>
                </c:pt>
                <c:pt idx="392">
                  <c:v>5.9558200000000001</c:v>
                </c:pt>
                <c:pt idx="393">
                  <c:v>5.9696199999999999</c:v>
                </c:pt>
                <c:pt idx="394">
                  <c:v>5.9837299999999995</c:v>
                </c:pt>
                <c:pt idx="395">
                  <c:v>5.9965600000000006</c:v>
                </c:pt>
                <c:pt idx="396">
                  <c:v>6.00943</c:v>
                </c:pt>
                <c:pt idx="397">
                  <c:v>6.0224899999999995</c:v>
                </c:pt>
                <c:pt idx="398">
                  <c:v>6.0348100000000002</c:v>
                </c:pt>
                <c:pt idx="399">
                  <c:v>6.0478699999999996</c:v>
                </c:pt>
                <c:pt idx="400">
                  <c:v>6.0599600000000002</c:v>
                </c:pt>
                <c:pt idx="401">
                  <c:v>6.07233</c:v>
                </c:pt>
                <c:pt idx="402">
                  <c:v>6.0862499999999997</c:v>
                </c:pt>
                <c:pt idx="403">
                  <c:v>6.1007299999999995</c:v>
                </c:pt>
                <c:pt idx="404">
                  <c:v>6.1149300000000002</c:v>
                </c:pt>
                <c:pt idx="405">
                  <c:v>6.1289499999999997</c:v>
                </c:pt>
                <c:pt idx="406">
                  <c:v>6.14236</c:v>
                </c:pt>
                <c:pt idx="407">
                  <c:v>6.1556899999999999</c:v>
                </c:pt>
                <c:pt idx="408">
                  <c:v>6.1690200000000006</c:v>
                </c:pt>
                <c:pt idx="409">
                  <c:v>6.1814900000000002</c:v>
                </c:pt>
                <c:pt idx="410">
                  <c:v>6.19339</c:v>
                </c:pt>
                <c:pt idx="411">
                  <c:v>6.2065799999999998</c:v>
                </c:pt>
                <c:pt idx="412">
                  <c:v>6.2198599999999997</c:v>
                </c:pt>
                <c:pt idx="413">
                  <c:v>6.2337299999999995</c:v>
                </c:pt>
                <c:pt idx="414">
                  <c:v>6.24688</c:v>
                </c:pt>
                <c:pt idx="415">
                  <c:v>6.2610700000000001</c:v>
                </c:pt>
                <c:pt idx="416">
                  <c:v>6.2739399999999996</c:v>
                </c:pt>
                <c:pt idx="417">
                  <c:v>6.2650600000000001</c:v>
                </c:pt>
                <c:pt idx="418">
                  <c:v>6.2785699999999993</c:v>
                </c:pt>
                <c:pt idx="419">
                  <c:v>6.29162</c:v>
                </c:pt>
                <c:pt idx="420">
                  <c:v>6.3050299999999995</c:v>
                </c:pt>
                <c:pt idx="421">
                  <c:v>6.3187199999999999</c:v>
                </c:pt>
                <c:pt idx="422">
                  <c:v>6.3322200000000004</c:v>
                </c:pt>
                <c:pt idx="423">
                  <c:v>6.3459099999999999</c:v>
                </c:pt>
                <c:pt idx="424">
                  <c:v>6.3596400000000006</c:v>
                </c:pt>
                <c:pt idx="425">
                  <c:v>6.37338</c:v>
                </c:pt>
                <c:pt idx="426">
                  <c:v>6.3862399999999999</c:v>
                </c:pt>
                <c:pt idx="427">
                  <c:v>6.4004799999999999</c:v>
                </c:pt>
                <c:pt idx="428">
                  <c:v>6.4155899999999999</c:v>
                </c:pt>
                <c:pt idx="429">
                  <c:v>6.4287600000000005</c:v>
                </c:pt>
                <c:pt idx="430">
                  <c:v>6.4420900000000003</c:v>
                </c:pt>
                <c:pt idx="431">
                  <c:v>6.4558200000000001</c:v>
                </c:pt>
                <c:pt idx="432">
                  <c:v>6.4700100000000003</c:v>
                </c:pt>
                <c:pt idx="433">
                  <c:v>6.4830500000000004</c:v>
                </c:pt>
                <c:pt idx="434">
                  <c:v>6.4962700000000009</c:v>
                </c:pt>
                <c:pt idx="435">
                  <c:v>6.50983</c:v>
                </c:pt>
                <c:pt idx="436">
                  <c:v>6.5228700000000002</c:v>
                </c:pt>
                <c:pt idx="437">
                  <c:v>6.5359099999999994</c:v>
                </c:pt>
                <c:pt idx="438">
                  <c:v>6.5494700000000003</c:v>
                </c:pt>
                <c:pt idx="439">
                  <c:v>6.5628599999999997</c:v>
                </c:pt>
                <c:pt idx="440">
                  <c:v>6.5771000000000006</c:v>
                </c:pt>
                <c:pt idx="441">
                  <c:v>6.5903700000000001</c:v>
                </c:pt>
                <c:pt idx="442">
                  <c:v>6.6046100000000001</c:v>
                </c:pt>
                <c:pt idx="443">
                  <c:v>6.6194199999999999</c:v>
                </c:pt>
                <c:pt idx="444">
                  <c:v>6.6333299999999999</c:v>
                </c:pt>
                <c:pt idx="445">
                  <c:v>6.6480200000000007</c:v>
                </c:pt>
                <c:pt idx="446">
                  <c:v>6.6608299999999998</c:v>
                </c:pt>
                <c:pt idx="447">
                  <c:v>6.6736300000000002</c:v>
                </c:pt>
                <c:pt idx="448">
                  <c:v>6.68668</c:v>
                </c:pt>
                <c:pt idx="449">
                  <c:v>6.6998899999999999</c:v>
                </c:pt>
                <c:pt idx="450">
                  <c:v>6.7140699999999995</c:v>
                </c:pt>
                <c:pt idx="451">
                  <c:v>6.7270500000000002</c:v>
                </c:pt>
                <c:pt idx="452">
                  <c:v>6.7401499999999999</c:v>
                </c:pt>
                <c:pt idx="453">
                  <c:v>6.7537000000000003</c:v>
                </c:pt>
                <c:pt idx="454">
                  <c:v>6.7665100000000002</c:v>
                </c:pt>
                <c:pt idx="455">
                  <c:v>6.7753699999999997</c:v>
                </c:pt>
                <c:pt idx="456">
                  <c:v>6.7890899999999998</c:v>
                </c:pt>
                <c:pt idx="457">
                  <c:v>6.8023599999999993</c:v>
                </c:pt>
                <c:pt idx="458">
                  <c:v>6.81562</c:v>
                </c:pt>
                <c:pt idx="459">
                  <c:v>6.8286499999999997</c:v>
                </c:pt>
                <c:pt idx="460">
                  <c:v>6.84192</c:v>
                </c:pt>
                <c:pt idx="461">
                  <c:v>6.8559200000000002</c:v>
                </c:pt>
                <c:pt idx="462">
                  <c:v>6.8693599999999995</c:v>
                </c:pt>
                <c:pt idx="463">
                  <c:v>6.8825600000000007</c:v>
                </c:pt>
                <c:pt idx="464">
                  <c:v>6.8958199999999996</c:v>
                </c:pt>
                <c:pt idx="465">
                  <c:v>6.91</c:v>
                </c:pt>
                <c:pt idx="466">
                  <c:v>6.9233199999999995</c:v>
                </c:pt>
                <c:pt idx="467">
                  <c:v>6.9356599999999995</c:v>
                </c:pt>
                <c:pt idx="468">
                  <c:v>6.9491499999999995</c:v>
                </c:pt>
                <c:pt idx="469">
                  <c:v>6.96218</c:v>
                </c:pt>
                <c:pt idx="470">
                  <c:v>6.97567</c:v>
                </c:pt>
                <c:pt idx="471">
                  <c:v>6.9888699999999995</c:v>
                </c:pt>
                <c:pt idx="472">
                  <c:v>7.0117899999999995</c:v>
                </c:pt>
                <c:pt idx="473">
                  <c:v>7.0319599999999998</c:v>
                </c:pt>
                <c:pt idx="474">
                  <c:v>7.0463000000000005</c:v>
                </c:pt>
                <c:pt idx="475">
                  <c:v>7.0579000000000001</c:v>
                </c:pt>
                <c:pt idx="476">
                  <c:v>7.0713800000000004</c:v>
                </c:pt>
                <c:pt idx="477">
                  <c:v>7.0844100000000001</c:v>
                </c:pt>
                <c:pt idx="478">
                  <c:v>7.0960700000000001</c:v>
                </c:pt>
                <c:pt idx="479">
                  <c:v>7.1077200000000005</c:v>
                </c:pt>
                <c:pt idx="480">
                  <c:v>7.1198300000000003</c:v>
                </c:pt>
                <c:pt idx="481">
                  <c:v>7.1329200000000004</c:v>
                </c:pt>
                <c:pt idx="482">
                  <c:v>7.1442899999999998</c:v>
                </c:pt>
                <c:pt idx="483">
                  <c:v>7.1557700000000004</c:v>
                </c:pt>
                <c:pt idx="484">
                  <c:v>7.1681099999999995</c:v>
                </c:pt>
                <c:pt idx="485">
                  <c:v>7.1809099999999999</c:v>
                </c:pt>
                <c:pt idx="486">
                  <c:v>7.1931899999999995</c:v>
                </c:pt>
                <c:pt idx="487">
                  <c:v>7.20472</c:v>
                </c:pt>
                <c:pt idx="488">
                  <c:v>7.2158100000000003</c:v>
                </c:pt>
                <c:pt idx="489">
                  <c:v>7.2275799999999997</c:v>
                </c:pt>
                <c:pt idx="490">
                  <c:v>7.23888</c:v>
                </c:pt>
                <c:pt idx="491">
                  <c:v>7.2508299999999997</c:v>
                </c:pt>
                <c:pt idx="492">
                  <c:v>7.2628699999999995</c:v>
                </c:pt>
                <c:pt idx="493">
                  <c:v>7.2736700000000001</c:v>
                </c:pt>
                <c:pt idx="494">
                  <c:v>7.2848699999999997</c:v>
                </c:pt>
                <c:pt idx="495">
                  <c:v>7.2957700000000001</c:v>
                </c:pt>
                <c:pt idx="496">
                  <c:v>7.3076499999999998</c:v>
                </c:pt>
                <c:pt idx="497">
                  <c:v>7.3186099999999996</c:v>
                </c:pt>
                <c:pt idx="498">
                  <c:v>7.33026</c:v>
                </c:pt>
                <c:pt idx="499">
                  <c:v>7.3422000000000001</c:v>
                </c:pt>
                <c:pt idx="500">
                  <c:v>7.3533999999999997</c:v>
                </c:pt>
                <c:pt idx="501">
                  <c:v>7.3645899999999997</c:v>
                </c:pt>
                <c:pt idx="502">
                  <c:v>7.37601</c:v>
                </c:pt>
                <c:pt idx="503">
                  <c:v>7.3873699999999998</c:v>
                </c:pt>
                <c:pt idx="504">
                  <c:v>7.3985600000000007</c:v>
                </c:pt>
                <c:pt idx="505">
                  <c:v>7.4092900000000004</c:v>
                </c:pt>
                <c:pt idx="506">
                  <c:v>7.4199599999999997</c:v>
                </c:pt>
                <c:pt idx="507">
                  <c:v>7.4309899999999995</c:v>
                </c:pt>
                <c:pt idx="508">
                  <c:v>7.44224</c:v>
                </c:pt>
                <c:pt idx="509">
                  <c:v>7.452</c:v>
                </c:pt>
                <c:pt idx="510">
                  <c:v>7.4611999999999998</c:v>
                </c:pt>
                <c:pt idx="511">
                  <c:v>7.4721000000000002</c:v>
                </c:pt>
                <c:pt idx="512">
                  <c:v>7.4824399999999995</c:v>
                </c:pt>
                <c:pt idx="513">
                  <c:v>7.4924799999999996</c:v>
                </c:pt>
                <c:pt idx="514">
                  <c:v>7.5022399999999996</c:v>
                </c:pt>
                <c:pt idx="515">
                  <c:v>7.4921899999999999</c:v>
                </c:pt>
                <c:pt idx="516">
                  <c:v>7.5404399999999994</c:v>
                </c:pt>
                <c:pt idx="517">
                  <c:v>7.5504199999999999</c:v>
                </c:pt>
                <c:pt idx="518">
                  <c:v>7.5595499999999998</c:v>
                </c:pt>
                <c:pt idx="519">
                  <c:v>7.56839</c:v>
                </c:pt>
                <c:pt idx="520">
                  <c:v>7.5786600000000002</c:v>
                </c:pt>
                <c:pt idx="521">
                  <c:v>7.5876299999999999</c:v>
                </c:pt>
                <c:pt idx="522">
                  <c:v>7.5966000000000005</c:v>
                </c:pt>
                <c:pt idx="523">
                  <c:v>7.6079499999999998</c:v>
                </c:pt>
                <c:pt idx="524">
                  <c:v>7.61822</c:v>
                </c:pt>
                <c:pt idx="525">
                  <c:v>7.6278500000000005</c:v>
                </c:pt>
                <c:pt idx="526">
                  <c:v>7.6382500000000002</c:v>
                </c:pt>
                <c:pt idx="527">
                  <c:v>7.6470500000000001</c:v>
                </c:pt>
                <c:pt idx="528">
                  <c:v>7.6565699999999994</c:v>
                </c:pt>
                <c:pt idx="529">
                  <c:v>7.6675300000000002</c:v>
                </c:pt>
                <c:pt idx="530">
                  <c:v>7.6767899999999996</c:v>
                </c:pt>
                <c:pt idx="531">
                  <c:v>7.6872299999999996</c:v>
                </c:pt>
                <c:pt idx="532">
                  <c:v>7.6971800000000004</c:v>
                </c:pt>
                <c:pt idx="533">
                  <c:v>7.7065600000000005</c:v>
                </c:pt>
                <c:pt idx="534">
                  <c:v>7.7161200000000001</c:v>
                </c:pt>
                <c:pt idx="535">
                  <c:v>7.7253500000000006</c:v>
                </c:pt>
                <c:pt idx="536">
                  <c:v>7.7350699999999994</c:v>
                </c:pt>
                <c:pt idx="537">
                  <c:v>7.7450400000000004</c:v>
                </c:pt>
              </c:numCache>
            </c:numRef>
          </c:xVal>
          <c:yVal>
            <c:numRef>
              <c:f>'9) UCS_Stress_Strain_Curves'!$B$4:$B$541</c:f>
              <c:numCache>
                <c:formatCode>General</c:formatCode>
                <c:ptCount val="538"/>
                <c:pt idx="0">
                  <c:v>0</c:v>
                </c:pt>
                <c:pt idx="1">
                  <c:v>17.450610000000001</c:v>
                </c:pt>
                <c:pt idx="2">
                  <c:v>18.24662</c:v>
                </c:pt>
                <c:pt idx="3">
                  <c:v>19.47279</c:v>
                </c:pt>
                <c:pt idx="4">
                  <c:v>20.486419999999999</c:v>
                </c:pt>
                <c:pt idx="5">
                  <c:v>21.658080000000002</c:v>
                </c:pt>
                <c:pt idx="6">
                  <c:v>22.656790000000001</c:v>
                </c:pt>
                <c:pt idx="7">
                  <c:v>23.74962</c:v>
                </c:pt>
                <c:pt idx="8">
                  <c:v>24.896550000000001</c:v>
                </c:pt>
                <c:pt idx="9">
                  <c:v>25.900289999999998</c:v>
                </c:pt>
                <c:pt idx="10">
                  <c:v>27.146159999999998</c:v>
                </c:pt>
                <c:pt idx="11">
                  <c:v>28.268550000000001</c:v>
                </c:pt>
                <c:pt idx="12">
                  <c:v>29.28697</c:v>
                </c:pt>
                <c:pt idx="13">
                  <c:v>29.924890000000001</c:v>
                </c:pt>
                <c:pt idx="14">
                  <c:v>31.512049999999999</c:v>
                </c:pt>
                <c:pt idx="15">
                  <c:v>32.664000000000001</c:v>
                </c:pt>
                <c:pt idx="16">
                  <c:v>33.761659999999999</c:v>
                </c:pt>
                <c:pt idx="17">
                  <c:v>34.814660000000003</c:v>
                </c:pt>
                <c:pt idx="18">
                  <c:v>35.872700000000002</c:v>
                </c:pt>
                <c:pt idx="19">
                  <c:v>36.950650000000003</c:v>
                </c:pt>
                <c:pt idx="20">
                  <c:v>38.176810000000003</c:v>
                </c:pt>
                <c:pt idx="21">
                  <c:v>39.298999999999999</c:v>
                </c:pt>
                <c:pt idx="22">
                  <c:v>40.169199999999996</c:v>
                </c:pt>
                <c:pt idx="23">
                  <c:v>41.484459999999999</c:v>
                </c:pt>
                <c:pt idx="24">
                  <c:v>42.493020000000001</c:v>
                </c:pt>
                <c:pt idx="25">
                  <c:v>43.65504</c:v>
                </c:pt>
                <c:pt idx="26">
                  <c:v>44.747660000000003</c:v>
                </c:pt>
                <c:pt idx="27">
                  <c:v>45.82058</c:v>
                </c:pt>
                <c:pt idx="28">
                  <c:v>46.992249999999999</c:v>
                </c:pt>
                <c:pt idx="29">
                  <c:v>47.96622</c:v>
                </c:pt>
                <c:pt idx="30">
                  <c:v>49.093640000000001</c:v>
                </c:pt>
                <c:pt idx="31">
                  <c:v>50.285209999999999</c:v>
                </c:pt>
                <c:pt idx="32">
                  <c:v>51.382869999999997</c:v>
                </c:pt>
                <c:pt idx="33">
                  <c:v>52.475499999999997</c:v>
                </c:pt>
                <c:pt idx="34">
                  <c:v>53.577979999999997</c:v>
                </c:pt>
                <c:pt idx="35">
                  <c:v>54.586539999999999</c:v>
                </c:pt>
                <c:pt idx="36">
                  <c:v>55.664490000000001</c:v>
                </c:pt>
                <c:pt idx="37">
                  <c:v>56.860889999999998</c:v>
                </c:pt>
                <c:pt idx="38">
                  <c:v>57.953719999999997</c:v>
                </c:pt>
                <c:pt idx="39">
                  <c:v>59.051169999999999</c:v>
                </c:pt>
                <c:pt idx="40">
                  <c:v>60.13897</c:v>
                </c:pt>
                <c:pt idx="41">
                  <c:v>61.127830000000003</c:v>
                </c:pt>
                <c:pt idx="42">
                  <c:v>62.33428</c:v>
                </c:pt>
                <c:pt idx="43">
                  <c:v>63.441789999999997</c:v>
                </c:pt>
                <c:pt idx="44">
                  <c:v>64.529390000000006</c:v>
                </c:pt>
                <c:pt idx="45">
                  <c:v>65.597489999999993</c:v>
                </c:pt>
                <c:pt idx="46">
                  <c:v>66.640640000000005</c:v>
                </c:pt>
                <c:pt idx="47">
                  <c:v>67.673940000000002</c:v>
                </c:pt>
                <c:pt idx="48">
                  <c:v>68.909959999999998</c:v>
                </c:pt>
                <c:pt idx="49">
                  <c:v>70.027330000000006</c:v>
                </c:pt>
                <c:pt idx="50">
                  <c:v>71.115129999999994</c:v>
                </c:pt>
                <c:pt idx="51">
                  <c:v>72.207750000000004</c:v>
                </c:pt>
                <c:pt idx="52">
                  <c:v>73.171869999999998</c:v>
                </c:pt>
                <c:pt idx="53">
                  <c:v>74.141019999999997</c:v>
                </c:pt>
                <c:pt idx="54">
                  <c:v>75.426509999999993</c:v>
                </c:pt>
                <c:pt idx="55">
                  <c:v>76.63297</c:v>
                </c:pt>
                <c:pt idx="56">
                  <c:v>77.562290000000004</c:v>
                </c:pt>
                <c:pt idx="57">
                  <c:v>78.714449999999999</c:v>
                </c:pt>
                <c:pt idx="58">
                  <c:v>79.76746</c:v>
                </c:pt>
                <c:pt idx="59">
                  <c:v>81.018360000000001</c:v>
                </c:pt>
                <c:pt idx="60">
                  <c:v>82.121039999999994</c:v>
                </c:pt>
                <c:pt idx="61">
                  <c:v>83.179079999999999</c:v>
                </c:pt>
                <c:pt idx="62">
                  <c:v>84.207350000000005</c:v>
                </c:pt>
                <c:pt idx="63">
                  <c:v>85.36936</c:v>
                </c:pt>
                <c:pt idx="64">
                  <c:v>86.531170000000003</c:v>
                </c:pt>
                <c:pt idx="65">
                  <c:v>87.668450000000007</c:v>
                </c:pt>
                <c:pt idx="66">
                  <c:v>87.831549999999993</c:v>
                </c:pt>
                <c:pt idx="67">
                  <c:v>89.853700000000003</c:v>
                </c:pt>
                <c:pt idx="68">
                  <c:v>90.985950000000003</c:v>
                </c:pt>
                <c:pt idx="69">
                  <c:v>91.999539999999996</c:v>
                </c:pt>
                <c:pt idx="70">
                  <c:v>93.171210000000002</c:v>
                </c:pt>
                <c:pt idx="71">
                  <c:v>94.273889999999994</c:v>
                </c:pt>
                <c:pt idx="72">
                  <c:v>95.361490000000003</c:v>
                </c:pt>
                <c:pt idx="73">
                  <c:v>96.449290000000005</c:v>
                </c:pt>
                <c:pt idx="74">
                  <c:v>97.467910000000003</c:v>
                </c:pt>
                <c:pt idx="75">
                  <c:v>98.49136</c:v>
                </c:pt>
                <c:pt idx="76">
                  <c:v>99.747079999999997</c:v>
                </c:pt>
                <c:pt idx="77">
                  <c:v>100.77052999999999</c:v>
                </c:pt>
                <c:pt idx="78">
                  <c:v>101.94239</c:v>
                </c:pt>
                <c:pt idx="79">
                  <c:v>103.03502</c:v>
                </c:pt>
                <c:pt idx="80">
                  <c:v>104.09809</c:v>
                </c:pt>
                <c:pt idx="81">
                  <c:v>105.25487</c:v>
                </c:pt>
                <c:pt idx="82">
                  <c:v>106.34267</c:v>
                </c:pt>
                <c:pt idx="83">
                  <c:v>107.4353</c:v>
                </c:pt>
                <c:pt idx="84">
                  <c:v>108.4688</c:v>
                </c:pt>
                <c:pt idx="85">
                  <c:v>109.54653999999999</c:v>
                </c:pt>
                <c:pt idx="86">
                  <c:v>110.51066</c:v>
                </c:pt>
                <c:pt idx="87">
                  <c:v>111.68253</c:v>
                </c:pt>
                <c:pt idx="88">
                  <c:v>112.92337000000001</c:v>
                </c:pt>
                <c:pt idx="89">
                  <c:v>114.02606</c:v>
                </c:pt>
                <c:pt idx="90">
                  <c:v>115.13839</c:v>
                </c:pt>
                <c:pt idx="91">
                  <c:v>116.1371</c:v>
                </c:pt>
                <c:pt idx="92">
                  <c:v>117.28422999999999</c:v>
                </c:pt>
                <c:pt idx="93">
                  <c:v>118.4213</c:v>
                </c:pt>
                <c:pt idx="94">
                  <c:v>119.52399</c:v>
                </c:pt>
                <c:pt idx="95">
                  <c:v>120.60675999999999</c:v>
                </c:pt>
                <c:pt idx="96">
                  <c:v>121.68451</c:v>
                </c:pt>
                <c:pt idx="97">
                  <c:v>122.68823999999999</c:v>
                </c:pt>
                <c:pt idx="98">
                  <c:v>123.74145</c:v>
                </c:pt>
                <c:pt idx="99">
                  <c:v>124.96762</c:v>
                </c:pt>
                <c:pt idx="100">
                  <c:v>126.11957</c:v>
                </c:pt>
                <c:pt idx="101">
                  <c:v>127.18747</c:v>
                </c:pt>
                <c:pt idx="102">
                  <c:v>128.25053</c:v>
                </c:pt>
                <c:pt idx="103">
                  <c:v>129.31359</c:v>
                </c:pt>
                <c:pt idx="104">
                  <c:v>130.53976</c:v>
                </c:pt>
                <c:pt idx="105">
                  <c:v>131.63721000000001</c:v>
                </c:pt>
                <c:pt idx="106">
                  <c:v>132.75478000000001</c:v>
                </c:pt>
                <c:pt idx="107">
                  <c:v>133.83251999999999</c:v>
                </c:pt>
                <c:pt idx="108">
                  <c:v>134.89055999999999</c:v>
                </c:pt>
                <c:pt idx="109">
                  <c:v>135.95363</c:v>
                </c:pt>
                <c:pt idx="110">
                  <c:v>137.14017000000001</c:v>
                </c:pt>
                <c:pt idx="111">
                  <c:v>138.25271000000001</c:v>
                </c:pt>
                <c:pt idx="112">
                  <c:v>139.28098</c:v>
                </c:pt>
                <c:pt idx="113">
                  <c:v>140.4084</c:v>
                </c:pt>
                <c:pt idx="114">
                  <c:v>141.45156</c:v>
                </c:pt>
                <c:pt idx="115">
                  <c:v>142.50959</c:v>
                </c:pt>
                <c:pt idx="116">
                  <c:v>143.76050000000001</c:v>
                </c:pt>
                <c:pt idx="117">
                  <c:v>144.82355999999999</c:v>
                </c:pt>
                <c:pt idx="118">
                  <c:v>145.94595000000001</c:v>
                </c:pt>
                <c:pt idx="119">
                  <c:v>147.00398999999999</c:v>
                </c:pt>
                <c:pt idx="120">
                  <c:v>148.05699999999999</c:v>
                </c:pt>
                <c:pt idx="121">
                  <c:v>149.23872</c:v>
                </c:pt>
                <c:pt idx="122">
                  <c:v>150.36593999999999</c:v>
                </c:pt>
                <c:pt idx="123">
                  <c:v>151.42397</c:v>
                </c:pt>
                <c:pt idx="124">
                  <c:v>152.52162999999999</c:v>
                </c:pt>
                <c:pt idx="125">
                  <c:v>153.53019</c:v>
                </c:pt>
                <c:pt idx="126">
                  <c:v>154.51421999999999</c:v>
                </c:pt>
                <c:pt idx="127">
                  <c:v>155.65631999999999</c:v>
                </c:pt>
                <c:pt idx="128">
                  <c:v>156.98142999999999</c:v>
                </c:pt>
                <c:pt idx="129">
                  <c:v>158.02458999999999</c:v>
                </c:pt>
                <c:pt idx="130">
                  <c:v>159.01344</c:v>
                </c:pt>
                <c:pt idx="131">
                  <c:v>160.13583</c:v>
                </c:pt>
                <c:pt idx="132">
                  <c:v>161.37184999999999</c:v>
                </c:pt>
                <c:pt idx="133">
                  <c:v>162.48921999999999</c:v>
                </c:pt>
                <c:pt idx="134">
                  <c:v>163.56695999999999</c:v>
                </c:pt>
                <c:pt idx="135">
                  <c:v>164.67949999999999</c:v>
                </c:pt>
                <c:pt idx="136">
                  <c:v>165.74739</c:v>
                </c:pt>
                <c:pt idx="137">
                  <c:v>166.85489999999999</c:v>
                </c:pt>
                <c:pt idx="138">
                  <c:v>168.01691</c:v>
                </c:pt>
                <c:pt idx="139">
                  <c:v>169.14412999999999</c:v>
                </c:pt>
                <c:pt idx="140">
                  <c:v>170.12796</c:v>
                </c:pt>
                <c:pt idx="141">
                  <c:v>170.35059000000001</c:v>
                </c:pt>
                <c:pt idx="142">
                  <c:v>172.33312000000001</c:v>
                </c:pt>
                <c:pt idx="143">
                  <c:v>173.38632999999999</c:v>
                </c:pt>
                <c:pt idx="144">
                  <c:v>174.66176999999999</c:v>
                </c:pt>
                <c:pt idx="145">
                  <c:v>175.76928000000001</c:v>
                </c:pt>
                <c:pt idx="146">
                  <c:v>176.82248999999999</c:v>
                </c:pt>
                <c:pt idx="147">
                  <c:v>177.88556</c:v>
                </c:pt>
                <c:pt idx="148">
                  <c:v>178.89914999999999</c:v>
                </c:pt>
                <c:pt idx="149">
                  <c:v>180.17457999999999</c:v>
                </c:pt>
                <c:pt idx="150">
                  <c:v>181.17348999999999</c:v>
                </c:pt>
                <c:pt idx="151">
                  <c:v>182.36004</c:v>
                </c:pt>
                <c:pt idx="152">
                  <c:v>183.47237999999999</c:v>
                </c:pt>
                <c:pt idx="153">
                  <c:v>184.51572999999999</c:v>
                </c:pt>
                <c:pt idx="154">
                  <c:v>185.66265999999999</c:v>
                </c:pt>
                <c:pt idx="155">
                  <c:v>186.78505000000001</c:v>
                </c:pt>
                <c:pt idx="156">
                  <c:v>187.87768</c:v>
                </c:pt>
                <c:pt idx="157">
                  <c:v>188.99503999999999</c:v>
                </c:pt>
                <c:pt idx="158">
                  <c:v>190.08285000000001</c:v>
                </c:pt>
                <c:pt idx="159">
                  <c:v>191.07169999999999</c:v>
                </c:pt>
                <c:pt idx="160">
                  <c:v>192.24357000000001</c:v>
                </c:pt>
                <c:pt idx="161">
                  <c:v>193.37581</c:v>
                </c:pt>
                <c:pt idx="162">
                  <c:v>194.38437999999999</c:v>
                </c:pt>
                <c:pt idx="163">
                  <c:v>195.59083000000001</c:v>
                </c:pt>
                <c:pt idx="164">
                  <c:v>196.63399000000001</c:v>
                </c:pt>
                <c:pt idx="165">
                  <c:v>197.64758</c:v>
                </c:pt>
                <c:pt idx="166">
                  <c:v>198.87857</c:v>
                </c:pt>
                <c:pt idx="167">
                  <c:v>199.94163</c:v>
                </c:pt>
                <c:pt idx="168">
                  <c:v>200.93552</c:v>
                </c:pt>
                <c:pt idx="169">
                  <c:v>202.13714999999999</c:v>
                </c:pt>
                <c:pt idx="170">
                  <c:v>203.13464999999999</c:v>
                </c:pt>
                <c:pt idx="171">
                  <c:v>204.51426000000001</c:v>
                </c:pt>
                <c:pt idx="172">
                  <c:v>205.61834999999999</c:v>
                </c:pt>
                <c:pt idx="173">
                  <c:v>206.70434</c:v>
                </c:pt>
                <c:pt idx="174">
                  <c:v>207.82250999999999</c:v>
                </c:pt>
                <c:pt idx="175">
                  <c:v>208.83609999999999</c:v>
                </c:pt>
                <c:pt idx="176">
                  <c:v>209.88991999999999</c:v>
                </c:pt>
                <c:pt idx="177">
                  <c:v>211.14081999999999</c:v>
                </c:pt>
                <c:pt idx="178">
                  <c:v>212.23284000000001</c:v>
                </c:pt>
                <c:pt idx="179">
                  <c:v>213.32487</c:v>
                </c:pt>
                <c:pt idx="180">
                  <c:v>214.43901</c:v>
                </c:pt>
                <c:pt idx="181">
                  <c:v>215.47069999999999</c:v>
                </c:pt>
                <c:pt idx="182">
                  <c:v>216.63915</c:v>
                </c:pt>
                <c:pt idx="183">
                  <c:v>217.73117999999999</c:v>
                </c:pt>
                <c:pt idx="184">
                  <c:v>218.81917999999999</c:v>
                </c:pt>
                <c:pt idx="185">
                  <c:v>219.93534</c:v>
                </c:pt>
                <c:pt idx="186">
                  <c:v>220.98513</c:v>
                </c:pt>
                <c:pt idx="187">
                  <c:v>221.99269000000001</c:v>
                </c:pt>
                <c:pt idx="188">
                  <c:v>223.22348</c:v>
                </c:pt>
                <c:pt idx="189">
                  <c:v>224.35169999999999</c:v>
                </c:pt>
                <c:pt idx="190">
                  <c:v>225.40350000000001</c:v>
                </c:pt>
                <c:pt idx="191">
                  <c:v>226.47743</c:v>
                </c:pt>
                <c:pt idx="192">
                  <c:v>227.59961999999999</c:v>
                </c:pt>
                <c:pt idx="193">
                  <c:v>228.64338000000001</c:v>
                </c:pt>
                <c:pt idx="194">
                  <c:v>229.80377999999999</c:v>
                </c:pt>
                <c:pt idx="195">
                  <c:v>230.93602000000001</c:v>
                </c:pt>
                <c:pt idx="196">
                  <c:v>231.99988999999999</c:v>
                </c:pt>
                <c:pt idx="197">
                  <c:v>233.05371</c:v>
                </c:pt>
                <c:pt idx="198">
                  <c:v>234.11153999999999</c:v>
                </c:pt>
                <c:pt idx="199">
                  <c:v>235.07083</c:v>
                </c:pt>
                <c:pt idx="200">
                  <c:v>235.12916000000001</c:v>
                </c:pt>
                <c:pt idx="201">
                  <c:v>237.54649000000001</c:v>
                </c:pt>
                <c:pt idx="202">
                  <c:v>238.66064</c:v>
                </c:pt>
                <c:pt idx="203">
                  <c:v>239.69836000000001</c:v>
                </c:pt>
                <c:pt idx="204">
                  <c:v>240.63352</c:v>
                </c:pt>
                <c:pt idx="205">
                  <c:v>241.89247</c:v>
                </c:pt>
                <c:pt idx="206">
                  <c:v>243.06494000000001</c:v>
                </c:pt>
                <c:pt idx="207">
                  <c:v>244.13885999999999</c:v>
                </c:pt>
                <c:pt idx="208">
                  <c:v>245.251</c:v>
                </c:pt>
                <c:pt idx="209">
                  <c:v>246.2304</c:v>
                </c:pt>
                <c:pt idx="210">
                  <c:v>247.4451</c:v>
                </c:pt>
                <c:pt idx="211">
                  <c:v>248.53914</c:v>
                </c:pt>
                <c:pt idx="212">
                  <c:v>249.63115999999999</c:v>
                </c:pt>
                <c:pt idx="213">
                  <c:v>250.73927</c:v>
                </c:pt>
                <c:pt idx="214">
                  <c:v>251.78704999999999</c:v>
                </c:pt>
                <c:pt idx="215">
                  <c:v>252.77047999999999</c:v>
                </c:pt>
                <c:pt idx="216">
                  <c:v>254.02741</c:v>
                </c:pt>
                <c:pt idx="217">
                  <c:v>255.14357000000001</c:v>
                </c:pt>
                <c:pt idx="218">
                  <c:v>256.09884</c:v>
                </c:pt>
                <c:pt idx="219">
                  <c:v>257.32963000000001</c:v>
                </c:pt>
                <c:pt idx="220">
                  <c:v>258.31306000000001</c:v>
                </c:pt>
                <c:pt idx="221">
                  <c:v>259.52373999999998</c:v>
                </c:pt>
                <c:pt idx="222">
                  <c:v>260.63587000000001</c:v>
                </c:pt>
                <c:pt idx="223">
                  <c:v>261.49259999999998</c:v>
                </c:pt>
                <c:pt idx="224">
                  <c:v>262.86214999999999</c:v>
                </c:pt>
                <c:pt idx="225">
                  <c:v>263.87574999999998</c:v>
                </c:pt>
                <c:pt idx="226">
                  <c:v>264.84911</c:v>
                </c:pt>
                <c:pt idx="227">
                  <c:v>266.09598999999997</c:v>
                </c:pt>
                <c:pt idx="228">
                  <c:v>267.24633999999998</c:v>
                </c:pt>
                <c:pt idx="229">
                  <c:v>268.34440000000001</c:v>
                </c:pt>
                <c:pt idx="230">
                  <c:v>269.43842999999998</c:v>
                </c:pt>
                <c:pt idx="231">
                  <c:v>270.45605</c:v>
                </c:pt>
                <c:pt idx="232">
                  <c:v>271.62851999999998</c:v>
                </c:pt>
                <c:pt idx="233">
                  <c:v>272.75071000000003</c:v>
                </c:pt>
                <c:pt idx="234">
                  <c:v>273.76832000000002</c:v>
                </c:pt>
                <c:pt idx="235">
                  <c:v>274.95084000000003</c:v>
                </c:pt>
                <c:pt idx="236">
                  <c:v>275.93025</c:v>
                </c:pt>
                <c:pt idx="237">
                  <c:v>276.92372999999998</c:v>
                </c:pt>
                <c:pt idx="238">
                  <c:v>278.23295000000002</c:v>
                </c:pt>
                <c:pt idx="239">
                  <c:v>279.33503000000002</c:v>
                </c:pt>
                <c:pt idx="240">
                  <c:v>280.29432000000003</c:v>
                </c:pt>
                <c:pt idx="241">
                  <c:v>281.55527999999998</c:v>
                </c:pt>
                <c:pt idx="242">
                  <c:v>282.49446</c:v>
                </c:pt>
                <c:pt idx="243">
                  <c:v>283.53822000000002</c:v>
                </c:pt>
                <c:pt idx="244">
                  <c:v>284.81929000000002</c:v>
                </c:pt>
                <c:pt idx="245">
                  <c:v>285.87310000000002</c:v>
                </c:pt>
                <c:pt idx="246">
                  <c:v>286.96915000000001</c:v>
                </c:pt>
                <c:pt idx="247">
                  <c:v>288.11144999999999</c:v>
                </c:pt>
                <c:pt idx="248">
                  <c:v>289.05666000000002</c:v>
                </c:pt>
                <c:pt idx="249">
                  <c:v>290.35181</c:v>
                </c:pt>
                <c:pt idx="250">
                  <c:v>291.44382999999999</c:v>
                </c:pt>
                <c:pt idx="251">
                  <c:v>292.57607999999999</c:v>
                </c:pt>
                <c:pt idx="252">
                  <c:v>293.60978</c:v>
                </c:pt>
                <c:pt idx="253">
                  <c:v>294.67365000000001</c:v>
                </c:pt>
                <c:pt idx="254">
                  <c:v>295.71539999999999</c:v>
                </c:pt>
                <c:pt idx="255">
                  <c:v>296.95623999999998</c:v>
                </c:pt>
                <c:pt idx="256">
                  <c:v>298.07038999999997</c:v>
                </c:pt>
                <c:pt idx="257">
                  <c:v>299.12218999999999</c:v>
                </c:pt>
                <c:pt idx="258">
                  <c:v>300.22426999999999</c:v>
                </c:pt>
                <c:pt idx="259">
                  <c:v>301.31831</c:v>
                </c:pt>
                <c:pt idx="260">
                  <c:v>302.44049999999999</c:v>
                </c:pt>
                <c:pt idx="261">
                  <c:v>303.52850000000001</c:v>
                </c:pt>
                <c:pt idx="262">
                  <c:v>304.70499000000001</c:v>
                </c:pt>
                <c:pt idx="263">
                  <c:v>305.75679000000002</c:v>
                </c:pt>
                <c:pt idx="264">
                  <c:v>306.81061</c:v>
                </c:pt>
                <c:pt idx="265">
                  <c:v>307.82017999999999</c:v>
                </c:pt>
                <c:pt idx="266">
                  <c:v>309.01074999999997</c:v>
                </c:pt>
                <c:pt idx="267">
                  <c:v>309.98009000000002</c:v>
                </c:pt>
                <c:pt idx="268">
                  <c:v>311.29937000000001</c:v>
                </c:pt>
                <c:pt idx="269">
                  <c:v>312.40346</c:v>
                </c:pt>
                <c:pt idx="270">
                  <c:v>313.51359000000002</c:v>
                </c:pt>
                <c:pt idx="271">
                  <c:v>314.50103000000001</c:v>
                </c:pt>
                <c:pt idx="272">
                  <c:v>315.54077000000001</c:v>
                </c:pt>
                <c:pt idx="273">
                  <c:v>316.82585999999998</c:v>
                </c:pt>
                <c:pt idx="274">
                  <c:v>317.96213</c:v>
                </c:pt>
                <c:pt idx="275">
                  <c:v>319.05013000000002</c:v>
                </c:pt>
                <c:pt idx="276">
                  <c:v>320.03958999999998</c:v>
                </c:pt>
                <c:pt idx="277">
                  <c:v>321.27440000000001</c:v>
                </c:pt>
                <c:pt idx="278">
                  <c:v>322.26386000000002</c:v>
                </c:pt>
                <c:pt idx="279">
                  <c:v>323.50067999999999</c:v>
                </c:pt>
                <c:pt idx="280">
                  <c:v>324.58868999999999</c:v>
                </c:pt>
                <c:pt idx="281">
                  <c:v>325.62641000000002</c:v>
                </c:pt>
                <c:pt idx="282">
                  <c:v>326.61586999999997</c:v>
                </c:pt>
                <c:pt idx="283">
                  <c:v>327.85068000000001</c:v>
                </c:pt>
                <c:pt idx="284">
                  <c:v>328.98896000000002</c:v>
                </c:pt>
                <c:pt idx="285">
                  <c:v>330.07495</c:v>
                </c:pt>
                <c:pt idx="286">
                  <c:v>331.21323000000001</c:v>
                </c:pt>
                <c:pt idx="287">
                  <c:v>332.20269000000002</c:v>
                </c:pt>
                <c:pt idx="288">
                  <c:v>333.38923999999997</c:v>
                </c:pt>
                <c:pt idx="289">
                  <c:v>334.47723999999999</c:v>
                </c:pt>
                <c:pt idx="290">
                  <c:v>334.32841999999999</c:v>
                </c:pt>
                <c:pt idx="291">
                  <c:v>336.65123</c:v>
                </c:pt>
                <c:pt idx="292">
                  <c:v>337.73923000000002</c:v>
                </c:pt>
                <c:pt idx="293">
                  <c:v>338.77695999999997</c:v>
                </c:pt>
                <c:pt idx="294">
                  <c:v>340.06405999999998</c:v>
                </c:pt>
                <c:pt idx="295">
                  <c:v>341.10178000000002</c:v>
                </c:pt>
                <c:pt idx="296">
                  <c:v>341.99068999999997</c:v>
                </c:pt>
                <c:pt idx="297">
                  <c:v>343.27778999999998</c:v>
                </c:pt>
                <c:pt idx="298">
                  <c:v>344.36378000000002</c:v>
                </c:pt>
                <c:pt idx="299">
                  <c:v>345.55032999999997</c:v>
                </c:pt>
                <c:pt idx="300">
                  <c:v>346.53978000000001</c:v>
                </c:pt>
                <c:pt idx="301">
                  <c:v>347.67806000000002</c:v>
                </c:pt>
                <c:pt idx="302">
                  <c:v>348.81432999999998</c:v>
                </c:pt>
                <c:pt idx="303">
                  <c:v>349.80378999999999</c:v>
                </c:pt>
                <c:pt idx="304">
                  <c:v>350.74297000000001</c:v>
                </c:pt>
                <c:pt idx="305">
                  <c:v>352.07834000000003</c:v>
                </c:pt>
                <c:pt idx="306">
                  <c:v>353.16633999999999</c:v>
                </c:pt>
                <c:pt idx="307">
                  <c:v>354.25232999999997</c:v>
                </c:pt>
                <c:pt idx="308">
                  <c:v>355.34034000000003</c:v>
                </c:pt>
                <c:pt idx="309">
                  <c:v>356.47861</c:v>
                </c:pt>
                <c:pt idx="310">
                  <c:v>357.51634000000001</c:v>
                </c:pt>
                <c:pt idx="311">
                  <c:v>358.75315999999998</c:v>
                </c:pt>
                <c:pt idx="312">
                  <c:v>359.59379999999999</c:v>
                </c:pt>
                <c:pt idx="313">
                  <c:v>360.87889000000001</c:v>
                </c:pt>
                <c:pt idx="314">
                  <c:v>361.96688999999998</c:v>
                </c:pt>
                <c:pt idx="315">
                  <c:v>363.00461999999999</c:v>
                </c:pt>
                <c:pt idx="316">
                  <c:v>364.19116000000002</c:v>
                </c:pt>
                <c:pt idx="317">
                  <c:v>365.37770999999998</c:v>
                </c:pt>
                <c:pt idx="318">
                  <c:v>364.73415999999997</c:v>
                </c:pt>
                <c:pt idx="319">
                  <c:v>367.55371000000002</c:v>
                </c:pt>
                <c:pt idx="320">
                  <c:v>368.54115999999999</c:v>
                </c:pt>
                <c:pt idx="321">
                  <c:v>369.62916000000001</c:v>
                </c:pt>
                <c:pt idx="322">
                  <c:v>370.81571000000002</c:v>
                </c:pt>
                <c:pt idx="323">
                  <c:v>371.95398999999998</c:v>
                </c:pt>
                <c:pt idx="324">
                  <c:v>373.09026</c:v>
                </c:pt>
                <c:pt idx="325">
                  <c:v>374.07972000000001</c:v>
                </c:pt>
                <c:pt idx="326">
                  <c:v>375.16771999999997</c:v>
                </c:pt>
                <c:pt idx="327">
                  <c:v>376.30399</c:v>
                </c:pt>
                <c:pt idx="328">
                  <c:v>377.39199000000002</c:v>
                </c:pt>
                <c:pt idx="329">
                  <c:v>378.57853999999998</c:v>
                </c:pt>
                <c:pt idx="330">
                  <c:v>379.61626000000001</c:v>
                </c:pt>
                <c:pt idx="331">
                  <c:v>380.65600000000001</c:v>
                </c:pt>
                <c:pt idx="332">
                  <c:v>381.74198999999999</c:v>
                </c:pt>
                <c:pt idx="333">
                  <c:v>382.93054000000001</c:v>
                </c:pt>
                <c:pt idx="334">
                  <c:v>384.06680999999998</c:v>
                </c:pt>
                <c:pt idx="335">
                  <c:v>385.15481999999997</c:v>
                </c:pt>
                <c:pt idx="336">
                  <c:v>386.24281999999999</c:v>
                </c:pt>
                <c:pt idx="337">
                  <c:v>387.33082000000002</c:v>
                </c:pt>
                <c:pt idx="338">
                  <c:v>388.46708999999998</c:v>
                </c:pt>
                <c:pt idx="339">
                  <c:v>389.55509000000001</c:v>
                </c:pt>
                <c:pt idx="340">
                  <c:v>390.64308999999997</c:v>
                </c:pt>
                <c:pt idx="341">
                  <c:v>391.87790999999999</c:v>
                </c:pt>
                <c:pt idx="342">
                  <c:v>392.91764000000001</c:v>
                </c:pt>
                <c:pt idx="343">
                  <c:v>393.95537000000002</c:v>
                </c:pt>
                <c:pt idx="344">
                  <c:v>395.14191</c:v>
                </c:pt>
                <c:pt idx="345">
                  <c:v>396.32846000000001</c:v>
                </c:pt>
                <c:pt idx="346">
                  <c:v>397.51499999999999</c:v>
                </c:pt>
                <c:pt idx="347">
                  <c:v>398.85037</c:v>
                </c:pt>
                <c:pt idx="348">
                  <c:v>399.64073000000002</c:v>
                </c:pt>
                <c:pt idx="349">
                  <c:v>400.38281999999998</c:v>
                </c:pt>
                <c:pt idx="350">
                  <c:v>401.66791000000001</c:v>
                </c:pt>
                <c:pt idx="351">
                  <c:v>402.65737000000001</c:v>
                </c:pt>
                <c:pt idx="352">
                  <c:v>403.94245999999998</c:v>
                </c:pt>
                <c:pt idx="353">
                  <c:v>405.12900999999999</c:v>
                </c:pt>
                <c:pt idx="354">
                  <c:v>407.69918999999999</c:v>
                </c:pt>
                <c:pt idx="355">
                  <c:v>408.83747</c:v>
                </c:pt>
                <c:pt idx="356">
                  <c:v>410.07429000000002</c:v>
                </c:pt>
                <c:pt idx="357">
                  <c:v>410.46847000000002</c:v>
                </c:pt>
                <c:pt idx="358">
                  <c:v>411.95265000000001</c:v>
                </c:pt>
                <c:pt idx="359">
                  <c:v>413.28802000000002</c:v>
                </c:pt>
                <c:pt idx="360">
                  <c:v>414.32574</c:v>
                </c:pt>
                <c:pt idx="361">
                  <c:v>415.46201000000002</c:v>
                </c:pt>
                <c:pt idx="362">
                  <c:v>416.50175000000002</c:v>
                </c:pt>
                <c:pt idx="363">
                  <c:v>417.53946999999999</c:v>
                </c:pt>
                <c:pt idx="364">
                  <c:v>418.62747999999999</c:v>
                </c:pt>
                <c:pt idx="365">
                  <c:v>419.91257000000002</c:v>
                </c:pt>
                <c:pt idx="366">
                  <c:v>421.00056999999998</c:v>
                </c:pt>
                <c:pt idx="367">
                  <c:v>422.18711000000002</c:v>
                </c:pt>
                <c:pt idx="368">
                  <c:v>423.22483999999997</c:v>
                </c:pt>
                <c:pt idx="369">
                  <c:v>424.11574999999999</c:v>
                </c:pt>
                <c:pt idx="370">
                  <c:v>425.59793000000002</c:v>
                </c:pt>
                <c:pt idx="371">
                  <c:v>426.98156</c:v>
                </c:pt>
                <c:pt idx="372">
                  <c:v>428.21839</c:v>
                </c:pt>
                <c:pt idx="373">
                  <c:v>429.55374999999998</c:v>
                </c:pt>
                <c:pt idx="374">
                  <c:v>430.78856999999999</c:v>
                </c:pt>
                <c:pt idx="375">
                  <c:v>430.83884</c:v>
                </c:pt>
                <c:pt idx="376">
                  <c:v>431.03593000000001</c:v>
                </c:pt>
                <c:pt idx="377">
                  <c:v>432.07567</c:v>
                </c:pt>
                <c:pt idx="378">
                  <c:v>433.50958000000003</c:v>
                </c:pt>
                <c:pt idx="379">
                  <c:v>434.69612000000001</c:v>
                </c:pt>
                <c:pt idx="380">
                  <c:v>435.88267000000002</c:v>
                </c:pt>
                <c:pt idx="381">
                  <c:v>436.87011999999999</c:v>
                </c:pt>
                <c:pt idx="382">
                  <c:v>436.92039</c:v>
                </c:pt>
                <c:pt idx="383">
                  <c:v>439.44231000000002</c:v>
                </c:pt>
                <c:pt idx="384">
                  <c:v>440.53030999999999</c:v>
                </c:pt>
                <c:pt idx="385">
                  <c:v>441.61831000000001</c:v>
                </c:pt>
                <c:pt idx="386">
                  <c:v>442.65604000000002</c:v>
                </c:pt>
                <c:pt idx="387">
                  <c:v>443.79230999999999</c:v>
                </c:pt>
                <c:pt idx="388">
                  <c:v>444.97885000000002</c:v>
                </c:pt>
                <c:pt idx="389">
                  <c:v>445.96830999999997</c:v>
                </c:pt>
                <c:pt idx="390">
                  <c:v>447.20513</c:v>
                </c:pt>
                <c:pt idx="391">
                  <c:v>448.19258000000002</c:v>
                </c:pt>
                <c:pt idx="392">
                  <c:v>449.47967999999997</c:v>
                </c:pt>
                <c:pt idx="393">
                  <c:v>450.56567000000001</c:v>
                </c:pt>
                <c:pt idx="394">
                  <c:v>451.40631000000002</c:v>
                </c:pt>
                <c:pt idx="395">
                  <c:v>452.74167999999997</c:v>
                </c:pt>
                <c:pt idx="396">
                  <c:v>453.77940000000001</c:v>
                </c:pt>
                <c:pt idx="397">
                  <c:v>454.76886000000002</c:v>
                </c:pt>
                <c:pt idx="398">
                  <c:v>456.05394999999999</c:v>
                </c:pt>
                <c:pt idx="399">
                  <c:v>457.14195000000001</c:v>
                </c:pt>
                <c:pt idx="400">
                  <c:v>458.13141000000002</c:v>
                </c:pt>
                <c:pt idx="401">
                  <c:v>459.31796000000003</c:v>
                </c:pt>
                <c:pt idx="402">
                  <c:v>460.40595999999999</c:v>
                </c:pt>
                <c:pt idx="403">
                  <c:v>461.04750000000001</c:v>
                </c:pt>
                <c:pt idx="404">
                  <c:v>462.72877</c:v>
                </c:pt>
                <c:pt idx="405">
                  <c:v>463.52114999999998</c:v>
                </c:pt>
                <c:pt idx="406">
                  <c:v>464.85449999999997</c:v>
                </c:pt>
                <c:pt idx="407">
                  <c:v>465.9425</c:v>
                </c:pt>
                <c:pt idx="408">
                  <c:v>466.93196</c:v>
                </c:pt>
                <c:pt idx="409">
                  <c:v>468.16879</c:v>
                </c:pt>
                <c:pt idx="410">
                  <c:v>469.30504999999999</c:v>
                </c:pt>
                <c:pt idx="411">
                  <c:v>470.44132000000002</c:v>
                </c:pt>
                <c:pt idx="412">
                  <c:v>471.48106000000001</c:v>
                </c:pt>
                <c:pt idx="413">
                  <c:v>472.51877999999999</c:v>
                </c:pt>
                <c:pt idx="414">
                  <c:v>473.60678999999999</c:v>
                </c:pt>
                <c:pt idx="415">
                  <c:v>474.84160000000003</c:v>
                </c:pt>
                <c:pt idx="416">
                  <c:v>475.83105999999998</c:v>
                </c:pt>
                <c:pt idx="417">
                  <c:v>476.91906</c:v>
                </c:pt>
                <c:pt idx="418">
                  <c:v>478.05533000000003</c:v>
                </c:pt>
                <c:pt idx="419">
                  <c:v>479.09505999999999</c:v>
                </c:pt>
                <c:pt idx="420">
                  <c:v>480.32988</c:v>
                </c:pt>
                <c:pt idx="421">
                  <c:v>481.36961000000002</c:v>
                </c:pt>
                <c:pt idx="422">
                  <c:v>482.55615999999998</c:v>
                </c:pt>
                <c:pt idx="423">
                  <c:v>483.64416</c:v>
                </c:pt>
                <c:pt idx="424">
                  <c:v>484.63161000000002</c:v>
                </c:pt>
                <c:pt idx="425">
                  <c:v>485.76988999999998</c:v>
                </c:pt>
                <c:pt idx="426">
                  <c:v>486.95643000000001</c:v>
                </c:pt>
                <c:pt idx="427">
                  <c:v>487.94387999999998</c:v>
                </c:pt>
                <c:pt idx="428">
                  <c:v>489.08215999999999</c:v>
                </c:pt>
                <c:pt idx="429">
                  <c:v>490.26871</c:v>
                </c:pt>
                <c:pt idx="430">
                  <c:v>491.20789000000002</c:v>
                </c:pt>
                <c:pt idx="431">
                  <c:v>492.39443</c:v>
                </c:pt>
                <c:pt idx="432">
                  <c:v>493.58098000000001</c:v>
                </c:pt>
                <c:pt idx="433">
                  <c:v>494.61869999999999</c:v>
                </c:pt>
                <c:pt idx="434">
                  <c:v>495.65843999999998</c:v>
                </c:pt>
                <c:pt idx="435">
                  <c:v>496.84499</c:v>
                </c:pt>
                <c:pt idx="436">
                  <c:v>497.78417000000002</c:v>
                </c:pt>
                <c:pt idx="437">
                  <c:v>499.06925999999999</c:v>
                </c:pt>
                <c:pt idx="438">
                  <c:v>500.20553000000001</c:v>
                </c:pt>
                <c:pt idx="439">
                  <c:v>500.75053000000003</c:v>
                </c:pt>
                <c:pt idx="440">
                  <c:v>502.33326</c:v>
                </c:pt>
                <c:pt idx="441">
                  <c:v>503.32071000000002</c:v>
                </c:pt>
                <c:pt idx="442">
                  <c:v>504.36045000000001</c:v>
                </c:pt>
                <c:pt idx="443">
                  <c:v>505.64553999999998</c:v>
                </c:pt>
                <c:pt idx="444">
                  <c:v>506.83208000000002</c:v>
                </c:pt>
                <c:pt idx="445">
                  <c:v>507.77125999999998</c:v>
                </c:pt>
                <c:pt idx="446">
                  <c:v>508.90753000000001</c:v>
                </c:pt>
                <c:pt idx="447">
                  <c:v>509.94727</c:v>
                </c:pt>
                <c:pt idx="448">
                  <c:v>511.18207999999998</c:v>
                </c:pt>
                <c:pt idx="449">
                  <c:v>512.32036000000005</c:v>
                </c:pt>
                <c:pt idx="450">
                  <c:v>513.40836000000002</c:v>
                </c:pt>
                <c:pt idx="451">
                  <c:v>514.44609000000003</c:v>
                </c:pt>
                <c:pt idx="452">
                  <c:v>515.58235999999999</c:v>
                </c:pt>
                <c:pt idx="453">
                  <c:v>516.62208999999996</c:v>
                </c:pt>
                <c:pt idx="454">
                  <c:v>517.65981999999997</c:v>
                </c:pt>
                <c:pt idx="455">
                  <c:v>518.94491000000005</c:v>
                </c:pt>
                <c:pt idx="456">
                  <c:v>520.08117000000004</c:v>
                </c:pt>
                <c:pt idx="457">
                  <c:v>521.07063000000005</c:v>
                </c:pt>
                <c:pt idx="458">
                  <c:v>522.06008999999995</c:v>
                </c:pt>
                <c:pt idx="459">
                  <c:v>523.39545999999996</c:v>
                </c:pt>
                <c:pt idx="460">
                  <c:v>524.33464000000004</c:v>
                </c:pt>
                <c:pt idx="461">
                  <c:v>525.47091</c:v>
                </c:pt>
                <c:pt idx="462">
                  <c:v>526.65745000000004</c:v>
                </c:pt>
                <c:pt idx="463">
                  <c:v>527.74545999999998</c:v>
                </c:pt>
                <c:pt idx="464">
                  <c:v>528.78318000000002</c:v>
                </c:pt>
                <c:pt idx="465">
                  <c:v>529.96973000000003</c:v>
                </c:pt>
                <c:pt idx="466">
                  <c:v>531.10801000000004</c:v>
                </c:pt>
                <c:pt idx="467">
                  <c:v>532.19601</c:v>
                </c:pt>
                <c:pt idx="468">
                  <c:v>533.28400999999997</c:v>
                </c:pt>
                <c:pt idx="469">
                  <c:v>534.27146000000005</c:v>
                </c:pt>
                <c:pt idx="470">
                  <c:v>535.45800999999994</c:v>
                </c:pt>
                <c:pt idx="471">
                  <c:v>536.59627999999998</c:v>
                </c:pt>
                <c:pt idx="472">
                  <c:v>537.23782000000006</c:v>
                </c:pt>
                <c:pt idx="473">
                  <c:v>538.77229</c:v>
                </c:pt>
                <c:pt idx="474">
                  <c:v>539.85828000000004</c:v>
                </c:pt>
                <c:pt idx="475">
                  <c:v>540.89801999999997</c:v>
                </c:pt>
                <c:pt idx="476">
                  <c:v>542.13283000000001</c:v>
                </c:pt>
                <c:pt idx="477">
                  <c:v>543.22082999999998</c:v>
                </c:pt>
                <c:pt idx="478">
                  <c:v>544.21028999999999</c:v>
                </c:pt>
                <c:pt idx="479">
                  <c:v>545.44510000000002</c:v>
                </c:pt>
                <c:pt idx="480">
                  <c:v>546.53309999999999</c:v>
                </c:pt>
                <c:pt idx="481">
                  <c:v>547.67138</c:v>
                </c:pt>
                <c:pt idx="482">
                  <c:v>548.75939000000005</c:v>
                </c:pt>
                <c:pt idx="483">
                  <c:v>549.84537999999998</c:v>
                </c:pt>
                <c:pt idx="484">
                  <c:v>550.98365999999999</c:v>
                </c:pt>
                <c:pt idx="485">
                  <c:v>552.07165999999995</c:v>
                </c:pt>
                <c:pt idx="486">
                  <c:v>553.01084000000003</c:v>
                </c:pt>
                <c:pt idx="487">
                  <c:v>554.24766</c:v>
                </c:pt>
                <c:pt idx="488">
                  <c:v>555.28539000000001</c:v>
                </c:pt>
                <c:pt idx="489">
                  <c:v>556.37338999999997</c:v>
                </c:pt>
                <c:pt idx="490">
                  <c:v>557.50966000000005</c:v>
                </c:pt>
                <c:pt idx="491">
                  <c:v>558.49911999999995</c:v>
                </c:pt>
                <c:pt idx="492">
                  <c:v>559.48657000000003</c:v>
                </c:pt>
                <c:pt idx="493">
                  <c:v>560.97074999999995</c:v>
                </c:pt>
                <c:pt idx="494">
                  <c:v>561.86167</c:v>
                </c:pt>
                <c:pt idx="495">
                  <c:v>563.04821000000004</c:v>
                </c:pt>
                <c:pt idx="496">
                  <c:v>564.28303000000005</c:v>
                </c:pt>
                <c:pt idx="497">
                  <c:v>565.27248999999995</c:v>
                </c:pt>
                <c:pt idx="498">
                  <c:v>566.50931000000003</c:v>
                </c:pt>
                <c:pt idx="499">
                  <c:v>567.49675999999999</c:v>
                </c:pt>
                <c:pt idx="500">
                  <c:v>568.63504</c:v>
                </c:pt>
                <c:pt idx="501">
                  <c:v>569.72303999999997</c:v>
                </c:pt>
                <c:pt idx="502">
                  <c:v>570.85931000000005</c:v>
                </c:pt>
                <c:pt idx="503">
                  <c:v>571.74820999999997</c:v>
                </c:pt>
                <c:pt idx="504">
                  <c:v>572.98503000000005</c:v>
                </c:pt>
                <c:pt idx="505">
                  <c:v>574.22185999999999</c:v>
                </c:pt>
                <c:pt idx="506">
                  <c:v>575.20929999999998</c:v>
                </c:pt>
                <c:pt idx="507">
                  <c:v>576.39585</c:v>
                </c:pt>
                <c:pt idx="508">
                  <c:v>577.38531</c:v>
                </c:pt>
                <c:pt idx="509">
                  <c:v>578.47330999999997</c:v>
                </c:pt>
                <c:pt idx="510">
                  <c:v>579.60958000000005</c:v>
                </c:pt>
                <c:pt idx="511">
                  <c:v>580.79813999999999</c:v>
                </c:pt>
                <c:pt idx="512">
                  <c:v>581.83586000000003</c:v>
                </c:pt>
                <c:pt idx="513">
                  <c:v>582.92385999999999</c:v>
                </c:pt>
                <c:pt idx="514">
                  <c:v>582.92385999999999</c:v>
                </c:pt>
                <c:pt idx="515">
                  <c:v>585.19840999999997</c:v>
                </c:pt>
                <c:pt idx="516">
                  <c:v>586.33468000000005</c:v>
                </c:pt>
                <c:pt idx="517">
                  <c:v>587.32414000000006</c:v>
                </c:pt>
                <c:pt idx="518">
                  <c:v>588.55894999999998</c:v>
                </c:pt>
                <c:pt idx="519">
                  <c:v>589.44987000000003</c:v>
                </c:pt>
                <c:pt idx="520">
                  <c:v>590.58614</c:v>
                </c:pt>
                <c:pt idx="521">
                  <c:v>591.77268000000004</c:v>
                </c:pt>
                <c:pt idx="522">
                  <c:v>592.95923000000005</c:v>
                </c:pt>
                <c:pt idx="523">
                  <c:v>593.99896000000001</c:v>
                </c:pt>
                <c:pt idx="524">
                  <c:v>595.13522999999998</c:v>
                </c:pt>
                <c:pt idx="525">
                  <c:v>596.12468999999999</c:v>
                </c:pt>
                <c:pt idx="526">
                  <c:v>597.35950000000003</c:v>
                </c:pt>
                <c:pt idx="527">
                  <c:v>598.29867999999999</c:v>
                </c:pt>
                <c:pt idx="528">
                  <c:v>599.58578</c:v>
                </c:pt>
                <c:pt idx="529">
                  <c:v>599.38669000000004</c:v>
                </c:pt>
                <c:pt idx="530">
                  <c:v>601.66123000000005</c:v>
                </c:pt>
                <c:pt idx="531">
                  <c:v>602.74923999999999</c:v>
                </c:pt>
                <c:pt idx="532">
                  <c:v>603.98605999999995</c:v>
                </c:pt>
                <c:pt idx="533">
                  <c:v>605.02377999999999</c:v>
                </c:pt>
                <c:pt idx="534">
                  <c:v>606.16004999999996</c:v>
                </c:pt>
                <c:pt idx="535">
                  <c:v>607.24806000000001</c:v>
                </c:pt>
                <c:pt idx="536">
                  <c:v>608.28778999999997</c:v>
                </c:pt>
                <c:pt idx="537">
                  <c:v>609.47433999999998</c:v>
                </c:pt>
              </c:numCache>
            </c:numRef>
          </c:yVal>
          <c:smooth val="1"/>
          <c:extLst>
            <c:ext xmlns:c16="http://schemas.microsoft.com/office/drawing/2014/chart" uri="{C3380CC4-5D6E-409C-BE32-E72D297353CC}">
              <c16:uniqueId val="{00000000-6417-4B00-93F0-37AFFD65AC87}"/>
            </c:ext>
          </c:extLst>
        </c:ser>
        <c:ser>
          <c:idx val="4"/>
          <c:order val="1"/>
          <c:tx>
            <c:v>Granite</c:v>
          </c:tx>
          <c:spPr>
            <a:ln w="19050" cap="rnd">
              <a:solidFill>
                <a:sysClr val="windowText" lastClr="000000"/>
              </a:solidFill>
              <a:prstDash val="dash"/>
              <a:round/>
            </a:ln>
            <a:effectLst/>
          </c:spPr>
          <c:marker>
            <c:symbol val="none"/>
          </c:marker>
          <c:xVal>
            <c:numRef>
              <c:f>'9) UCS_Stress_Strain_Curves'!$D$4:$D$50</c:f>
              <c:numCache>
                <c:formatCode>General</c:formatCode>
                <c:ptCount val="47"/>
                <c:pt idx="0">
                  <c:v>0</c:v>
                </c:pt>
                <c:pt idx="1">
                  <c:v>5.33E-2</c:v>
                </c:pt>
                <c:pt idx="2">
                  <c:v>0.11495</c:v>
                </c:pt>
                <c:pt idx="3">
                  <c:v>0.16991999999999999</c:v>
                </c:pt>
                <c:pt idx="4">
                  <c:v>0.23823</c:v>
                </c:pt>
                <c:pt idx="5">
                  <c:v>0.39317000000000002</c:v>
                </c:pt>
                <c:pt idx="6">
                  <c:v>0.50478000000000001</c:v>
                </c:pt>
                <c:pt idx="7">
                  <c:v>0.64971999999999996</c:v>
                </c:pt>
                <c:pt idx="8">
                  <c:v>0.76966000000000001</c:v>
                </c:pt>
                <c:pt idx="9">
                  <c:v>0.85462000000000005</c:v>
                </c:pt>
                <c:pt idx="10">
                  <c:v>0.94789999999999996</c:v>
                </c:pt>
                <c:pt idx="11">
                  <c:v>1.1177999999999999</c:v>
                </c:pt>
                <c:pt idx="12">
                  <c:v>1.2594000000000001</c:v>
                </c:pt>
                <c:pt idx="13">
                  <c:v>1.35436</c:v>
                </c:pt>
                <c:pt idx="14">
                  <c:v>1.3959900000000001</c:v>
                </c:pt>
                <c:pt idx="15">
                  <c:v>1.4793000000000001</c:v>
                </c:pt>
                <c:pt idx="16">
                  <c:v>1.5392699999999999</c:v>
                </c:pt>
                <c:pt idx="17">
                  <c:v>1.5992299999999999</c:v>
                </c:pt>
                <c:pt idx="18">
                  <c:v>1.64588</c:v>
                </c:pt>
                <c:pt idx="19">
                  <c:v>1.69418</c:v>
                </c:pt>
                <c:pt idx="20">
                  <c:v>1.7658</c:v>
                </c:pt>
                <c:pt idx="21">
                  <c:v>1.86409</c:v>
                </c:pt>
                <c:pt idx="22">
                  <c:v>1.9523699999999999</c:v>
                </c:pt>
                <c:pt idx="23">
                  <c:v>2.03566</c:v>
                </c:pt>
                <c:pt idx="24">
                  <c:v>2.1339399999999999</c:v>
                </c:pt>
                <c:pt idx="25">
                  <c:v>2.1905700000000001</c:v>
                </c:pt>
                <c:pt idx="26">
                  <c:v>2.2722000000000002</c:v>
                </c:pt>
                <c:pt idx="27">
                  <c:v>2.3504999999999998</c:v>
                </c:pt>
                <c:pt idx="28">
                  <c:v>2.4388000000000001</c:v>
                </c:pt>
                <c:pt idx="29">
                  <c:v>2.5037600000000002</c:v>
                </c:pt>
                <c:pt idx="30">
                  <c:v>2.63036</c:v>
                </c:pt>
                <c:pt idx="31">
                  <c:v>2.7402899999999999</c:v>
                </c:pt>
                <c:pt idx="32">
                  <c:v>2.8385799999999999</c:v>
                </c:pt>
                <c:pt idx="33">
                  <c:v>2.9535300000000002</c:v>
                </c:pt>
                <c:pt idx="34">
                  <c:v>3.05016</c:v>
                </c:pt>
                <c:pt idx="35">
                  <c:v>3.1234600000000001</c:v>
                </c:pt>
                <c:pt idx="36">
                  <c:v>3.1984400000000002</c:v>
                </c:pt>
                <c:pt idx="37">
                  <c:v>3.2850799999999998</c:v>
                </c:pt>
                <c:pt idx="38">
                  <c:v>3.3734000000000002</c:v>
                </c:pt>
                <c:pt idx="39">
                  <c:v>3.4367200000000002</c:v>
                </c:pt>
                <c:pt idx="40">
                  <c:v>3.4967100000000002</c:v>
                </c:pt>
                <c:pt idx="41">
                  <c:v>3.5517099999999999</c:v>
                </c:pt>
                <c:pt idx="42">
                  <c:v>3.6283699999999999</c:v>
                </c:pt>
                <c:pt idx="43">
                  <c:v>3.66337</c:v>
                </c:pt>
                <c:pt idx="44">
                  <c:v>3.72004</c:v>
                </c:pt>
                <c:pt idx="45">
                  <c:v>3.7917299999999998</c:v>
                </c:pt>
                <c:pt idx="46">
                  <c:v>3.8601000000000001</c:v>
                </c:pt>
              </c:numCache>
            </c:numRef>
          </c:xVal>
          <c:yVal>
            <c:numRef>
              <c:f>'9) UCS_Stress_Strain_Curves'!$E$4:$E$50</c:f>
              <c:numCache>
                <c:formatCode>General</c:formatCode>
                <c:ptCount val="47"/>
                <c:pt idx="0">
                  <c:v>0</c:v>
                </c:pt>
                <c:pt idx="1">
                  <c:v>1</c:v>
                </c:pt>
                <c:pt idx="2">
                  <c:v>3</c:v>
                </c:pt>
                <c:pt idx="3">
                  <c:v>5</c:v>
                </c:pt>
                <c:pt idx="4">
                  <c:v>7.5</c:v>
                </c:pt>
                <c:pt idx="5">
                  <c:v>13.5</c:v>
                </c:pt>
                <c:pt idx="6">
                  <c:v>18</c:v>
                </c:pt>
                <c:pt idx="7">
                  <c:v>23.541</c:v>
                </c:pt>
                <c:pt idx="8">
                  <c:v>28.181999999999999</c:v>
                </c:pt>
                <c:pt idx="9">
                  <c:v>32.064</c:v>
                </c:pt>
                <c:pt idx="10">
                  <c:v>36</c:v>
                </c:pt>
                <c:pt idx="11">
                  <c:v>43</c:v>
                </c:pt>
                <c:pt idx="12">
                  <c:v>49.23040000000001</c:v>
                </c:pt>
                <c:pt idx="13">
                  <c:v>53.408640000000005</c:v>
                </c:pt>
                <c:pt idx="14">
                  <c:v>55.24036000000001</c:v>
                </c:pt>
                <c:pt idx="15">
                  <c:v>58.906000000000006</c:v>
                </c:pt>
                <c:pt idx="16">
                  <c:v>61.54468</c:v>
                </c:pt>
                <c:pt idx="17">
                  <c:v>64.182919999999996</c:v>
                </c:pt>
                <c:pt idx="18">
                  <c:v>66.235519999999994</c:v>
                </c:pt>
                <c:pt idx="19">
                  <c:v>68.360720000000001</c:v>
                </c:pt>
                <c:pt idx="20">
                  <c:v>71.512</c:v>
                </c:pt>
                <c:pt idx="21">
                  <c:v>75.836759999999998</c:v>
                </c:pt>
                <c:pt idx="22">
                  <c:v>79.721080000000001</c:v>
                </c:pt>
                <c:pt idx="23">
                  <c:v>83.385840000000002</c:v>
                </c:pt>
                <c:pt idx="24">
                  <c:v>87.710160000000002</c:v>
                </c:pt>
                <c:pt idx="25">
                  <c:v>90.201880000000017</c:v>
                </c:pt>
                <c:pt idx="26">
                  <c:v>93.793600000000026</c:v>
                </c:pt>
                <c:pt idx="27">
                  <c:v>97.238800000000012</c:v>
                </c:pt>
                <c:pt idx="28">
                  <c:v>101.12400000000002</c:v>
                </c:pt>
                <c:pt idx="29">
                  <c:v>104.292</c:v>
                </c:pt>
                <c:pt idx="30">
                  <c:v>110.072</c:v>
                </c:pt>
                <c:pt idx="31">
                  <c:v>115.346</c:v>
                </c:pt>
                <c:pt idx="32">
                  <c:v>119.185</c:v>
                </c:pt>
                <c:pt idx="33">
                  <c:v>123.5</c:v>
                </c:pt>
                <c:pt idx="34">
                  <c:v>126.5</c:v>
                </c:pt>
                <c:pt idx="35">
                  <c:v>129.184</c:v>
                </c:pt>
                <c:pt idx="36">
                  <c:v>131.12450000000001</c:v>
                </c:pt>
                <c:pt idx="37">
                  <c:v>133.065</c:v>
                </c:pt>
                <c:pt idx="38">
                  <c:v>134.583</c:v>
                </c:pt>
                <c:pt idx="39">
                  <c:v>135.46899999999999</c:v>
                </c:pt>
                <c:pt idx="40">
                  <c:v>136.102</c:v>
                </c:pt>
                <c:pt idx="41">
                  <c:v>136.39699999999999</c:v>
                </c:pt>
                <c:pt idx="42">
                  <c:v>136.86099999999999</c:v>
                </c:pt>
                <c:pt idx="43">
                  <c:v>136.86000000000001</c:v>
                </c:pt>
                <c:pt idx="44">
                  <c:v>136.607</c:v>
                </c:pt>
                <c:pt idx="45">
                  <c:v>135</c:v>
                </c:pt>
                <c:pt idx="46">
                  <c:v>131.881</c:v>
                </c:pt>
              </c:numCache>
            </c:numRef>
          </c:yVal>
          <c:smooth val="1"/>
          <c:extLst>
            <c:ext xmlns:c16="http://schemas.microsoft.com/office/drawing/2014/chart" uri="{C3380CC4-5D6E-409C-BE32-E72D297353CC}">
              <c16:uniqueId val="{00000001-6417-4B00-93F0-37AFFD65AC87}"/>
            </c:ext>
          </c:extLst>
        </c:ser>
        <c:ser>
          <c:idx val="0"/>
          <c:order val="2"/>
          <c:tx>
            <c:v>Sand 3.8% porosity</c:v>
          </c:tx>
          <c:spPr>
            <a:ln w="19050" cap="rnd">
              <a:solidFill>
                <a:schemeClr val="bg2">
                  <a:lumMod val="50000"/>
                </a:schemeClr>
              </a:solidFill>
              <a:prstDash val="solid"/>
              <a:round/>
            </a:ln>
            <a:effectLst/>
          </c:spPr>
          <c:marker>
            <c:symbol val="none"/>
          </c:marker>
          <c:xVal>
            <c:numRef>
              <c:f>'9) UCS_Stress_Strain_Curves'!$G$4:$G$41</c:f>
              <c:numCache>
                <c:formatCode>General</c:formatCode>
                <c:ptCount val="38"/>
                <c:pt idx="0">
                  <c:v>0</c:v>
                </c:pt>
                <c:pt idx="1">
                  <c:v>0.1166</c:v>
                </c:pt>
                <c:pt idx="2">
                  <c:v>0.1817</c:v>
                </c:pt>
                <c:pt idx="3">
                  <c:v>0.23050000000000001</c:v>
                </c:pt>
                <c:pt idx="4">
                  <c:v>0.29830000000000001</c:v>
                </c:pt>
                <c:pt idx="5">
                  <c:v>0.36609999999999998</c:v>
                </c:pt>
                <c:pt idx="6">
                  <c:v>0.43940000000000001</c:v>
                </c:pt>
                <c:pt idx="7">
                  <c:v>0.52890000000000004</c:v>
                </c:pt>
                <c:pt idx="8">
                  <c:v>0.63190000000000002</c:v>
                </c:pt>
                <c:pt idx="9">
                  <c:v>0.75939999999999996</c:v>
                </c:pt>
                <c:pt idx="10">
                  <c:v>0.91400000000000003</c:v>
                </c:pt>
                <c:pt idx="11">
                  <c:v>1.0875999999999999</c:v>
                </c:pt>
                <c:pt idx="12">
                  <c:v>1.3262</c:v>
                </c:pt>
                <c:pt idx="13">
                  <c:v>1.6788000000000001</c:v>
                </c:pt>
                <c:pt idx="14">
                  <c:v>1.9717</c:v>
                </c:pt>
                <c:pt idx="15">
                  <c:v>2.3026</c:v>
                </c:pt>
                <c:pt idx="16">
                  <c:v>2.6225999999999998</c:v>
                </c:pt>
                <c:pt idx="17">
                  <c:v>2.9182000000000001</c:v>
                </c:pt>
                <c:pt idx="18">
                  <c:v>3.3007</c:v>
                </c:pt>
                <c:pt idx="19">
                  <c:v>3.6044</c:v>
                </c:pt>
                <c:pt idx="20">
                  <c:v>3.8837999999999999</c:v>
                </c:pt>
                <c:pt idx="21">
                  <c:v>4.1821000000000002</c:v>
                </c:pt>
                <c:pt idx="22">
                  <c:v>4.4343000000000004</c:v>
                </c:pt>
                <c:pt idx="23">
                  <c:v>4.6188000000000002</c:v>
                </c:pt>
                <c:pt idx="24">
                  <c:v>4.7</c:v>
                </c:pt>
                <c:pt idx="25">
                  <c:v>4.8</c:v>
                </c:pt>
                <c:pt idx="26">
                  <c:v>4.9000000000000004</c:v>
                </c:pt>
                <c:pt idx="27">
                  <c:v>5</c:v>
                </c:pt>
                <c:pt idx="28">
                  <c:v>5.0999999999999996</c:v>
                </c:pt>
                <c:pt idx="29">
                  <c:v>5.2</c:v>
                </c:pt>
                <c:pt idx="30">
                  <c:v>5.3406000000000002</c:v>
                </c:pt>
                <c:pt idx="31">
                  <c:v>5.4812000000000003</c:v>
                </c:pt>
                <c:pt idx="32">
                  <c:v>5.6494</c:v>
                </c:pt>
                <c:pt idx="33">
                  <c:v>5.8094000000000001</c:v>
                </c:pt>
                <c:pt idx="34">
                  <c:v>6</c:v>
                </c:pt>
                <c:pt idx="35">
                  <c:v>6.1022999999999996</c:v>
                </c:pt>
                <c:pt idx="36">
                  <c:v>6.1592000000000002</c:v>
                </c:pt>
                <c:pt idx="37">
                  <c:v>6.2515000000000001</c:v>
                </c:pt>
              </c:numCache>
            </c:numRef>
          </c:xVal>
          <c:yVal>
            <c:numRef>
              <c:f>'9) UCS_Stress_Strain_Curves'!$H$4:$H$41</c:f>
              <c:numCache>
                <c:formatCode>General</c:formatCode>
                <c:ptCount val="38"/>
                <c:pt idx="0">
                  <c:v>0</c:v>
                </c:pt>
                <c:pt idx="1">
                  <c:v>1.1519999999999999</c:v>
                </c:pt>
                <c:pt idx="2">
                  <c:v>1.7279999999999998</c:v>
                </c:pt>
                <c:pt idx="3">
                  <c:v>2.3039999999999998</c:v>
                </c:pt>
                <c:pt idx="4">
                  <c:v>3.1059999999999999</c:v>
                </c:pt>
                <c:pt idx="5">
                  <c:v>4.157</c:v>
                </c:pt>
                <c:pt idx="6">
                  <c:v>5.56</c:v>
                </c:pt>
                <c:pt idx="7">
                  <c:v>7.1120000000000001</c:v>
                </c:pt>
                <c:pt idx="8">
                  <c:v>8.5640000000000001</c:v>
                </c:pt>
                <c:pt idx="9">
                  <c:v>11.018000000000001</c:v>
                </c:pt>
                <c:pt idx="10">
                  <c:v>13.973000000000001</c:v>
                </c:pt>
                <c:pt idx="11">
                  <c:v>17.329000000000001</c:v>
                </c:pt>
                <c:pt idx="12">
                  <c:v>22.135999999999999</c:v>
                </c:pt>
                <c:pt idx="13">
                  <c:v>29.849</c:v>
                </c:pt>
                <c:pt idx="14">
                  <c:v>37.409999999999997</c:v>
                </c:pt>
                <c:pt idx="15">
                  <c:v>46.013399999999997</c:v>
                </c:pt>
                <c:pt idx="16">
                  <c:v>54.333399999999997</c:v>
                </c:pt>
                <c:pt idx="17">
                  <c:v>62.019000000000005</c:v>
                </c:pt>
                <c:pt idx="18">
                  <c:v>71.963999999999999</c:v>
                </c:pt>
                <c:pt idx="19">
                  <c:v>79.860200000000006</c:v>
                </c:pt>
                <c:pt idx="20">
                  <c:v>87.124600000000001</c:v>
                </c:pt>
                <c:pt idx="21">
                  <c:v>94.880400000000009</c:v>
                </c:pt>
                <c:pt idx="22">
                  <c:v>101.43760000000002</c:v>
                </c:pt>
                <c:pt idx="23">
                  <c:v>106.23460000000001</c:v>
                </c:pt>
                <c:pt idx="24">
                  <c:v>108</c:v>
                </c:pt>
                <c:pt idx="25">
                  <c:v>110</c:v>
                </c:pt>
                <c:pt idx="26">
                  <c:v>112</c:v>
                </c:pt>
                <c:pt idx="27">
                  <c:v>114</c:v>
                </c:pt>
                <c:pt idx="28">
                  <c:v>116</c:v>
                </c:pt>
                <c:pt idx="29">
                  <c:v>118</c:v>
                </c:pt>
                <c:pt idx="30">
                  <c:v>120.9485</c:v>
                </c:pt>
                <c:pt idx="31">
                  <c:v>123.89700000000001</c:v>
                </c:pt>
                <c:pt idx="32">
                  <c:v>127.102</c:v>
                </c:pt>
                <c:pt idx="33">
                  <c:v>130.33199999999999</c:v>
                </c:pt>
                <c:pt idx="34">
                  <c:v>133.56200000000001</c:v>
                </c:pt>
                <c:pt idx="35">
                  <c:v>135.565</c:v>
                </c:pt>
                <c:pt idx="36">
                  <c:v>136.517</c:v>
                </c:pt>
                <c:pt idx="37">
                  <c:v>136.517</c:v>
                </c:pt>
              </c:numCache>
            </c:numRef>
          </c:yVal>
          <c:smooth val="1"/>
          <c:extLst>
            <c:ext xmlns:c16="http://schemas.microsoft.com/office/drawing/2014/chart" uri="{C3380CC4-5D6E-409C-BE32-E72D297353CC}">
              <c16:uniqueId val="{00000002-6417-4B00-93F0-37AFFD65AC87}"/>
            </c:ext>
          </c:extLst>
        </c:ser>
        <c:ser>
          <c:idx val="1"/>
          <c:order val="3"/>
          <c:tx>
            <c:v>Sand 6.7% porosity</c:v>
          </c:tx>
          <c:spPr>
            <a:ln w="19050" cap="rnd">
              <a:solidFill>
                <a:schemeClr val="bg2">
                  <a:lumMod val="50000"/>
                </a:schemeClr>
              </a:solidFill>
              <a:prstDash val="dash"/>
              <a:round/>
            </a:ln>
            <a:effectLst/>
          </c:spPr>
          <c:marker>
            <c:symbol val="none"/>
          </c:marker>
          <c:xVal>
            <c:numRef>
              <c:f>'9) UCS_Stress_Strain_Curves'!$K$4:$K$54</c:f>
              <c:numCache>
                <c:formatCode>General</c:formatCode>
                <c:ptCount val="51"/>
                <c:pt idx="0">
                  <c:v>0</c:v>
                </c:pt>
                <c:pt idx="1">
                  <c:v>0.1139</c:v>
                </c:pt>
                <c:pt idx="2">
                  <c:v>0.20069999999999999</c:v>
                </c:pt>
                <c:pt idx="3">
                  <c:v>0.30380000000000001</c:v>
                </c:pt>
                <c:pt idx="4">
                  <c:v>0.4909</c:v>
                </c:pt>
                <c:pt idx="5">
                  <c:v>0.63190000000000002</c:v>
                </c:pt>
                <c:pt idx="6">
                  <c:v>0.81630000000000003</c:v>
                </c:pt>
                <c:pt idx="7">
                  <c:v>0.99539999999999995</c:v>
                </c:pt>
                <c:pt idx="8">
                  <c:v>1.1527000000000001</c:v>
                </c:pt>
                <c:pt idx="9">
                  <c:v>1.2909999999999999</c:v>
                </c:pt>
                <c:pt idx="10">
                  <c:v>1.4076</c:v>
                </c:pt>
                <c:pt idx="11">
                  <c:v>1.5161</c:v>
                </c:pt>
                <c:pt idx="12">
                  <c:v>1.6544000000000001</c:v>
                </c:pt>
                <c:pt idx="13">
                  <c:v>1.7737000000000001</c:v>
                </c:pt>
                <c:pt idx="14">
                  <c:v>1.8794999999999999</c:v>
                </c:pt>
                <c:pt idx="15">
                  <c:v>2.0205000000000002</c:v>
                </c:pt>
                <c:pt idx="16">
                  <c:v>2.1859999999999999</c:v>
                </c:pt>
                <c:pt idx="17">
                  <c:v>2.3622999999999998</c:v>
                </c:pt>
                <c:pt idx="18">
                  <c:v>2.5520999999999998</c:v>
                </c:pt>
                <c:pt idx="19">
                  <c:v>2.7934999999999999</c:v>
                </c:pt>
                <c:pt idx="20">
                  <c:v>2.9752000000000001</c:v>
                </c:pt>
                <c:pt idx="21">
                  <c:v>3.1217000000000001</c:v>
                </c:pt>
                <c:pt idx="22">
                  <c:v>3.2763</c:v>
                </c:pt>
                <c:pt idx="23">
                  <c:v>3.4119000000000002</c:v>
                </c:pt>
                <c:pt idx="24">
                  <c:v>3.5909</c:v>
                </c:pt>
                <c:pt idx="25">
                  <c:v>3.8268</c:v>
                </c:pt>
                <c:pt idx="26">
                  <c:v>4.0438000000000001</c:v>
                </c:pt>
                <c:pt idx="27">
                  <c:v>4.2499000000000002</c:v>
                </c:pt>
                <c:pt idx="28">
                  <c:v>4.3882000000000003</c:v>
                </c:pt>
                <c:pt idx="29">
                  <c:v>4.6242000000000001</c:v>
                </c:pt>
                <c:pt idx="30">
                  <c:v>4.7923</c:v>
                </c:pt>
                <c:pt idx="31">
                  <c:v>4.9604999999999997</c:v>
                </c:pt>
                <c:pt idx="32">
                  <c:v>5.1448999999999998</c:v>
                </c:pt>
                <c:pt idx="33">
                  <c:v>5.3429000000000002</c:v>
                </c:pt>
                <c:pt idx="34">
                  <c:v>5.5408999999999997</c:v>
                </c:pt>
                <c:pt idx="35">
                  <c:v>5.6845999999999997</c:v>
                </c:pt>
                <c:pt idx="36">
                  <c:v>5.8067000000000002</c:v>
                </c:pt>
                <c:pt idx="37">
                  <c:v>5.9477000000000002</c:v>
                </c:pt>
                <c:pt idx="38">
                  <c:v>6.1239999999999997</c:v>
                </c:pt>
                <c:pt idx="39">
                  <c:v>6.2705000000000002</c:v>
                </c:pt>
                <c:pt idx="40">
                  <c:v>6.3925000000000001</c:v>
                </c:pt>
                <c:pt idx="41">
                  <c:v>6.5172999999999996</c:v>
                </c:pt>
                <c:pt idx="42">
                  <c:v>6.6745999999999999</c:v>
                </c:pt>
                <c:pt idx="43">
                  <c:v>6.8155999999999999</c:v>
                </c:pt>
                <c:pt idx="44">
                  <c:v>6.9104999999999999</c:v>
                </c:pt>
                <c:pt idx="45">
                  <c:v>7.0434000000000001</c:v>
                </c:pt>
                <c:pt idx="46">
                  <c:v>7.1681999999999997</c:v>
                </c:pt>
                <c:pt idx="47">
                  <c:v>7.4177</c:v>
                </c:pt>
                <c:pt idx="48">
                  <c:v>7.556</c:v>
                </c:pt>
                <c:pt idx="49">
                  <c:v>7.6753</c:v>
                </c:pt>
                <c:pt idx="50">
                  <c:v>7.8055000000000003</c:v>
                </c:pt>
              </c:numCache>
            </c:numRef>
          </c:xVal>
          <c:yVal>
            <c:numRef>
              <c:f>'9) UCS_Stress_Strain_Curves'!$L$4:$L$54</c:f>
              <c:numCache>
                <c:formatCode>General</c:formatCode>
                <c:ptCount val="51"/>
                <c:pt idx="0">
                  <c:v>0</c:v>
                </c:pt>
                <c:pt idx="1">
                  <c:v>0.60099999999999998</c:v>
                </c:pt>
                <c:pt idx="2">
                  <c:v>1.1020000000000001</c:v>
                </c:pt>
                <c:pt idx="3">
                  <c:v>2.0510000000000002</c:v>
                </c:pt>
                <c:pt idx="4">
                  <c:v>3</c:v>
                </c:pt>
                <c:pt idx="5">
                  <c:v>4.4589999999999996</c:v>
                </c:pt>
                <c:pt idx="6">
                  <c:v>6.2119999999999997</c:v>
                </c:pt>
                <c:pt idx="7">
                  <c:v>7.7649999999999997</c:v>
                </c:pt>
                <c:pt idx="8">
                  <c:v>9.468</c:v>
                </c:pt>
                <c:pt idx="9">
                  <c:v>10.82</c:v>
                </c:pt>
                <c:pt idx="10">
                  <c:v>11.972</c:v>
                </c:pt>
                <c:pt idx="11">
                  <c:v>13.224</c:v>
                </c:pt>
                <c:pt idx="12">
                  <c:v>14.877000000000001</c:v>
                </c:pt>
                <c:pt idx="13">
                  <c:v>16.53</c:v>
                </c:pt>
                <c:pt idx="14">
                  <c:v>18.332999999999998</c:v>
                </c:pt>
                <c:pt idx="15">
                  <c:v>20.335999999999999</c:v>
                </c:pt>
                <c:pt idx="16">
                  <c:v>22.84</c:v>
                </c:pt>
                <c:pt idx="17">
                  <c:v>26.146000000000001</c:v>
                </c:pt>
                <c:pt idx="18">
                  <c:v>29.201000000000001</c:v>
                </c:pt>
                <c:pt idx="19">
                  <c:v>33.3048</c:v>
                </c:pt>
                <c:pt idx="20">
                  <c:v>36.393700000000003</c:v>
                </c:pt>
                <c:pt idx="21">
                  <c:v>38.884200000000007</c:v>
                </c:pt>
                <c:pt idx="22">
                  <c:v>41.512400000000007</c:v>
                </c:pt>
                <c:pt idx="23">
                  <c:v>43.817600000000013</c:v>
                </c:pt>
                <c:pt idx="24">
                  <c:v>46.860600000000012</c:v>
                </c:pt>
                <c:pt idx="25">
                  <c:v>50.870900000000013</c:v>
                </c:pt>
                <c:pt idx="26">
                  <c:v>54.559900000000013</c:v>
                </c:pt>
                <c:pt idx="27">
                  <c:v>57.847999999999999</c:v>
                </c:pt>
                <c:pt idx="28">
                  <c:v>60.051000000000002</c:v>
                </c:pt>
                <c:pt idx="29">
                  <c:v>64.509</c:v>
                </c:pt>
                <c:pt idx="30">
                  <c:v>67.212999999999994</c:v>
                </c:pt>
                <c:pt idx="31">
                  <c:v>70.468000000000004</c:v>
                </c:pt>
                <c:pt idx="32">
                  <c:v>73.322999999999993</c:v>
                </c:pt>
                <c:pt idx="33">
                  <c:v>76.728999999999999</c:v>
                </c:pt>
                <c:pt idx="34">
                  <c:v>80.134</c:v>
                </c:pt>
                <c:pt idx="35">
                  <c:v>82.238</c:v>
                </c:pt>
                <c:pt idx="36">
                  <c:v>83.79</c:v>
                </c:pt>
                <c:pt idx="37">
                  <c:v>85.894000000000005</c:v>
                </c:pt>
                <c:pt idx="38">
                  <c:v>88.197999999999993</c:v>
                </c:pt>
                <c:pt idx="39">
                  <c:v>89.950999999999993</c:v>
                </c:pt>
                <c:pt idx="40">
                  <c:v>91.504000000000005</c:v>
                </c:pt>
                <c:pt idx="41">
                  <c:v>92.956000000000003</c:v>
                </c:pt>
                <c:pt idx="42">
                  <c:v>94.759</c:v>
                </c:pt>
                <c:pt idx="43">
                  <c:v>96.361999999999995</c:v>
                </c:pt>
                <c:pt idx="44">
                  <c:v>97.813999999999993</c:v>
                </c:pt>
                <c:pt idx="45">
                  <c:v>99.117000000000004</c:v>
                </c:pt>
                <c:pt idx="46">
                  <c:v>100.369</c:v>
                </c:pt>
                <c:pt idx="47">
                  <c:v>102.82299999999999</c:v>
                </c:pt>
                <c:pt idx="48">
                  <c:v>104.026</c:v>
                </c:pt>
                <c:pt idx="49">
                  <c:v>104.977</c:v>
                </c:pt>
                <c:pt idx="50">
                  <c:v>105.679</c:v>
                </c:pt>
              </c:numCache>
            </c:numRef>
          </c:yVal>
          <c:smooth val="1"/>
          <c:extLst>
            <c:ext xmlns:c16="http://schemas.microsoft.com/office/drawing/2014/chart" uri="{C3380CC4-5D6E-409C-BE32-E72D297353CC}">
              <c16:uniqueId val="{00000003-6417-4B00-93F0-37AFFD65AC87}"/>
            </c:ext>
          </c:extLst>
        </c:ser>
        <c:ser>
          <c:idx val="2"/>
          <c:order val="4"/>
          <c:tx>
            <c:v>Sand 19% porosity</c:v>
          </c:tx>
          <c:spPr>
            <a:ln w="19050" cap="rnd">
              <a:solidFill>
                <a:schemeClr val="bg2">
                  <a:lumMod val="25000"/>
                </a:schemeClr>
              </a:solidFill>
              <a:round/>
            </a:ln>
            <a:effectLst/>
          </c:spPr>
          <c:marker>
            <c:symbol val="none"/>
          </c:marker>
          <c:xVal>
            <c:numRef>
              <c:f>'9) UCS_Stress_Strain_Curves'!$O$4:$O$101</c:f>
              <c:numCache>
                <c:formatCode>General</c:formatCode>
                <c:ptCount val="98"/>
                <c:pt idx="0">
                  <c:v>5.4000000000000003E-3</c:v>
                </c:pt>
                <c:pt idx="1">
                  <c:v>0.14649999999999999</c:v>
                </c:pt>
                <c:pt idx="2">
                  <c:v>0.27389999999999998</c:v>
                </c:pt>
                <c:pt idx="3">
                  <c:v>0.43659999999999999</c:v>
                </c:pt>
                <c:pt idx="4">
                  <c:v>0.58579999999999999</c:v>
                </c:pt>
                <c:pt idx="5">
                  <c:v>0.80010000000000003</c:v>
                </c:pt>
                <c:pt idx="6">
                  <c:v>0.94650000000000001</c:v>
                </c:pt>
                <c:pt idx="7">
                  <c:v>1.0793999999999999</c:v>
                </c:pt>
                <c:pt idx="8">
                  <c:v>1.1879</c:v>
                </c:pt>
                <c:pt idx="9">
                  <c:v>1.3181</c:v>
                </c:pt>
                <c:pt idx="10">
                  <c:v>1.4673</c:v>
                </c:pt>
                <c:pt idx="11">
                  <c:v>1.6083000000000001</c:v>
                </c:pt>
                <c:pt idx="12">
                  <c:v>1.7493000000000001</c:v>
                </c:pt>
                <c:pt idx="13">
                  <c:v>1.8658999999999999</c:v>
                </c:pt>
                <c:pt idx="14">
                  <c:v>1.9743999999999999</c:v>
                </c:pt>
                <c:pt idx="15">
                  <c:v>2.0748000000000002</c:v>
                </c:pt>
                <c:pt idx="16">
                  <c:v>2.1859999999999999</c:v>
                </c:pt>
                <c:pt idx="17">
                  <c:v>2.3079999999999998</c:v>
                </c:pt>
                <c:pt idx="18">
                  <c:v>2.4300999999999999</c:v>
                </c:pt>
                <c:pt idx="19">
                  <c:v>2.5874000000000001</c:v>
                </c:pt>
                <c:pt idx="20">
                  <c:v>2.7364999999999999</c:v>
                </c:pt>
                <c:pt idx="21">
                  <c:v>2.8504999999999998</c:v>
                </c:pt>
                <c:pt idx="22">
                  <c:v>2.9887999999999999</c:v>
                </c:pt>
                <c:pt idx="23">
                  <c:v>3.0918000000000001</c:v>
                </c:pt>
                <c:pt idx="24">
                  <c:v>3.2246999999999999</c:v>
                </c:pt>
                <c:pt idx="25">
                  <c:v>3.3902000000000001</c:v>
                </c:pt>
                <c:pt idx="26">
                  <c:v>3.6288</c:v>
                </c:pt>
                <c:pt idx="27">
                  <c:v>3.8077999999999999</c:v>
                </c:pt>
                <c:pt idx="28">
                  <c:v>4.0004</c:v>
                </c:pt>
                <c:pt idx="29">
                  <c:v>4.1875</c:v>
                </c:pt>
                <c:pt idx="30">
                  <c:v>4.3936999999999999</c:v>
                </c:pt>
                <c:pt idx="31">
                  <c:v>4.5998000000000001</c:v>
                </c:pt>
                <c:pt idx="32">
                  <c:v>4.7869000000000002</c:v>
                </c:pt>
                <c:pt idx="33">
                  <c:v>4.9794999999999998</c:v>
                </c:pt>
                <c:pt idx="34">
                  <c:v>5.1585000000000001</c:v>
                </c:pt>
                <c:pt idx="35">
                  <c:v>5.3646000000000003</c:v>
                </c:pt>
                <c:pt idx="36">
                  <c:v>5.5083000000000002</c:v>
                </c:pt>
                <c:pt idx="37">
                  <c:v>5.6601999999999997</c:v>
                </c:pt>
                <c:pt idx="38">
                  <c:v>5.7686999999999999</c:v>
                </c:pt>
                <c:pt idx="39">
                  <c:v>5.8772000000000002</c:v>
                </c:pt>
                <c:pt idx="40">
                  <c:v>5.9748000000000001</c:v>
                </c:pt>
                <c:pt idx="41">
                  <c:v>6.0643000000000002</c:v>
                </c:pt>
                <c:pt idx="42">
                  <c:v>6.2244000000000002</c:v>
                </c:pt>
                <c:pt idx="43">
                  <c:v>6.4222999999999999</c:v>
                </c:pt>
                <c:pt idx="44">
                  <c:v>6.5606999999999998</c:v>
                </c:pt>
                <c:pt idx="45">
                  <c:v>6.7342000000000004</c:v>
                </c:pt>
                <c:pt idx="46">
                  <c:v>6.9</c:v>
                </c:pt>
                <c:pt idx="47">
                  <c:v>7.1</c:v>
                </c:pt>
                <c:pt idx="48">
                  <c:v>7.4</c:v>
                </c:pt>
                <c:pt idx="49">
                  <c:v>7.7</c:v>
                </c:pt>
                <c:pt idx="50">
                  <c:v>8.1282999999999994</c:v>
                </c:pt>
                <c:pt idx="51">
                  <c:v>8.2178000000000004</c:v>
                </c:pt>
                <c:pt idx="52">
                  <c:v>8.3072999999999997</c:v>
                </c:pt>
                <c:pt idx="53">
                  <c:v>8.4700000000000006</c:v>
                </c:pt>
                <c:pt idx="54">
                  <c:v>8.5975000000000001</c:v>
                </c:pt>
                <c:pt idx="55">
                  <c:v>8.7167999999999992</c:v>
                </c:pt>
                <c:pt idx="56">
                  <c:v>8.8415999999999997</c:v>
                </c:pt>
                <c:pt idx="57">
                  <c:v>8.9391999999999996</c:v>
                </c:pt>
                <c:pt idx="58">
                  <c:v>9.0937999999999999</c:v>
                </c:pt>
                <c:pt idx="59">
                  <c:v>9.2430000000000003</c:v>
                </c:pt>
                <c:pt idx="60">
                  <c:v>9.5006000000000004</c:v>
                </c:pt>
                <c:pt idx="61">
                  <c:v>9.6334999999999997</c:v>
                </c:pt>
                <c:pt idx="62">
                  <c:v>9.7420000000000009</c:v>
                </c:pt>
                <c:pt idx="63">
                  <c:v>9.8585999999999991</c:v>
                </c:pt>
                <c:pt idx="64">
                  <c:v>9.9751999999999992</c:v>
                </c:pt>
                <c:pt idx="65">
                  <c:v>10.061999999999999</c:v>
                </c:pt>
                <c:pt idx="66">
                  <c:v>10.1434</c:v>
                </c:pt>
                <c:pt idx="67">
                  <c:v>10.246499999999999</c:v>
                </c:pt>
                <c:pt idx="68">
                  <c:v>10.3604</c:v>
                </c:pt>
                <c:pt idx="69">
                  <c:v>10.466100000000001</c:v>
                </c:pt>
                <c:pt idx="70">
                  <c:v>10.571899999999999</c:v>
                </c:pt>
                <c:pt idx="71">
                  <c:v>10.6479</c:v>
                </c:pt>
                <c:pt idx="72">
                  <c:v>10.7401</c:v>
                </c:pt>
                <c:pt idx="73">
                  <c:v>10.816000000000001</c:v>
                </c:pt>
                <c:pt idx="74">
                  <c:v>10.878399999999999</c:v>
                </c:pt>
                <c:pt idx="75">
                  <c:v>10.9679</c:v>
                </c:pt>
                <c:pt idx="76">
                  <c:v>11.038399999999999</c:v>
                </c:pt>
                <c:pt idx="77">
                  <c:v>11.1143</c:v>
                </c:pt>
                <c:pt idx="78">
                  <c:v>11.1686</c:v>
                </c:pt>
                <c:pt idx="79">
                  <c:v>11.2418</c:v>
                </c:pt>
                <c:pt idx="80">
                  <c:v>11.325900000000001</c:v>
                </c:pt>
                <c:pt idx="81">
                  <c:v>11.412699999999999</c:v>
                </c:pt>
                <c:pt idx="82">
                  <c:v>11.4886</c:v>
                </c:pt>
                <c:pt idx="83">
                  <c:v>11.553699999999999</c:v>
                </c:pt>
                <c:pt idx="84">
                  <c:v>11.6812</c:v>
                </c:pt>
                <c:pt idx="85">
                  <c:v>11.787000000000001</c:v>
                </c:pt>
                <c:pt idx="86">
                  <c:v>11.8765</c:v>
                </c:pt>
                <c:pt idx="87">
                  <c:v>11.982200000000001</c:v>
                </c:pt>
                <c:pt idx="88">
                  <c:v>12.0419</c:v>
                </c:pt>
                <c:pt idx="89">
                  <c:v>12.1395</c:v>
                </c:pt>
                <c:pt idx="90">
                  <c:v>12.242599999999999</c:v>
                </c:pt>
                <c:pt idx="91">
                  <c:v>12.3348</c:v>
                </c:pt>
                <c:pt idx="92">
                  <c:v>12.446</c:v>
                </c:pt>
                <c:pt idx="93">
                  <c:v>12.627700000000001</c:v>
                </c:pt>
                <c:pt idx="94">
                  <c:v>12.812099999999999</c:v>
                </c:pt>
                <c:pt idx="95">
                  <c:v>12.9261</c:v>
                </c:pt>
                <c:pt idx="96">
                  <c:v>13.1159</c:v>
                </c:pt>
                <c:pt idx="97">
                  <c:v>13.487500000000001</c:v>
                </c:pt>
              </c:numCache>
            </c:numRef>
          </c:xVal>
          <c:yVal>
            <c:numRef>
              <c:f>'9) UCS_Stress_Strain_Curves'!$P$4:$P$101</c:f>
              <c:numCache>
                <c:formatCode>General</c:formatCode>
                <c:ptCount val="98"/>
                <c:pt idx="0">
                  <c:v>0</c:v>
                </c:pt>
                <c:pt idx="1">
                  <c:v>0.2</c:v>
                </c:pt>
                <c:pt idx="2">
                  <c:v>0.4</c:v>
                </c:pt>
                <c:pt idx="3">
                  <c:v>0.7</c:v>
                </c:pt>
                <c:pt idx="4">
                  <c:v>1</c:v>
                </c:pt>
                <c:pt idx="5">
                  <c:v>1.4</c:v>
                </c:pt>
                <c:pt idx="6">
                  <c:v>1.75</c:v>
                </c:pt>
                <c:pt idx="7">
                  <c:v>2.0070000000000001</c:v>
                </c:pt>
                <c:pt idx="8">
                  <c:v>2.25</c:v>
                </c:pt>
                <c:pt idx="9">
                  <c:v>2.5937280000000005</c:v>
                </c:pt>
                <c:pt idx="10">
                  <c:v>2.9876160000000005</c:v>
                </c:pt>
                <c:pt idx="11">
                  <c:v>3.3598560000000006</c:v>
                </c:pt>
                <c:pt idx="12">
                  <c:v>3.7320960000000007</c:v>
                </c:pt>
                <c:pt idx="13">
                  <c:v>4.0399200000000004</c:v>
                </c:pt>
                <c:pt idx="14">
                  <c:v>4.3263600000000002</c:v>
                </c:pt>
                <c:pt idx="15">
                  <c:v>4.5914160000000006</c:v>
                </c:pt>
                <c:pt idx="16">
                  <c:v>4.8849840000000002</c:v>
                </c:pt>
                <c:pt idx="17">
                  <c:v>5.2070639999999999</c:v>
                </c:pt>
                <c:pt idx="18">
                  <c:v>5.5294080000000001</c:v>
                </c:pt>
                <c:pt idx="19">
                  <c:v>5.9446800000000009</c:v>
                </c:pt>
                <c:pt idx="20">
                  <c:v>6.3383039999999999</c:v>
                </c:pt>
                <c:pt idx="21">
                  <c:v>6.6392639999999998</c:v>
                </c:pt>
                <c:pt idx="22">
                  <c:v>7.0043759999999997</c:v>
                </c:pt>
                <c:pt idx="23">
                  <c:v>7.2762960000000003</c:v>
                </c:pt>
                <c:pt idx="24">
                  <c:v>7.6271519999999997</c:v>
                </c:pt>
                <c:pt idx="25">
                  <c:v>8.0640719999999995</c:v>
                </c:pt>
                <c:pt idx="26">
                  <c:v>8.6939759999999993</c:v>
                </c:pt>
                <c:pt idx="27">
                  <c:v>9.1665359999999989</c:v>
                </c:pt>
                <c:pt idx="28">
                  <c:v>9.6749999999999989</c:v>
                </c:pt>
                <c:pt idx="29">
                  <c:v>10.168944</c:v>
                </c:pt>
                <c:pt idx="30">
                  <c:v>10.713312</c:v>
                </c:pt>
                <c:pt idx="31">
                  <c:v>11.257416000000001</c:v>
                </c:pt>
                <c:pt idx="32">
                  <c:v>11.751360000000002</c:v>
                </c:pt>
                <c:pt idx="33">
                  <c:v>12.259824000000002</c:v>
                </c:pt>
                <c:pt idx="34">
                  <c:v>12.732384000000003</c:v>
                </c:pt>
                <c:pt idx="35">
                  <c:v>13.276488000000004</c:v>
                </c:pt>
                <c:pt idx="36">
                  <c:v>13.655856000000004</c:v>
                </c:pt>
                <c:pt idx="37">
                  <c:v>14.056872000000002</c:v>
                </c:pt>
                <c:pt idx="38">
                  <c:v>14.343312000000003</c:v>
                </c:pt>
                <c:pt idx="39">
                  <c:v>14.629752000000003</c:v>
                </c:pt>
                <c:pt idx="40">
                  <c:v>14.887416000000004</c:v>
                </c:pt>
                <c:pt idx="41">
                  <c:v>15.123696000000004</c:v>
                </c:pt>
                <c:pt idx="42">
                  <c:v>15.546360000000004</c:v>
                </c:pt>
                <c:pt idx="43">
                  <c:v>16.068816000000002</c:v>
                </c:pt>
                <c:pt idx="44">
                  <c:v>16.434192000000003</c:v>
                </c:pt>
                <c:pt idx="45">
                  <c:v>16.892232000000003</c:v>
                </c:pt>
                <c:pt idx="46">
                  <c:v>17.260000000000002</c:v>
                </c:pt>
                <c:pt idx="47">
                  <c:v>17.59</c:v>
                </c:pt>
                <c:pt idx="48">
                  <c:v>18</c:v>
                </c:pt>
                <c:pt idx="49">
                  <c:v>18.350000000000001</c:v>
                </c:pt>
                <c:pt idx="50">
                  <c:v>18.606000000000002</c:v>
                </c:pt>
                <c:pt idx="51">
                  <c:v>17.805</c:v>
                </c:pt>
                <c:pt idx="52">
                  <c:v>17.605</c:v>
                </c:pt>
                <c:pt idx="53">
                  <c:v>17.405000000000001</c:v>
                </c:pt>
                <c:pt idx="54">
                  <c:v>17.155000000000001</c:v>
                </c:pt>
                <c:pt idx="55">
                  <c:v>16.555</c:v>
                </c:pt>
                <c:pt idx="56">
                  <c:v>15.804</c:v>
                </c:pt>
                <c:pt idx="57">
                  <c:v>15.204000000000001</c:v>
                </c:pt>
                <c:pt idx="58">
                  <c:v>14.704000000000001</c:v>
                </c:pt>
                <c:pt idx="59">
                  <c:v>14.454000000000001</c:v>
                </c:pt>
                <c:pt idx="60">
                  <c:v>14.103999999999999</c:v>
                </c:pt>
                <c:pt idx="61">
                  <c:v>13.904</c:v>
                </c:pt>
                <c:pt idx="62">
                  <c:v>13.704000000000001</c:v>
                </c:pt>
                <c:pt idx="63">
                  <c:v>13.404</c:v>
                </c:pt>
                <c:pt idx="64">
                  <c:v>13.255000000000001</c:v>
                </c:pt>
                <c:pt idx="65">
                  <c:v>12.904</c:v>
                </c:pt>
                <c:pt idx="66">
                  <c:v>12.754</c:v>
                </c:pt>
                <c:pt idx="67">
                  <c:v>12.504</c:v>
                </c:pt>
                <c:pt idx="68">
                  <c:v>12.054</c:v>
                </c:pt>
                <c:pt idx="69">
                  <c:v>11.754</c:v>
                </c:pt>
                <c:pt idx="70">
                  <c:v>11.304</c:v>
                </c:pt>
                <c:pt idx="71">
                  <c:v>10.904</c:v>
                </c:pt>
                <c:pt idx="72">
                  <c:v>10.603999999999999</c:v>
                </c:pt>
                <c:pt idx="73">
                  <c:v>10.202999999999999</c:v>
                </c:pt>
                <c:pt idx="74">
                  <c:v>9.5530000000000008</c:v>
                </c:pt>
                <c:pt idx="75">
                  <c:v>9.4529999999999994</c:v>
                </c:pt>
                <c:pt idx="76">
                  <c:v>9.1530000000000005</c:v>
                </c:pt>
                <c:pt idx="77">
                  <c:v>8.702</c:v>
                </c:pt>
                <c:pt idx="78">
                  <c:v>8.6020000000000003</c:v>
                </c:pt>
                <c:pt idx="79">
                  <c:v>8.3019999999999996</c:v>
                </c:pt>
                <c:pt idx="80">
                  <c:v>8.0519999999999996</c:v>
                </c:pt>
                <c:pt idx="81">
                  <c:v>7.7519999999999998</c:v>
                </c:pt>
                <c:pt idx="82">
                  <c:v>7.5019999999999998</c:v>
                </c:pt>
                <c:pt idx="83">
                  <c:v>7.3019999999999996</c:v>
                </c:pt>
                <c:pt idx="84">
                  <c:v>7.0519999999999996</c:v>
                </c:pt>
                <c:pt idx="85">
                  <c:v>6.8019999999999996</c:v>
                </c:pt>
                <c:pt idx="86">
                  <c:v>6.5019999999999998</c:v>
                </c:pt>
                <c:pt idx="87">
                  <c:v>5.9509999999999996</c:v>
                </c:pt>
                <c:pt idx="88">
                  <c:v>5.7510000000000003</c:v>
                </c:pt>
                <c:pt idx="89">
                  <c:v>5.2510000000000003</c:v>
                </c:pt>
                <c:pt idx="90">
                  <c:v>4.5</c:v>
                </c:pt>
                <c:pt idx="91">
                  <c:v>3.95</c:v>
                </c:pt>
                <c:pt idx="92">
                  <c:v>3.7</c:v>
                </c:pt>
                <c:pt idx="93">
                  <c:v>3.55</c:v>
                </c:pt>
                <c:pt idx="94">
                  <c:v>3.351</c:v>
                </c:pt>
                <c:pt idx="95">
                  <c:v>3.101</c:v>
                </c:pt>
                <c:pt idx="96">
                  <c:v>2.9009999999999998</c:v>
                </c:pt>
                <c:pt idx="97">
                  <c:v>2.8519999999999999</c:v>
                </c:pt>
              </c:numCache>
            </c:numRef>
          </c:yVal>
          <c:smooth val="1"/>
          <c:extLst>
            <c:ext xmlns:c16="http://schemas.microsoft.com/office/drawing/2014/chart" uri="{C3380CC4-5D6E-409C-BE32-E72D297353CC}">
              <c16:uniqueId val="{00000004-6417-4B00-93F0-37AFFD65AC87}"/>
            </c:ext>
          </c:extLst>
        </c:ser>
        <c:ser>
          <c:idx val="5"/>
          <c:order val="5"/>
          <c:tx>
            <c:v>Disintegration point</c:v>
          </c:tx>
          <c:spPr>
            <a:ln w="19050" cap="rnd">
              <a:noFill/>
              <a:round/>
            </a:ln>
            <a:effectLst/>
          </c:spPr>
          <c:marker>
            <c:symbol val="star"/>
            <c:size val="12"/>
            <c:spPr>
              <a:noFill/>
              <a:ln w="22225">
                <a:solidFill>
                  <a:schemeClr val="tx1"/>
                </a:solidFill>
              </a:ln>
              <a:effectLst/>
            </c:spPr>
          </c:marker>
          <c:xVal>
            <c:numRef>
              <c:f>'9) UCS_Stress_Strain_Curves'!$S$42:$S$45</c:f>
              <c:numCache>
                <c:formatCode>General</c:formatCode>
                <c:ptCount val="4"/>
                <c:pt idx="0">
                  <c:v>7.7450400000000004</c:v>
                </c:pt>
                <c:pt idx="1">
                  <c:v>3.8601000000000001</c:v>
                </c:pt>
                <c:pt idx="2">
                  <c:v>6.2515000000000001</c:v>
                </c:pt>
                <c:pt idx="3">
                  <c:v>7.8055000000000003</c:v>
                </c:pt>
              </c:numCache>
            </c:numRef>
          </c:xVal>
          <c:yVal>
            <c:numRef>
              <c:f>'9) UCS_Stress_Strain_Curves'!$T$42:$T$45</c:f>
              <c:numCache>
                <c:formatCode>General</c:formatCode>
                <c:ptCount val="4"/>
                <c:pt idx="0">
                  <c:v>609.47433999999998</c:v>
                </c:pt>
                <c:pt idx="1">
                  <c:v>131.881</c:v>
                </c:pt>
                <c:pt idx="2">
                  <c:v>136.517</c:v>
                </c:pt>
                <c:pt idx="3">
                  <c:v>105.679</c:v>
                </c:pt>
              </c:numCache>
            </c:numRef>
          </c:yVal>
          <c:smooth val="1"/>
          <c:extLst>
            <c:ext xmlns:c16="http://schemas.microsoft.com/office/drawing/2014/chart" uri="{C3380CC4-5D6E-409C-BE32-E72D297353CC}">
              <c16:uniqueId val="{00000001-6832-4865-B282-BE485E5CA90D}"/>
            </c:ext>
          </c:extLst>
        </c:ser>
        <c:dLbls>
          <c:showLegendKey val="0"/>
          <c:showVal val="0"/>
          <c:showCatName val="0"/>
          <c:showSerName val="0"/>
          <c:showPercent val="0"/>
          <c:showBubbleSize val="0"/>
        </c:dLbls>
        <c:axId val="818350240"/>
        <c:axId val="818345976"/>
      </c:scatterChart>
      <c:valAx>
        <c:axId val="818350240"/>
        <c:scaling>
          <c:orientation val="minMax"/>
          <c:max val="14"/>
        </c:scaling>
        <c:delete val="0"/>
        <c:axPos val="b"/>
        <c:majorGridlines>
          <c:spPr>
            <a:ln w="9525" cap="flat" cmpd="sng" algn="ctr">
              <a:solidFill>
                <a:schemeClr val="bg2">
                  <a:lumMod val="7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Strain in Units of 10E-3</a:t>
                </a:r>
              </a:p>
            </c:rich>
          </c:tx>
          <c:layout>
            <c:manualLayout>
              <c:xMode val="edge"/>
              <c:yMode val="edge"/>
              <c:x val="0.37145843388926669"/>
              <c:y val="0.94380480475947626"/>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8345976"/>
        <c:crosses val="autoZero"/>
        <c:crossBetween val="midCat"/>
        <c:majorUnit val="1"/>
      </c:valAx>
      <c:valAx>
        <c:axId val="818345976"/>
        <c:scaling>
          <c:orientation val="minMax"/>
          <c:max val="625"/>
          <c:min val="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Axial Stress Mpa</a:t>
                </a:r>
              </a:p>
            </c:rich>
          </c:tx>
          <c:layout>
            <c:manualLayout>
              <c:xMode val="edge"/>
              <c:yMode val="edge"/>
              <c:x val="4.7752588084878E-4"/>
              <c:y val="0.37333652550187985"/>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8350240"/>
        <c:crosses val="autoZero"/>
        <c:crossBetween val="midCat"/>
      </c:valAx>
      <c:spPr>
        <a:noFill/>
        <a:ln>
          <a:noFill/>
        </a:ln>
        <a:effectLst/>
      </c:spPr>
    </c:plotArea>
    <c:legend>
      <c:legendPos val="r"/>
      <c:layout>
        <c:manualLayout>
          <c:xMode val="edge"/>
          <c:yMode val="edge"/>
          <c:x val="0.6109191470325116"/>
          <c:y val="0.29985250999030522"/>
          <c:w val="0.25563721080050344"/>
          <c:h val="0.26512023834858478"/>
        </c:manualLayout>
      </c:layout>
      <c:overlay val="0"/>
      <c:spPr>
        <a:solidFill>
          <a:schemeClr val="bg1"/>
        </a:solidFill>
        <a:ln>
          <a:solidFill>
            <a:schemeClr val="tx1">
              <a:lumMod val="75000"/>
              <a:lumOff val="25000"/>
            </a:schemeClr>
          </a:solid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7684595611115622"/>
          <c:y val="4.9627508789012896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'10) Density_Depth_Plot'!$P$5:$P$526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'10) Density_Depth_Plot'!$Q$5:$Q$526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0-EAA7-4490-B748-82146A3A7D8B}"/>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'10) Density_Depth_Plot'!$S$5:$S$151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'10) Density_Depth_Plot'!$T$5:$T$151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1-EAA7-4490-B748-82146A3A7D8B}"/>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'10) Density_Depth_Plot'!$V$5:$V$541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'10) Density_Depth_Plot'!$W$5:$W$541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2-EAA7-4490-B748-82146A3A7D8B}"/>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'10) Density_Depth_Plot'!$Y$5:$Y$264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'10) Density_Depth_Plot'!$Z$5:$Z$264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3-EAA7-4490-B748-82146A3A7D8B}"/>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'10) Density_Depth_Plot'!$AB$5:$AB$169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'10) Density_Depth_Plot'!$AC$5:$AC$169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4-EAA7-4490-B748-82146A3A7D8B}"/>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'10) Density_Depth_Plot'!$AE$5:$AE$184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'10) Density_Depth_Plot'!$AF$5:$AF$184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5-EAA7-4490-B748-82146A3A7D8B}"/>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37733575187918267"/>
                  <c:y val="-0.60003547110958955"/>
                </c:manualLayout>
              </c:layout>
              <c:tx>
                <c:rich>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400" b="1" baseline="0">
                        <a:solidFill>
                          <a:schemeClr val="tx1"/>
                        </a:solidFill>
                        <a:latin typeface="Times New Roman" panose="02020603050405020304" pitchFamily="18" charset="0"/>
                        <a:cs typeface="Times New Roman" panose="02020603050405020304" pitchFamily="18" charset="0"/>
                      </a:rPr>
                      <a:t>y = 0.2325e</a:t>
                    </a:r>
                    <a:r>
                      <a:rPr lang="en-US" sz="2400" b="1" baseline="30000">
                        <a:solidFill>
                          <a:schemeClr val="tx1"/>
                        </a:solidFill>
                        <a:latin typeface="Times New Roman" panose="02020603050405020304" pitchFamily="18" charset="0"/>
                        <a:cs typeface="Times New Roman" panose="02020603050405020304" pitchFamily="18" charset="0"/>
                      </a:rPr>
                      <a:t>4.4882x</a:t>
                    </a:r>
                    <a:br>
                      <a:rPr lang="en-US" sz="2400" b="1" baseline="0">
                        <a:solidFill>
                          <a:schemeClr val="tx1"/>
                        </a:solidFill>
                        <a:latin typeface="Times New Roman" panose="02020603050405020304" pitchFamily="18" charset="0"/>
                        <a:cs typeface="Times New Roman" panose="02020603050405020304" pitchFamily="18" charset="0"/>
                      </a:rPr>
                    </a:br>
                    <a:r>
                      <a:rPr lang="en-US" sz="2400" b="1" baseline="0">
                        <a:solidFill>
                          <a:schemeClr val="tx1"/>
                        </a:solidFill>
                        <a:latin typeface="Times New Roman" panose="02020603050405020304" pitchFamily="18" charset="0"/>
                        <a:cs typeface="Times New Roman" panose="02020603050405020304" pitchFamily="18" charset="0"/>
                      </a:rPr>
                      <a:t>R² = 0.81</a:t>
                    </a:r>
                    <a:endParaRPr lang="en-US" sz="2400" b="1">
                      <a:solidFill>
                        <a:schemeClr val="tx1"/>
                      </a:solidFill>
                      <a:latin typeface="Times New Roman" panose="02020603050405020304" pitchFamily="18" charset="0"/>
                      <a:cs typeface="Times New Roman" panose="02020603050405020304" pitchFamily="18" charset="0"/>
                    </a:endParaRPr>
                  </a:p>
                </c:rich>
              </c:tx>
              <c:numFmt formatCode="General" sourceLinked="0"/>
              <c:spPr>
                <a:solidFill>
                  <a:schemeClr val="bg1"/>
                </a:solidFill>
                <a:ln>
                  <a:noFill/>
                </a:ln>
                <a:effectLst/>
              </c:spPr>
              <c:txPr>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'10) Density_Depth_Plot'!$AH$5:$AH$1815</c:f>
              <c:numCache>
                <c:formatCode>General</c:formatCode>
                <c:ptCount val="1811"/>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'10) Density_Depth_Plot'!$AI$5:$AI$1815</c:f>
              <c:numCache>
                <c:formatCode>General</c:formatCode>
                <c:ptCount val="1811"/>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7-EAA7-4490-B748-82146A3A7D8B}"/>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3447C93B-75E3-45AE-BE02-9D95311B83A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AA7-4490-B748-82146A3A7D8B}"/>
                </c:ext>
              </c:extLst>
            </c:dLbl>
            <c:dLbl>
              <c:idx val="1"/>
              <c:tx>
                <c:rich>
                  <a:bodyPr/>
                  <a:lstStyle/>
                  <a:p>
                    <a:fld id="{449ACBB4-C453-427D-8554-672FC2EB896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AA7-4490-B748-82146A3A7D8B}"/>
                </c:ext>
              </c:extLst>
            </c:dLbl>
            <c:dLbl>
              <c:idx val="2"/>
              <c:tx>
                <c:rich>
                  <a:bodyPr/>
                  <a:lstStyle/>
                  <a:p>
                    <a:fld id="{162EB616-8EE7-4F27-934D-1CA530BC1D1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AA7-4490-B748-82146A3A7D8B}"/>
                </c:ext>
              </c:extLst>
            </c:dLbl>
            <c:dLbl>
              <c:idx val="3"/>
              <c:tx>
                <c:rich>
                  <a:bodyPr/>
                  <a:lstStyle/>
                  <a:p>
                    <a:fld id="{B958ADAA-A443-491E-872D-E9B3638C00F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AA7-4490-B748-82146A3A7D8B}"/>
                </c:ext>
              </c:extLst>
            </c:dLbl>
            <c:dLbl>
              <c:idx val="4"/>
              <c:tx>
                <c:rich>
                  <a:bodyPr/>
                  <a:lstStyle/>
                  <a:p>
                    <a:fld id="{16F187EC-B01C-4B95-A95B-8ABB4B65FCB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AA7-4490-B748-82146A3A7D8B}"/>
                </c:ext>
              </c:extLst>
            </c:dLbl>
            <c:dLbl>
              <c:idx val="5"/>
              <c:tx>
                <c:rich>
                  <a:bodyPr/>
                  <a:lstStyle/>
                  <a:p>
                    <a:fld id="{E519E8A3-2484-441A-A3A5-503558D7C62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AA7-4490-B748-82146A3A7D8B}"/>
                </c:ext>
              </c:extLst>
            </c:dLbl>
            <c:dLbl>
              <c:idx val="6"/>
              <c:tx>
                <c:rich>
                  <a:bodyPr/>
                  <a:lstStyle/>
                  <a:p>
                    <a:fld id="{C5E8231E-4AF4-4A57-B7D5-383B2160555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AA7-4490-B748-82146A3A7D8B}"/>
                </c:ext>
              </c:extLst>
            </c:dLbl>
            <c:dLbl>
              <c:idx val="7"/>
              <c:tx>
                <c:rich>
                  <a:bodyPr/>
                  <a:lstStyle/>
                  <a:p>
                    <a:fld id="{8A37C2EF-A2A6-4AF7-8F89-179408C9C73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AA7-4490-B748-82146A3A7D8B}"/>
                </c:ext>
              </c:extLst>
            </c:dLbl>
            <c:dLbl>
              <c:idx val="8"/>
              <c:tx>
                <c:rich>
                  <a:bodyPr/>
                  <a:lstStyle/>
                  <a:p>
                    <a:fld id="{09CCB20F-6B61-4FD3-BBFD-AE0EDC8B382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AA7-4490-B748-82146A3A7D8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Density_Depth_Plot'!$AL$5:$AL$13</c:f>
              <c:numCache>
                <c:formatCode>General</c:formatCode>
                <c:ptCount val="9"/>
                <c:pt idx="0">
                  <c:v>2.8</c:v>
                </c:pt>
                <c:pt idx="1">
                  <c:v>2.8</c:v>
                </c:pt>
                <c:pt idx="2">
                  <c:v>2.8</c:v>
                </c:pt>
                <c:pt idx="3">
                  <c:v>2.8</c:v>
                </c:pt>
                <c:pt idx="4">
                  <c:v>2.8</c:v>
                </c:pt>
                <c:pt idx="5">
                  <c:v>2.8</c:v>
                </c:pt>
                <c:pt idx="6">
                  <c:v>2.8</c:v>
                </c:pt>
                <c:pt idx="7">
                  <c:v>2.8</c:v>
                </c:pt>
                <c:pt idx="8">
                  <c:v>2.8</c:v>
                </c:pt>
              </c:numCache>
            </c:numRef>
          </c:xVal>
          <c:yVal>
            <c:numRef>
              <c:f>'10) Density_Depth_Plot'!$AM$5:$AM$13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'10) Density_Depth_Plot'!$AN$5:$AN$13</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EAA7-4490-B748-82146A3A7D8B}"/>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B18BF52F-FE82-44E6-8C76-DB8612F3E68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AA7-4490-B748-82146A3A7D8B}"/>
                </c:ext>
              </c:extLst>
            </c:dLbl>
            <c:dLbl>
              <c:idx val="1"/>
              <c:tx>
                <c:rich>
                  <a:bodyPr/>
                  <a:lstStyle/>
                  <a:p>
                    <a:fld id="{0E71486C-AC65-4E99-BD66-78D319308A2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AA7-4490-B748-82146A3A7D8B}"/>
                </c:ext>
              </c:extLst>
            </c:dLbl>
            <c:dLbl>
              <c:idx val="2"/>
              <c:tx>
                <c:rich>
                  <a:bodyPr/>
                  <a:lstStyle/>
                  <a:p>
                    <a:fld id="{A58602CC-3AA0-48DA-A4FC-7A631068671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EAA7-4490-B748-82146A3A7D8B}"/>
                </c:ext>
              </c:extLst>
            </c:dLbl>
            <c:dLbl>
              <c:idx val="3"/>
              <c:tx>
                <c:rich>
                  <a:bodyPr/>
                  <a:lstStyle/>
                  <a:p>
                    <a:fld id="{DC321E83-F473-4CBB-A1E6-9C13B95A2DE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AA7-4490-B748-82146A3A7D8B}"/>
                </c:ext>
              </c:extLst>
            </c:dLbl>
            <c:dLbl>
              <c:idx val="4"/>
              <c:tx>
                <c:rich>
                  <a:bodyPr/>
                  <a:lstStyle/>
                  <a:p>
                    <a:fld id="{E1AC91D3-6DCF-4492-835C-010F6AB2B20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AA7-4490-B748-82146A3A7D8B}"/>
                </c:ext>
              </c:extLst>
            </c:dLbl>
            <c:dLbl>
              <c:idx val="5"/>
              <c:tx>
                <c:rich>
                  <a:bodyPr/>
                  <a:lstStyle/>
                  <a:p>
                    <a:fld id="{7ED31D8C-4F7C-43C6-A8C0-282260417E4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AA7-4490-B748-82146A3A7D8B}"/>
                </c:ext>
              </c:extLst>
            </c:dLbl>
            <c:dLbl>
              <c:idx val="6"/>
              <c:tx>
                <c:rich>
                  <a:bodyPr/>
                  <a:lstStyle/>
                  <a:p>
                    <a:fld id="{135D807F-EA80-4300-B180-7B1B133D7DF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EAA7-4490-B748-82146A3A7D8B}"/>
                </c:ext>
              </c:extLst>
            </c:dLbl>
            <c:dLbl>
              <c:idx val="7"/>
              <c:tx>
                <c:rich>
                  <a:bodyPr/>
                  <a:lstStyle/>
                  <a:p>
                    <a:fld id="{17521CE7-49AE-4F65-8036-8A50272CD82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EAA7-4490-B748-82146A3A7D8B}"/>
                </c:ext>
              </c:extLst>
            </c:dLbl>
            <c:dLbl>
              <c:idx val="8"/>
              <c:tx>
                <c:rich>
                  <a:bodyPr/>
                  <a:lstStyle/>
                  <a:p>
                    <a:fld id="{647D441A-2352-48BD-8D16-35E12574885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AA7-4490-B748-82146A3A7D8B}"/>
                </c:ext>
              </c:extLst>
            </c:dLbl>
            <c:dLbl>
              <c:idx val="9"/>
              <c:tx>
                <c:rich>
                  <a:bodyPr/>
                  <a:lstStyle/>
                  <a:p>
                    <a:fld id="{0BE4BA89-B933-4120-B4D9-49C51F2034D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EAA7-4490-B748-82146A3A7D8B}"/>
                </c:ext>
              </c:extLst>
            </c:dLbl>
            <c:dLbl>
              <c:idx val="10"/>
              <c:tx>
                <c:rich>
                  <a:bodyPr/>
                  <a:lstStyle/>
                  <a:p>
                    <a:fld id="{2D7F6A23-A73F-4B4E-82B5-FC1E55050CA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EAA7-4490-B748-82146A3A7D8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Density_Depth_Plot'!$AQ$5:$AQ$15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'10) Density_Depth_Plot'!$AP$5:$AP$15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'10) Density_Depth_Plot'!$AR$5:$AR$15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EAA7-4490-B748-82146A3A7D8B}"/>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Meters</a:t>
                </a:r>
              </a:p>
            </c:rich>
          </c:tx>
          <c:layout>
            <c:manualLayout>
              <c:xMode val="edge"/>
              <c:yMode val="edge"/>
              <c:x val="0.9539576264307168"/>
              <c:y val="0.296973044440842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g/cc grain density</a:t>
                </a:r>
              </a:p>
            </c:rich>
          </c:tx>
          <c:layout>
            <c:manualLayout>
              <c:xMode val="edge"/>
              <c:yMode val="edge"/>
              <c:x val="0.18410990813648295"/>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Granite Young's</a:t>
            </a:r>
            <a:r>
              <a:rPr lang="en-US" sz="1400" baseline="0"/>
              <a:t> Modulus</a:t>
            </a:r>
            <a:endParaRPr lang="en-US" sz="1400"/>
          </a:p>
        </c:rich>
      </c:tx>
      <c:layout>
        <c:manualLayout>
          <c:xMode val="edge"/>
          <c:yMode val="edge"/>
          <c:x val="0.21219817188571599"/>
          <c:y val="1.3543732709087042E-2"/>
        </c:manualLayout>
      </c:layout>
      <c:overlay val="0"/>
    </c:title>
    <c:autoTitleDeleted val="0"/>
    <c:plotArea>
      <c:layout>
        <c:manualLayout>
          <c:layoutTarget val="inner"/>
          <c:xMode val="edge"/>
          <c:yMode val="edge"/>
          <c:x val="0.23332848218044538"/>
          <c:y val="8.4630307390434506E-2"/>
          <c:w val="0.63144021776471371"/>
          <c:h val="0.8183743349648861"/>
        </c:manualLayout>
      </c:layout>
      <c:scatterChart>
        <c:scatterStyle val="lineMarker"/>
        <c:varyColors val="0"/>
        <c:ser>
          <c:idx val="3"/>
          <c:order val="0"/>
          <c:spPr>
            <a:ln>
              <a:solidFill>
                <a:schemeClr val="tx1"/>
              </a:solidFill>
              <a:prstDash val="sysDash"/>
            </a:ln>
          </c:spPr>
          <c:marker>
            <c:symbol val="none"/>
          </c:marker>
          <c:xVal>
            <c:numRef>
              <c:f>'5) Cumulative_NormDist'!$AX$3:$AX$103</c:f>
              <c:numCache>
                <c:formatCode>General</c:formatCode>
                <c:ptCount val="101"/>
                <c:pt idx="0">
                  <c:v>2.9445619408232052E-2</c:v>
                </c:pt>
                <c:pt idx="1">
                  <c:v>3.2559012330390817E-2</c:v>
                </c:pt>
                <c:pt idx="2">
                  <c:v>3.5939037970143854E-2</c:v>
                </c:pt>
                <c:pt idx="3">
                  <c:v>3.960125405699319E-2</c:v>
                </c:pt>
                <c:pt idx="4">
                  <c:v>4.3561351274605038E-2</c:v>
                </c:pt>
                <c:pt idx="5">
                  <c:v>4.7835067087555361E-2</c:v>
                </c:pt>
                <c:pt idx="6">
                  <c:v>5.2438092177874304E-2</c:v>
                </c:pt>
                <c:pt idx="7">
                  <c:v>5.7385969862352067E-2</c:v>
                </c:pt>
                <c:pt idx="8">
                  <c:v>6.2693988977596496E-2</c:v>
                </c:pt>
                <c:pt idx="9">
                  <c:v>6.8377070837903467E-2</c:v>
                </c:pt>
                <c:pt idx="10">
                  <c:v>7.4449650989330804E-2</c:v>
                </c:pt>
                <c:pt idx="11">
                  <c:v>8.0925556600034268E-2</c:v>
                </c:pt>
                <c:pt idx="12">
                  <c:v>8.7817880439891652E-2</c:v>
                </c:pt>
                <c:pt idx="13">
                  <c:v>9.5138852509599456E-2</c:v>
                </c:pt>
                <c:pt idx="14">
                  <c:v>0.10289971047861984</c:v>
                </c:pt>
                <c:pt idx="15">
                  <c:v>0.11111057018043831</c:v>
                </c:pt>
                <c:pt idx="16">
                  <c:v>0.11978029749045459</c:v>
                </c:pt>
                <c:pt idx="17">
                  <c:v>0.12891638297446001</c:v>
                </c:pt>
                <c:pt idx="18">
                  <c:v>0.13852482074218053</c:v>
                </c:pt>
                <c:pt idx="19">
                  <c:v>0.14860999296908853</c:v>
                </c:pt>
                <c:pt idx="20">
                  <c:v>0.1591745615591583</c:v>
                </c:pt>
                <c:pt idx="21">
                  <c:v>0.17021936841025806</c:v>
                </c:pt>
                <c:pt idx="22">
                  <c:v>0.18174334571157161</c:v>
                </c:pt>
                <c:pt idx="23">
                  <c:v>0.19374343764828356</c:v>
                </c:pt>
                <c:pt idx="24">
                  <c:v>0.20621453481258292</c:v>
                </c:pt>
                <c:pt idx="25">
                  <c:v>0.21914942252208844</c:v>
                </c:pt>
                <c:pt idx="26">
                  <c:v>0.23253874412769265</c:v>
                </c:pt>
                <c:pt idx="27">
                  <c:v>0.24637098025364018</c:v>
                </c:pt>
                <c:pt idx="28">
                  <c:v>0.26063244475483249</c:v>
                </c:pt>
                <c:pt idx="29">
                  <c:v>0.27530729800176051</c:v>
                </c:pt>
                <c:pt idx="30">
                  <c:v>0.29037757791432206</c:v>
                </c:pt>
                <c:pt idx="31">
                  <c:v>0.30582324896464452</c:v>
                </c:pt>
                <c:pt idx="32">
                  <c:v>0.32162226915877845</c:v>
                </c:pt>
                <c:pt idx="33">
                  <c:v>0.33775067479085541</c:v>
                </c:pt>
                <c:pt idx="34">
                  <c:v>0.35418268254433155</c:v>
                </c:pt>
                <c:pt idx="35">
                  <c:v>0.37089080829670718</c:v>
                </c:pt>
                <c:pt idx="36">
                  <c:v>0.38784600177012907</c:v>
                </c:pt>
                <c:pt idx="37">
                  <c:v>0.4050177959640725</c:v>
                </c:pt>
                <c:pt idx="38">
                  <c:v>0.42237447011128681</c:v>
                </c:pt>
                <c:pt idx="39">
                  <c:v>0.43988322471769337</c:v>
                </c:pt>
                <c:pt idx="40">
                  <c:v>0.45751036708402548</c:v>
                </c:pt>
                <c:pt idx="41">
                  <c:v>0.47522150556452741</c:v>
                </c:pt>
                <c:pt idx="42">
                  <c:v>0.49298175069846739</c:v>
                </c:pt>
                <c:pt idx="43">
                  <c:v>0.51075592125567015</c:v>
                </c:pt>
                <c:pt idx="44">
                  <c:v>0.5285087531694096</c:v>
                </c:pt>
                <c:pt idx="45">
                  <c:v>0.54620510929002486</c:v>
                </c:pt>
                <c:pt idx="46">
                  <c:v>0.56381018788124948</c:v>
                </c:pt>
                <c:pt idx="47">
                  <c:v>0.58128972779866372</c:v>
                </c:pt>
                <c:pt idx="48">
                  <c:v>0.59861020833560441</c:v>
                </c:pt>
                <c:pt idx="49">
                  <c:v>0.61573904179545513</c:v>
                </c:pt>
                <c:pt idx="50">
                  <c:v>0.63264475694920352</c:v>
                </c:pt>
                <c:pt idx="51">
                  <c:v>0.64929717166172596</c:v>
                </c:pt>
                <c:pt idx="52">
                  <c:v>0.66566755311724213</c:v>
                </c:pt>
                <c:pt idx="53">
                  <c:v>0.68172876424122852</c:v>
                </c:pt>
                <c:pt idx="54">
                  <c:v>0.69745539509989385</c:v>
                </c:pt>
                <c:pt idx="55">
                  <c:v>0.71282387825596372</c:v>
                </c:pt>
                <c:pt idx="56">
                  <c:v>0.72781258726766318</c:v>
                </c:pt>
                <c:pt idx="57">
                  <c:v>0.74240191773294617</c:v>
                </c:pt>
                <c:pt idx="58">
                  <c:v>0.75657435049970512</c:v>
                </c:pt>
                <c:pt idx="59">
                  <c:v>0.7703144968813791</c:v>
                </c:pt>
                <c:pt idx="60">
                  <c:v>0.78360912593265053</c:v>
                </c:pt>
                <c:pt idx="61">
                  <c:v>0.7964471740485155</c:v>
                </c:pt>
                <c:pt idx="62">
                  <c:v>0.80881973734884915</c:v>
                </c:pt>
                <c:pt idx="63">
                  <c:v>0.82072004749687633</c:v>
                </c:pt>
                <c:pt idx="64">
                  <c:v>0.83214343177119487</c:v>
                </c:pt>
                <c:pt idx="65">
                  <c:v>0.84308725836503962</c:v>
                </c:pt>
                <c:pt idx="66">
                  <c:v>0.85355086802154823</c:v>
                </c:pt>
                <c:pt idx="67">
                  <c:v>0.86353549322851064</c:v>
                </c:pt>
                <c:pt idx="68">
                  <c:v>0.87304416628950809</c:v>
                </c:pt>
                <c:pt idx="69">
                  <c:v>0.88208161765989002</c:v>
                </c:pt>
                <c:pt idx="70">
                  <c:v>0.89065416598558089</c:v>
                </c:pt>
                <c:pt idx="71">
                  <c:v>0.89876960131046502</c:v>
                </c:pt>
                <c:pt idx="72">
                  <c:v>0.90643706292469406</c:v>
                </c:pt>
                <c:pt idx="73">
                  <c:v>0.91366691331263428</c:v>
                </c:pt>
                <c:pt idx="74">
                  <c:v>0.92047060962657179</c:v>
                </c:pt>
                <c:pt idx="75">
                  <c:v>0.9268605740622321</c:v>
                </c:pt>
                <c:pt idx="76">
                  <c:v>0.93285006444639018</c:v>
                </c:pt>
                <c:pt idx="77">
                  <c:v>0.93845304626723691</c:v>
                </c:pt>
                <c:pt idx="78">
                  <c:v>0.94368406728678966</c:v>
                </c:pt>
                <c:pt idx="79">
                  <c:v>0.94855813577357806</c:v>
                </c:pt>
                <c:pt idx="80">
                  <c:v>0.9530906032852875</c:v>
                </c:pt>
                <c:pt idx="81">
                  <c:v>0.95729705281711519</c:v>
                </c:pt>
                <c:pt idx="82">
                  <c:v>0.96119319301441608</c:v>
                </c:pt>
                <c:pt idx="83">
                  <c:v>0.96479475902978262</c:v>
                </c:pt>
                <c:pt idx="84">
                  <c:v>0.9681174204869204</c:v>
                </c:pt>
                <c:pt idx="85">
                  <c:v>0.97117669689829267</c:v>
                </c:pt>
                <c:pt idx="86">
                  <c:v>0.97398788077210752</c:v>
                </c:pt>
                <c:pt idx="87">
                  <c:v>0.97656596853818811</c:v>
                </c:pt>
                <c:pt idx="88">
                  <c:v>0.97892559932281697</c:v>
                </c:pt>
                <c:pt idx="89">
                  <c:v>0.98108100151075639</c:v>
                </c:pt>
                <c:pt idx="90">
                  <c:v>0.98304594694910463</c:v>
                </c:pt>
                <c:pt idx="91">
                  <c:v>0.98483371257303509</c:v>
                </c:pt>
                <c:pt idx="92">
                  <c:v>0.98645704916814791</c:v>
                </c:pt>
                <c:pt idx="93">
                  <c:v>0.98792815692833091</c:v>
                </c:pt>
                <c:pt idx="94">
                  <c:v>0.98925866742169133</c:v>
                </c:pt>
                <c:pt idx="95">
                  <c:v>0.99045963154011341</c:v>
                </c:pt>
                <c:pt idx="96">
                  <c:v>0.99154151298003901</c:v>
                </c:pt>
                <c:pt idx="97">
                  <c:v>0.99251418678271564</c:v>
                </c:pt>
                <c:pt idx="98">
                  <c:v>0.99338694245089243</c:v>
                </c:pt>
                <c:pt idx="99">
                  <c:v>0.99416849115514372</c:v>
                </c:pt>
                <c:pt idx="100">
                  <c:v>0.9948669765459861</c:v>
                </c:pt>
              </c:numCache>
            </c:numRef>
          </c:xVal>
          <c:yVal>
            <c:numRef>
              <c:f>'5) Cumulative_NormDist'!$AY$3:$AY$103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773E-42B8-94E8-4E217A27845C}"/>
            </c:ext>
          </c:extLst>
        </c:ser>
        <c:ser>
          <c:idx val="1"/>
          <c:order val="1"/>
          <c:tx>
            <c:v>Granite Young's Modulus</c:v>
          </c:tx>
          <c:spPr>
            <a:ln w="28575">
              <a:solidFill>
                <a:schemeClr val="tx1"/>
              </a:solidFill>
            </a:ln>
          </c:spPr>
          <c:marker>
            <c:symbol val="none"/>
          </c:marker>
          <c:xVal>
            <c:numRef>
              <c:f>'4) UCS_YM_BoxPlot_by_Rock'!$AZ$24:$AZ$44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UCS_YM_BoxPlot_by_Rock'!$BA$24:$BA$44</c:f>
              <c:numCache>
                <c:formatCode>General</c:formatCode>
                <c:ptCount val="21"/>
                <c:pt idx="0">
                  <c:v>63.131025862068967</c:v>
                </c:pt>
                <c:pt idx="1">
                  <c:v>49.754750600490716</c:v>
                </c:pt>
                <c:pt idx="2">
                  <c:v>42.083500000000001</c:v>
                </c:pt>
                <c:pt idx="3">
                  <c:v>42.083500000000001</c:v>
                </c:pt>
                <c:pt idx="4">
                  <c:v>49.754750600490716</c:v>
                </c:pt>
                <c:pt idx="5">
                  <c:v>63.131025862068967</c:v>
                </c:pt>
                <c:pt idx="6">
                  <c:v>63.131025862068967</c:v>
                </c:pt>
                <c:pt idx="8">
                  <c:v>42.083500000000001</c:v>
                </c:pt>
                <c:pt idx="9">
                  <c:v>42.083500000000001</c:v>
                </c:pt>
                <c:pt idx="10">
                  <c:v>34.412249399509285</c:v>
                </c:pt>
                <c:pt idx="11">
                  <c:v>18.348749999999999</c:v>
                </c:pt>
                <c:pt idx="12">
                  <c:v>18.348749999999999</c:v>
                </c:pt>
                <c:pt idx="13">
                  <c:v>34.412249399509285</c:v>
                </c:pt>
                <c:pt idx="14">
                  <c:v>42.083500000000001</c:v>
                </c:pt>
                <c:pt idx="16">
                  <c:v>63.131025862068967</c:v>
                </c:pt>
                <c:pt idx="17">
                  <c:v>81.357988940829301</c:v>
                </c:pt>
                <c:pt idx="19">
                  <c:v>18.348749999999999</c:v>
                </c:pt>
                <c:pt idx="20" formatCode="0.000">
                  <c:v>10.073</c:v>
                </c:pt>
              </c:numCache>
            </c:numRef>
          </c:yVal>
          <c:smooth val="0"/>
          <c:extLst>
            <c:ext xmlns:c16="http://schemas.microsoft.com/office/drawing/2014/chart" uri="{C3380CC4-5D6E-409C-BE32-E72D297353CC}">
              <c16:uniqueId val="{00000000-A508-4EA3-A817-CEF4C43EB93F}"/>
            </c:ext>
          </c:extLst>
        </c:ser>
        <c:ser>
          <c:idx val="0"/>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UCS_YM_BoxPlot_by_Rock'!$AX$2:$AX$85</c:f>
              <c:numCache>
                <c:formatCode>General</c:formatCode>
                <c:ptCount val="84"/>
                <c:pt idx="0">
                  <c:v>1.1764705882352941E-2</c:v>
                </c:pt>
                <c:pt idx="1">
                  <c:v>2.3529411764705882E-2</c:v>
                </c:pt>
                <c:pt idx="2">
                  <c:v>3.5294117647058823E-2</c:v>
                </c:pt>
                <c:pt idx="3">
                  <c:v>4.7058823529411764E-2</c:v>
                </c:pt>
                <c:pt idx="4">
                  <c:v>5.8823529411764705E-2</c:v>
                </c:pt>
                <c:pt idx="5">
                  <c:v>7.0588235294117646E-2</c:v>
                </c:pt>
                <c:pt idx="6">
                  <c:v>8.2352941176470587E-2</c:v>
                </c:pt>
                <c:pt idx="7">
                  <c:v>9.4117647058823528E-2</c:v>
                </c:pt>
                <c:pt idx="8">
                  <c:v>0.10588235294117647</c:v>
                </c:pt>
                <c:pt idx="9">
                  <c:v>0.11764705882352941</c:v>
                </c:pt>
                <c:pt idx="10">
                  <c:v>0.12941176470588237</c:v>
                </c:pt>
                <c:pt idx="11">
                  <c:v>0.14117647058823529</c:v>
                </c:pt>
                <c:pt idx="12">
                  <c:v>0.15294117647058825</c:v>
                </c:pt>
                <c:pt idx="13">
                  <c:v>0.16470588235294117</c:v>
                </c:pt>
                <c:pt idx="14">
                  <c:v>0.17647058823529413</c:v>
                </c:pt>
                <c:pt idx="15">
                  <c:v>0.18823529411764706</c:v>
                </c:pt>
                <c:pt idx="16">
                  <c:v>0.2</c:v>
                </c:pt>
                <c:pt idx="17">
                  <c:v>0.21176470588235294</c:v>
                </c:pt>
                <c:pt idx="18">
                  <c:v>0.22352941176470589</c:v>
                </c:pt>
                <c:pt idx="19">
                  <c:v>0.23529411764705882</c:v>
                </c:pt>
                <c:pt idx="20">
                  <c:v>0.24705882352941178</c:v>
                </c:pt>
                <c:pt idx="21">
                  <c:v>0.25882352941176473</c:v>
                </c:pt>
                <c:pt idx="22">
                  <c:v>0.27058823529411763</c:v>
                </c:pt>
                <c:pt idx="23">
                  <c:v>0.28235294117647058</c:v>
                </c:pt>
                <c:pt idx="24">
                  <c:v>0.29411764705882354</c:v>
                </c:pt>
                <c:pt idx="25">
                  <c:v>0.30588235294117649</c:v>
                </c:pt>
                <c:pt idx="26">
                  <c:v>0.31764705882352939</c:v>
                </c:pt>
                <c:pt idx="27">
                  <c:v>0.32941176470588235</c:v>
                </c:pt>
                <c:pt idx="28">
                  <c:v>0.3411764705882353</c:v>
                </c:pt>
                <c:pt idx="29">
                  <c:v>0.35294117647058826</c:v>
                </c:pt>
                <c:pt idx="30">
                  <c:v>0.36470588235294116</c:v>
                </c:pt>
                <c:pt idx="31">
                  <c:v>0.37647058823529411</c:v>
                </c:pt>
                <c:pt idx="32">
                  <c:v>0.38823529411764707</c:v>
                </c:pt>
                <c:pt idx="33">
                  <c:v>0.4</c:v>
                </c:pt>
                <c:pt idx="34">
                  <c:v>0.41176470588235292</c:v>
                </c:pt>
                <c:pt idx="35">
                  <c:v>0.42352941176470588</c:v>
                </c:pt>
                <c:pt idx="36">
                  <c:v>0.43529411764705883</c:v>
                </c:pt>
                <c:pt idx="37">
                  <c:v>0.44705882352941179</c:v>
                </c:pt>
                <c:pt idx="38">
                  <c:v>0.45882352941176469</c:v>
                </c:pt>
                <c:pt idx="39">
                  <c:v>0.47058823529411764</c:v>
                </c:pt>
                <c:pt idx="40">
                  <c:v>0.4823529411764706</c:v>
                </c:pt>
                <c:pt idx="41">
                  <c:v>0.49411764705882355</c:v>
                </c:pt>
                <c:pt idx="42">
                  <c:v>0.50588235294117645</c:v>
                </c:pt>
                <c:pt idx="43">
                  <c:v>0.51764705882352946</c:v>
                </c:pt>
                <c:pt idx="44">
                  <c:v>0.52941176470588236</c:v>
                </c:pt>
                <c:pt idx="45">
                  <c:v>0.54117647058823526</c:v>
                </c:pt>
                <c:pt idx="46">
                  <c:v>0.55294117647058827</c:v>
                </c:pt>
                <c:pt idx="47">
                  <c:v>0.56470588235294117</c:v>
                </c:pt>
                <c:pt idx="48">
                  <c:v>0.57647058823529407</c:v>
                </c:pt>
                <c:pt idx="49">
                  <c:v>0.58823529411764708</c:v>
                </c:pt>
                <c:pt idx="50">
                  <c:v>0.6</c:v>
                </c:pt>
                <c:pt idx="51">
                  <c:v>0.61176470588235299</c:v>
                </c:pt>
                <c:pt idx="52">
                  <c:v>0.62352941176470589</c:v>
                </c:pt>
                <c:pt idx="53">
                  <c:v>0.63529411764705879</c:v>
                </c:pt>
                <c:pt idx="54">
                  <c:v>0.6470588235294118</c:v>
                </c:pt>
                <c:pt idx="55">
                  <c:v>0.6588235294117647</c:v>
                </c:pt>
                <c:pt idx="56">
                  <c:v>0.6705882352941176</c:v>
                </c:pt>
                <c:pt idx="57">
                  <c:v>0.68235294117647061</c:v>
                </c:pt>
                <c:pt idx="58">
                  <c:v>0.69411764705882351</c:v>
                </c:pt>
                <c:pt idx="59">
                  <c:v>0.70588235294117652</c:v>
                </c:pt>
                <c:pt idx="60">
                  <c:v>0.71764705882352942</c:v>
                </c:pt>
                <c:pt idx="61">
                  <c:v>0.72941176470588232</c:v>
                </c:pt>
                <c:pt idx="62">
                  <c:v>0.74117647058823533</c:v>
                </c:pt>
                <c:pt idx="63">
                  <c:v>0.75294117647058822</c:v>
                </c:pt>
                <c:pt idx="64">
                  <c:v>0.76470588235294112</c:v>
                </c:pt>
                <c:pt idx="65">
                  <c:v>0.77647058823529413</c:v>
                </c:pt>
                <c:pt idx="66">
                  <c:v>0.78823529411764703</c:v>
                </c:pt>
                <c:pt idx="67">
                  <c:v>0.8</c:v>
                </c:pt>
                <c:pt idx="68">
                  <c:v>0.81176470588235294</c:v>
                </c:pt>
                <c:pt idx="69">
                  <c:v>0.82352941176470584</c:v>
                </c:pt>
                <c:pt idx="70">
                  <c:v>0.83529411764705885</c:v>
                </c:pt>
                <c:pt idx="71">
                  <c:v>0.84705882352941175</c:v>
                </c:pt>
                <c:pt idx="72">
                  <c:v>0.85882352941176465</c:v>
                </c:pt>
                <c:pt idx="73">
                  <c:v>0.87058823529411766</c:v>
                </c:pt>
                <c:pt idx="74">
                  <c:v>0.88235294117647056</c:v>
                </c:pt>
                <c:pt idx="75">
                  <c:v>0.89411764705882357</c:v>
                </c:pt>
                <c:pt idx="76">
                  <c:v>0.90588235294117647</c:v>
                </c:pt>
                <c:pt idx="77">
                  <c:v>0.91764705882352937</c:v>
                </c:pt>
                <c:pt idx="78">
                  <c:v>0.92941176470588238</c:v>
                </c:pt>
                <c:pt idx="79">
                  <c:v>0.94117647058823528</c:v>
                </c:pt>
                <c:pt idx="80">
                  <c:v>0.95294117647058818</c:v>
                </c:pt>
                <c:pt idx="81">
                  <c:v>0.96470588235294119</c:v>
                </c:pt>
                <c:pt idx="82">
                  <c:v>0.97647058823529409</c:v>
                </c:pt>
                <c:pt idx="83">
                  <c:v>0.9882352941176471</c:v>
                </c:pt>
              </c:numCache>
            </c:numRef>
          </c:xVal>
          <c:yVal>
            <c:numRef>
              <c:f>'4) UCS_YM_BoxPlot_by_Rock'!$AY$2:$AY$85</c:f>
              <c:numCache>
                <c:formatCode>General</c:formatCode>
                <c:ptCount val="84"/>
                <c:pt idx="0">
                  <c:v>10.073</c:v>
                </c:pt>
                <c:pt idx="1">
                  <c:v>10.773999999999999</c:v>
                </c:pt>
                <c:pt idx="2">
                  <c:v>10.936999999999999</c:v>
                </c:pt>
                <c:pt idx="3">
                  <c:v>11.256</c:v>
                </c:pt>
                <c:pt idx="4">
                  <c:v>11.391</c:v>
                </c:pt>
                <c:pt idx="5">
                  <c:v>11.471</c:v>
                </c:pt>
                <c:pt idx="6">
                  <c:v>11.744</c:v>
                </c:pt>
                <c:pt idx="7">
                  <c:v>12.144</c:v>
                </c:pt>
                <c:pt idx="8">
                  <c:v>12.465999999999999</c:v>
                </c:pt>
                <c:pt idx="9">
                  <c:v>12.602</c:v>
                </c:pt>
                <c:pt idx="10">
                  <c:v>12.682</c:v>
                </c:pt>
                <c:pt idx="11">
                  <c:v>14.053000000000001</c:v>
                </c:pt>
                <c:pt idx="12">
                  <c:v>14.053000000000001</c:v>
                </c:pt>
                <c:pt idx="13">
                  <c:v>14.19</c:v>
                </c:pt>
                <c:pt idx="14">
                  <c:v>15.263999999999999</c:v>
                </c:pt>
                <c:pt idx="15">
                  <c:v>15.912000000000001</c:v>
                </c:pt>
                <c:pt idx="16">
                  <c:v>15.912000000000001</c:v>
                </c:pt>
                <c:pt idx="17">
                  <c:v>16.097000000000001</c:v>
                </c:pt>
                <c:pt idx="18">
                  <c:v>17.716000000000001</c:v>
                </c:pt>
                <c:pt idx="19">
                  <c:v>17.771999999999998</c:v>
                </c:pt>
                <c:pt idx="20">
                  <c:v>18.228999999999999</c:v>
                </c:pt>
                <c:pt idx="21">
                  <c:v>18.707999999999998</c:v>
                </c:pt>
                <c:pt idx="22">
                  <c:v>18.928000000000001</c:v>
                </c:pt>
                <c:pt idx="23">
                  <c:v>19.099999999999998</c:v>
                </c:pt>
                <c:pt idx="24">
                  <c:v>19.276</c:v>
                </c:pt>
                <c:pt idx="25">
                  <c:v>20.271999999999998</c:v>
                </c:pt>
                <c:pt idx="26" formatCode="0.00">
                  <c:v>25.4</c:v>
                </c:pt>
                <c:pt idx="27">
                  <c:v>27.37</c:v>
                </c:pt>
                <c:pt idx="28">
                  <c:v>29.283999999999999</c:v>
                </c:pt>
                <c:pt idx="29">
                  <c:v>30.344827586206897</c:v>
                </c:pt>
                <c:pt idx="30">
                  <c:v>32.218000000000004</c:v>
                </c:pt>
                <c:pt idx="31" formatCode="0.00">
                  <c:v>33.094775162371242</c:v>
                </c:pt>
                <c:pt idx="32">
                  <c:v>33.837000000000003</c:v>
                </c:pt>
                <c:pt idx="33">
                  <c:v>34.421999999999997</c:v>
                </c:pt>
                <c:pt idx="34">
                  <c:v>35.746000000000002</c:v>
                </c:pt>
                <c:pt idx="35">
                  <c:v>36.042999999999999</c:v>
                </c:pt>
                <c:pt idx="36">
                  <c:v>38.064</c:v>
                </c:pt>
                <c:pt idx="37" formatCode="0.00">
                  <c:v>39</c:v>
                </c:pt>
                <c:pt idx="38">
                  <c:v>39.648000000000003</c:v>
                </c:pt>
                <c:pt idx="39">
                  <c:v>40.186</c:v>
                </c:pt>
                <c:pt idx="40">
                  <c:v>40.887999999999998</c:v>
                </c:pt>
                <c:pt idx="41">
                  <c:v>42.045000000000002</c:v>
                </c:pt>
                <c:pt idx="42">
                  <c:v>42.122</c:v>
                </c:pt>
                <c:pt idx="43">
                  <c:v>42.664000000000001</c:v>
                </c:pt>
                <c:pt idx="44">
                  <c:v>44.2</c:v>
                </c:pt>
                <c:pt idx="45">
                  <c:v>51.040999999999997</c:v>
                </c:pt>
                <c:pt idx="46">
                  <c:v>52.518999999999998</c:v>
                </c:pt>
                <c:pt idx="47">
                  <c:v>52.6</c:v>
                </c:pt>
                <c:pt idx="48">
                  <c:v>53.379310344827587</c:v>
                </c:pt>
                <c:pt idx="49">
                  <c:v>53.515000000000001</c:v>
                </c:pt>
                <c:pt idx="50">
                  <c:v>54.6</c:v>
                </c:pt>
                <c:pt idx="51" formatCode="0.00">
                  <c:v>55.847433086501468</c:v>
                </c:pt>
                <c:pt idx="52">
                  <c:v>57.793999999999997</c:v>
                </c:pt>
                <c:pt idx="53">
                  <c:v>57.813000000000002</c:v>
                </c:pt>
                <c:pt idx="54">
                  <c:v>57.893999999999998</c:v>
                </c:pt>
                <c:pt idx="55">
                  <c:v>58.682000000000002</c:v>
                </c:pt>
                <c:pt idx="56">
                  <c:v>59.076999999999998</c:v>
                </c:pt>
                <c:pt idx="57">
                  <c:v>59.912999999999997</c:v>
                </c:pt>
                <c:pt idx="58">
                  <c:v>60.125999999999998</c:v>
                </c:pt>
                <c:pt idx="59">
                  <c:v>60.235999999999997</c:v>
                </c:pt>
                <c:pt idx="60" formatCode="0.00">
                  <c:v>60.673754464347276</c:v>
                </c:pt>
                <c:pt idx="61">
                  <c:v>61.586206896551722</c:v>
                </c:pt>
                <c:pt idx="62">
                  <c:v>61.793103448275865</c:v>
                </c:pt>
                <c:pt idx="63">
                  <c:v>63.576999999999998</c:v>
                </c:pt>
                <c:pt idx="64">
                  <c:v>63.9</c:v>
                </c:pt>
                <c:pt idx="65" formatCode="0.00">
                  <c:v>64.121126877094284</c:v>
                </c:pt>
                <c:pt idx="66">
                  <c:v>64.137931034482762</c:v>
                </c:pt>
                <c:pt idx="67">
                  <c:v>64.19</c:v>
                </c:pt>
                <c:pt idx="68">
                  <c:v>64.34482758620689</c:v>
                </c:pt>
                <c:pt idx="69">
                  <c:v>65.3</c:v>
                </c:pt>
                <c:pt idx="70">
                  <c:v>66.8</c:v>
                </c:pt>
                <c:pt idx="71">
                  <c:v>67.364000000000004</c:v>
                </c:pt>
                <c:pt idx="72">
                  <c:v>67.7</c:v>
                </c:pt>
                <c:pt idx="73">
                  <c:v>69.3</c:v>
                </c:pt>
                <c:pt idx="74">
                  <c:v>70</c:v>
                </c:pt>
                <c:pt idx="75" formatCode="0">
                  <c:v>70.326397220038885</c:v>
                </c:pt>
                <c:pt idx="76">
                  <c:v>70.34482758620689</c:v>
                </c:pt>
                <c:pt idx="77" formatCode="0.00">
                  <c:v>70.599999999999994</c:v>
                </c:pt>
                <c:pt idx="78" formatCode="0">
                  <c:v>71.015871702588285</c:v>
                </c:pt>
                <c:pt idx="79" formatCode="0.00">
                  <c:v>71.705346185137685</c:v>
                </c:pt>
                <c:pt idx="80">
                  <c:v>75.379310344827587</c:v>
                </c:pt>
                <c:pt idx="81" formatCode="0">
                  <c:v>79.979039975730501</c:v>
                </c:pt>
                <c:pt idx="82">
                  <c:v>81.034482758620683</c:v>
                </c:pt>
                <c:pt idx="83" formatCode="0.00">
                  <c:v>81.357988940829301</c:v>
                </c:pt>
              </c:numCache>
            </c:numRef>
          </c:yVal>
          <c:smooth val="0"/>
          <c:extLst>
            <c:ext xmlns:c16="http://schemas.microsoft.com/office/drawing/2014/chart" uri="{C3380CC4-5D6E-409C-BE32-E72D297353CC}">
              <c16:uniqueId val="{00000000-773E-42B8-94E8-4E217A2784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Granite Mean</c:v>
          </c:tx>
          <c:spPr>
            <a:ln w="6350"/>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UCS_YM_BoxPlot_by_Rock'!$BA$50</c:f>
                <c:numCache>
                  <c:formatCode>General</c:formatCode>
                  <c:ptCount val="1"/>
                  <c:pt idx="0">
                    <c:v>4.7994169243641345</c:v>
                  </c:pt>
                </c:numCache>
              </c:numRef>
            </c:plus>
            <c:minus>
              <c:numRef>
                <c:f>'4) UCS_YM_BoxPlot_by_Rock'!$BA$50</c:f>
                <c:numCache>
                  <c:formatCode>General</c:formatCode>
                  <c:ptCount val="1"/>
                  <c:pt idx="0">
                    <c:v>4.7994169243641345</c:v>
                  </c:pt>
                </c:numCache>
              </c:numRef>
            </c:minus>
            <c:spPr>
              <a:ln w="25400">
                <a:prstDash val="sysDash"/>
              </a:ln>
            </c:spPr>
          </c:errBars>
          <c:xVal>
            <c:numRef>
              <c:f>'4) UCS_YM_BoxPlot_by_Rock'!$AZ$49</c:f>
              <c:numCache>
                <c:formatCode>General</c:formatCode>
                <c:ptCount val="1"/>
                <c:pt idx="0">
                  <c:v>0.5</c:v>
                </c:pt>
              </c:numCache>
            </c:numRef>
          </c:xVal>
          <c:yVal>
            <c:numRef>
              <c:f>'4) UCS_YM_BoxPlot_by_Rock'!$BA$49</c:f>
              <c:numCache>
                <c:formatCode>0.00</c:formatCode>
                <c:ptCount val="1"/>
                <c:pt idx="0">
                  <c:v>42.394840014295795</c:v>
                </c:pt>
              </c:numCache>
            </c:numRef>
          </c:yVal>
          <c:smooth val="0"/>
          <c:extLst>
            <c:ext xmlns:c16="http://schemas.microsoft.com/office/drawing/2014/chart" uri="{C3380CC4-5D6E-409C-BE32-E72D297353CC}">
              <c16:uniqueId val="{00000001-A508-4EA3-A817-CEF4C43EB93F}"/>
            </c:ext>
          </c:extLst>
        </c:ser>
        <c:ser>
          <c:idx val="2"/>
          <c:order val="4"/>
          <c:spPr>
            <a:ln w="19050">
              <a:noFill/>
            </a:ln>
          </c:spPr>
          <c:marker>
            <c:symbol val="plus"/>
            <c:size val="5"/>
            <c:spPr>
              <a:noFill/>
              <a:ln>
                <a:solidFill>
                  <a:schemeClr val="tx1"/>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UCS_YM_BoxPlot_by_Rock'!$BE$26:$BE$30</c:f>
              <c:numCache>
                <c:formatCode>0%</c:formatCode>
                <c:ptCount val="5"/>
                <c:pt idx="0">
                  <c:v>0</c:v>
                </c:pt>
                <c:pt idx="1">
                  <c:v>0.25</c:v>
                </c:pt>
                <c:pt idx="2">
                  <c:v>0.5</c:v>
                </c:pt>
                <c:pt idx="3">
                  <c:v>0.75</c:v>
                </c:pt>
                <c:pt idx="4">
                  <c:v>1</c:v>
                </c:pt>
              </c:numCache>
            </c:numRef>
          </c:xVal>
          <c:yVal>
            <c:numRef>
              <c:f>'4) UCS_YM_BoxPlot_by_Rock'!$BF$26:$BF$30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73E-42B8-94E8-4E217A27845C}"/>
            </c:ext>
          </c:extLst>
        </c:ser>
        <c:dLbls>
          <c:showLegendKey val="0"/>
          <c:showVal val="0"/>
          <c:showCatName val="0"/>
          <c:showSerName val="0"/>
          <c:showPercent val="0"/>
          <c:showBubbleSize val="0"/>
        </c:dLbls>
        <c:axId val="584456288"/>
        <c:axId val="58445694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1746333840101836"/>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584456944"/>
        <c:scaling>
          <c:orientation val="minMax"/>
          <c:max val="200"/>
        </c:scaling>
        <c:delete val="0"/>
        <c:axPos val="r"/>
        <c:numFmt formatCode="0.00" sourceLinked="1"/>
        <c:majorTickMark val="out"/>
        <c:minorTickMark val="none"/>
        <c:tickLblPos val="none"/>
        <c:crossAx val="584456288"/>
        <c:crosses val="max"/>
        <c:crossBetween val="midCat"/>
      </c:valAx>
      <c:valAx>
        <c:axId val="584456288"/>
        <c:scaling>
          <c:orientation val="minMax"/>
          <c:max val="1"/>
        </c:scaling>
        <c:delete val="0"/>
        <c:axPos val="t"/>
        <c:majorGridlines/>
        <c:numFmt formatCode="General" sourceLinked="1"/>
        <c:majorTickMark val="out"/>
        <c:minorTickMark val="none"/>
        <c:tickLblPos val="none"/>
        <c:crossAx val="58445694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UCS_YM_BoxPlot_by_Rock'!$BO$1</c:f>
          <c:strCache>
            <c:ptCount val="1"/>
            <c:pt idx="0">
              <c:v>Lime_Dolo_UCS</c:v>
            </c:pt>
          </c:strCache>
        </c:strRef>
      </c:tx>
      <c:layout>
        <c:manualLayout>
          <c:xMode val="edge"/>
          <c:yMode val="edge"/>
          <c:x val="0.28359131889313766"/>
          <c:y val="1.0841054506740874E-2"/>
        </c:manualLayout>
      </c:layout>
      <c:overlay val="0"/>
      <c:txPr>
        <a:bodyPr/>
        <a:lstStyle/>
        <a:p>
          <a:pPr>
            <a:defRPr sz="1800"/>
          </a:pPr>
          <a:endParaRPr lang="en-US"/>
        </a:p>
      </c:txPr>
    </c:title>
    <c:autoTitleDeleted val="0"/>
    <c:plotArea>
      <c:layout>
        <c:manualLayout>
          <c:layoutTarget val="inner"/>
          <c:xMode val="edge"/>
          <c:yMode val="edge"/>
          <c:x val="0.21746333840101836"/>
          <c:y val="8.4630307390434506E-2"/>
          <c:w val="0.69093450693756508"/>
          <c:h val="0.8183743349648861"/>
        </c:manualLayout>
      </c:layout>
      <c:scatterChart>
        <c:scatterStyle val="lineMarker"/>
        <c:varyColors val="0"/>
        <c:ser>
          <c:idx val="1"/>
          <c:order val="0"/>
          <c:tx>
            <c:v>Dolomite UCS</c:v>
          </c:tx>
          <c:spPr>
            <a:ln w="28575">
              <a:solidFill>
                <a:schemeClr val="tx1"/>
              </a:solidFill>
            </a:ln>
          </c:spPr>
          <c:marker>
            <c:symbol val="none"/>
          </c:marker>
          <c:xVal>
            <c:numRef>
              <c:f>'4) UCS_YM_BoxPlot_by_Rock'!$BP$24:$BP$44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UCS_YM_BoxPlot_by_Rock'!$BQ$24:$BQ$44</c:f>
              <c:numCache>
                <c:formatCode>General</c:formatCode>
                <c:ptCount val="21"/>
                <c:pt idx="0">
                  <c:v>146.31200000000001</c:v>
                </c:pt>
                <c:pt idx="1">
                  <c:v>103.92276412728827</c:v>
                </c:pt>
                <c:pt idx="2">
                  <c:v>96.526427556916104</c:v>
                </c:pt>
                <c:pt idx="3">
                  <c:v>96.526427556916104</c:v>
                </c:pt>
                <c:pt idx="4">
                  <c:v>103.92276412728827</c:v>
                </c:pt>
                <c:pt idx="5">
                  <c:v>146.31200000000001</c:v>
                </c:pt>
                <c:pt idx="6">
                  <c:v>146.31200000000001</c:v>
                </c:pt>
                <c:pt idx="8">
                  <c:v>96.526427556916104</c:v>
                </c:pt>
                <c:pt idx="9">
                  <c:v>96.526427556916104</c:v>
                </c:pt>
                <c:pt idx="10">
                  <c:v>89.130090986543934</c:v>
                </c:pt>
                <c:pt idx="11">
                  <c:v>67.06</c:v>
                </c:pt>
                <c:pt idx="12">
                  <c:v>67.06</c:v>
                </c:pt>
                <c:pt idx="13">
                  <c:v>89.130090986543934</c:v>
                </c:pt>
                <c:pt idx="14">
                  <c:v>96.526427556916104</c:v>
                </c:pt>
                <c:pt idx="16">
                  <c:v>146.31200000000001</c:v>
                </c:pt>
                <c:pt idx="17" formatCode="0.00">
                  <c:v>293.64800000000002</c:v>
                </c:pt>
                <c:pt idx="19">
                  <c:v>67.06</c:v>
                </c:pt>
                <c:pt idx="20" formatCode="0.000">
                  <c:v>8.1219999999999999</c:v>
                </c:pt>
              </c:numCache>
            </c:numRef>
          </c:yVal>
          <c:smooth val="0"/>
          <c:extLst>
            <c:ext xmlns:c16="http://schemas.microsoft.com/office/drawing/2014/chart" uri="{C3380CC4-5D6E-409C-BE32-E72D297353CC}">
              <c16:uniqueId val="{00000000-BA91-482A-A9BE-87263A65D45F}"/>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UCS_YM_BoxPlot_by_Rock'!$BN$2:$BN$471</c:f>
              <c:numCache>
                <c:formatCode>General</c:formatCode>
                <c:ptCount val="470"/>
                <c:pt idx="0">
                  <c:v>3.5211267605633804E-3</c:v>
                </c:pt>
                <c:pt idx="1">
                  <c:v>7.0422535211267607E-3</c:v>
                </c:pt>
                <c:pt idx="2">
                  <c:v>1.0563380281690141E-2</c:v>
                </c:pt>
                <c:pt idx="3">
                  <c:v>1.4084507042253521E-2</c:v>
                </c:pt>
                <c:pt idx="4">
                  <c:v>1.7605633802816902E-2</c:v>
                </c:pt>
                <c:pt idx="5">
                  <c:v>2.1126760563380281E-2</c:v>
                </c:pt>
                <c:pt idx="6">
                  <c:v>2.464788732394366E-2</c:v>
                </c:pt>
                <c:pt idx="7">
                  <c:v>2.8169014084507043E-2</c:v>
                </c:pt>
                <c:pt idx="8">
                  <c:v>3.1690140845070422E-2</c:v>
                </c:pt>
                <c:pt idx="9">
                  <c:v>3.5211267605633804E-2</c:v>
                </c:pt>
                <c:pt idx="10">
                  <c:v>3.873239436619718E-2</c:v>
                </c:pt>
                <c:pt idx="11">
                  <c:v>4.2253521126760563E-2</c:v>
                </c:pt>
                <c:pt idx="12">
                  <c:v>4.5774647887323945E-2</c:v>
                </c:pt>
                <c:pt idx="13">
                  <c:v>4.9295774647887321E-2</c:v>
                </c:pt>
                <c:pt idx="14">
                  <c:v>5.2816901408450703E-2</c:v>
                </c:pt>
                <c:pt idx="15">
                  <c:v>5.6338028169014086E-2</c:v>
                </c:pt>
                <c:pt idx="16">
                  <c:v>5.9859154929577461E-2</c:v>
                </c:pt>
                <c:pt idx="17">
                  <c:v>6.3380281690140844E-2</c:v>
                </c:pt>
                <c:pt idx="18">
                  <c:v>6.6901408450704219E-2</c:v>
                </c:pt>
                <c:pt idx="19">
                  <c:v>7.0422535211267609E-2</c:v>
                </c:pt>
                <c:pt idx="20">
                  <c:v>7.3943661971830985E-2</c:v>
                </c:pt>
                <c:pt idx="21">
                  <c:v>7.746478873239436E-2</c:v>
                </c:pt>
                <c:pt idx="22">
                  <c:v>8.098591549295775E-2</c:v>
                </c:pt>
                <c:pt idx="23">
                  <c:v>8.4507042253521125E-2</c:v>
                </c:pt>
                <c:pt idx="24">
                  <c:v>8.8028169014084501E-2</c:v>
                </c:pt>
                <c:pt idx="25">
                  <c:v>9.154929577464789E-2</c:v>
                </c:pt>
                <c:pt idx="26">
                  <c:v>9.5070422535211266E-2</c:v>
                </c:pt>
                <c:pt idx="27">
                  <c:v>9.8591549295774641E-2</c:v>
                </c:pt>
                <c:pt idx="28">
                  <c:v>0.10211267605633803</c:v>
                </c:pt>
                <c:pt idx="29">
                  <c:v>0.10563380281690141</c:v>
                </c:pt>
                <c:pt idx="30">
                  <c:v>0.10915492957746478</c:v>
                </c:pt>
                <c:pt idx="31">
                  <c:v>0.11267605633802817</c:v>
                </c:pt>
                <c:pt idx="32">
                  <c:v>0.11619718309859155</c:v>
                </c:pt>
                <c:pt idx="33">
                  <c:v>0.11971830985915492</c:v>
                </c:pt>
                <c:pt idx="34">
                  <c:v>0.12323943661971831</c:v>
                </c:pt>
                <c:pt idx="35">
                  <c:v>0.12676056338028169</c:v>
                </c:pt>
                <c:pt idx="36">
                  <c:v>0.13028169014084506</c:v>
                </c:pt>
                <c:pt idx="37">
                  <c:v>0.13380281690140844</c:v>
                </c:pt>
                <c:pt idx="38">
                  <c:v>0.13732394366197184</c:v>
                </c:pt>
                <c:pt idx="39">
                  <c:v>0.14084507042253522</c:v>
                </c:pt>
                <c:pt idx="40">
                  <c:v>0.14436619718309859</c:v>
                </c:pt>
                <c:pt idx="41">
                  <c:v>0.14788732394366197</c:v>
                </c:pt>
                <c:pt idx="42">
                  <c:v>0.15140845070422534</c:v>
                </c:pt>
                <c:pt idx="43">
                  <c:v>0.15492957746478872</c:v>
                </c:pt>
                <c:pt idx="44">
                  <c:v>0.15845070422535212</c:v>
                </c:pt>
                <c:pt idx="45">
                  <c:v>0.1619718309859155</c:v>
                </c:pt>
                <c:pt idx="46">
                  <c:v>0.16549295774647887</c:v>
                </c:pt>
                <c:pt idx="47">
                  <c:v>0.16901408450704225</c:v>
                </c:pt>
                <c:pt idx="48">
                  <c:v>0.17253521126760563</c:v>
                </c:pt>
                <c:pt idx="49">
                  <c:v>0.176056338028169</c:v>
                </c:pt>
                <c:pt idx="50">
                  <c:v>0.1795774647887324</c:v>
                </c:pt>
                <c:pt idx="51">
                  <c:v>0.18309859154929578</c:v>
                </c:pt>
                <c:pt idx="52">
                  <c:v>0.18661971830985916</c:v>
                </c:pt>
                <c:pt idx="53">
                  <c:v>0.19014084507042253</c:v>
                </c:pt>
                <c:pt idx="54">
                  <c:v>0.19366197183098591</c:v>
                </c:pt>
                <c:pt idx="55">
                  <c:v>0.19718309859154928</c:v>
                </c:pt>
                <c:pt idx="56">
                  <c:v>0.20070422535211269</c:v>
                </c:pt>
                <c:pt idx="57">
                  <c:v>0.20422535211267606</c:v>
                </c:pt>
                <c:pt idx="58">
                  <c:v>0.20774647887323944</c:v>
                </c:pt>
                <c:pt idx="59">
                  <c:v>0.21126760563380281</c:v>
                </c:pt>
                <c:pt idx="60">
                  <c:v>0.21478873239436619</c:v>
                </c:pt>
                <c:pt idx="61">
                  <c:v>0.21830985915492956</c:v>
                </c:pt>
                <c:pt idx="62">
                  <c:v>0.22183098591549297</c:v>
                </c:pt>
                <c:pt idx="63">
                  <c:v>0.22535211267605634</c:v>
                </c:pt>
                <c:pt idx="64">
                  <c:v>0.22887323943661972</c:v>
                </c:pt>
                <c:pt idx="65">
                  <c:v>0.23239436619718309</c:v>
                </c:pt>
                <c:pt idx="66">
                  <c:v>0.23591549295774647</c:v>
                </c:pt>
                <c:pt idx="67">
                  <c:v>0.23943661971830985</c:v>
                </c:pt>
                <c:pt idx="68">
                  <c:v>0.24295774647887325</c:v>
                </c:pt>
                <c:pt idx="69">
                  <c:v>0.24647887323943662</c:v>
                </c:pt>
                <c:pt idx="70">
                  <c:v>0.25</c:v>
                </c:pt>
                <c:pt idx="71">
                  <c:v>0.25352112676056338</c:v>
                </c:pt>
                <c:pt idx="72">
                  <c:v>0.25704225352112675</c:v>
                </c:pt>
                <c:pt idx="73">
                  <c:v>0.26056338028169013</c:v>
                </c:pt>
                <c:pt idx="74">
                  <c:v>0.2640845070422535</c:v>
                </c:pt>
                <c:pt idx="75">
                  <c:v>0.26760563380281688</c:v>
                </c:pt>
                <c:pt idx="76">
                  <c:v>0.27112676056338031</c:v>
                </c:pt>
                <c:pt idx="77">
                  <c:v>0.27464788732394368</c:v>
                </c:pt>
                <c:pt idx="78">
                  <c:v>0.27816901408450706</c:v>
                </c:pt>
                <c:pt idx="79">
                  <c:v>0.28169014084507044</c:v>
                </c:pt>
                <c:pt idx="80">
                  <c:v>0.28521126760563381</c:v>
                </c:pt>
                <c:pt idx="81">
                  <c:v>0.28873239436619719</c:v>
                </c:pt>
                <c:pt idx="82">
                  <c:v>0.29225352112676056</c:v>
                </c:pt>
                <c:pt idx="83">
                  <c:v>0.29577464788732394</c:v>
                </c:pt>
                <c:pt idx="84">
                  <c:v>0.29929577464788731</c:v>
                </c:pt>
                <c:pt idx="85">
                  <c:v>0.30281690140845069</c:v>
                </c:pt>
                <c:pt idx="86">
                  <c:v>0.30633802816901406</c:v>
                </c:pt>
                <c:pt idx="87">
                  <c:v>0.30985915492957744</c:v>
                </c:pt>
                <c:pt idx="88">
                  <c:v>0.31338028169014087</c:v>
                </c:pt>
                <c:pt idx="89">
                  <c:v>0.31690140845070425</c:v>
                </c:pt>
                <c:pt idx="90">
                  <c:v>0.32042253521126762</c:v>
                </c:pt>
                <c:pt idx="91">
                  <c:v>0.323943661971831</c:v>
                </c:pt>
                <c:pt idx="92">
                  <c:v>0.32746478873239437</c:v>
                </c:pt>
                <c:pt idx="93">
                  <c:v>0.33098591549295775</c:v>
                </c:pt>
                <c:pt idx="94">
                  <c:v>0.33450704225352113</c:v>
                </c:pt>
                <c:pt idx="95">
                  <c:v>0.3380281690140845</c:v>
                </c:pt>
                <c:pt idx="96">
                  <c:v>0.34154929577464788</c:v>
                </c:pt>
                <c:pt idx="97">
                  <c:v>0.34507042253521125</c:v>
                </c:pt>
                <c:pt idx="98">
                  <c:v>0.34859154929577463</c:v>
                </c:pt>
                <c:pt idx="99">
                  <c:v>0.352112676056338</c:v>
                </c:pt>
                <c:pt idx="100">
                  <c:v>0.35563380281690143</c:v>
                </c:pt>
                <c:pt idx="101">
                  <c:v>0.35915492957746481</c:v>
                </c:pt>
                <c:pt idx="102">
                  <c:v>0.36267605633802819</c:v>
                </c:pt>
                <c:pt idx="103">
                  <c:v>0.36619718309859156</c:v>
                </c:pt>
                <c:pt idx="104">
                  <c:v>0.36971830985915494</c:v>
                </c:pt>
                <c:pt idx="105">
                  <c:v>0.37323943661971831</c:v>
                </c:pt>
                <c:pt idx="106">
                  <c:v>0.37676056338028169</c:v>
                </c:pt>
                <c:pt idx="107">
                  <c:v>0.38028169014084506</c:v>
                </c:pt>
                <c:pt idx="108">
                  <c:v>0.38380281690140844</c:v>
                </c:pt>
                <c:pt idx="109">
                  <c:v>0.38732394366197181</c:v>
                </c:pt>
                <c:pt idx="110">
                  <c:v>0.39084507042253519</c:v>
                </c:pt>
                <c:pt idx="111">
                  <c:v>0.39436619718309857</c:v>
                </c:pt>
                <c:pt idx="112">
                  <c:v>0.397887323943662</c:v>
                </c:pt>
                <c:pt idx="113">
                  <c:v>0.40140845070422537</c:v>
                </c:pt>
                <c:pt idx="114">
                  <c:v>0.40492957746478875</c:v>
                </c:pt>
                <c:pt idx="115">
                  <c:v>0.40845070422535212</c:v>
                </c:pt>
                <c:pt idx="116">
                  <c:v>0.4119718309859155</c:v>
                </c:pt>
                <c:pt idx="117">
                  <c:v>0.41549295774647887</c:v>
                </c:pt>
                <c:pt idx="118">
                  <c:v>0.41901408450704225</c:v>
                </c:pt>
                <c:pt idx="119">
                  <c:v>0.42253521126760563</c:v>
                </c:pt>
                <c:pt idx="120">
                  <c:v>0.426056338028169</c:v>
                </c:pt>
                <c:pt idx="121">
                  <c:v>0.42957746478873238</c:v>
                </c:pt>
                <c:pt idx="122">
                  <c:v>0.43309859154929575</c:v>
                </c:pt>
                <c:pt idx="123">
                  <c:v>0.43661971830985913</c:v>
                </c:pt>
                <c:pt idx="124">
                  <c:v>0.44014084507042256</c:v>
                </c:pt>
                <c:pt idx="125">
                  <c:v>0.44366197183098594</c:v>
                </c:pt>
                <c:pt idx="126">
                  <c:v>0.44718309859154931</c:v>
                </c:pt>
                <c:pt idx="127">
                  <c:v>0.45070422535211269</c:v>
                </c:pt>
                <c:pt idx="128">
                  <c:v>0.45422535211267606</c:v>
                </c:pt>
                <c:pt idx="129">
                  <c:v>0.45774647887323944</c:v>
                </c:pt>
                <c:pt idx="130">
                  <c:v>0.46126760563380281</c:v>
                </c:pt>
                <c:pt idx="131">
                  <c:v>0.46478873239436619</c:v>
                </c:pt>
                <c:pt idx="132">
                  <c:v>0.46830985915492956</c:v>
                </c:pt>
                <c:pt idx="133">
                  <c:v>0.47183098591549294</c:v>
                </c:pt>
                <c:pt idx="134">
                  <c:v>0.47535211267605632</c:v>
                </c:pt>
                <c:pt idx="135">
                  <c:v>0.47887323943661969</c:v>
                </c:pt>
                <c:pt idx="136">
                  <c:v>0.48239436619718312</c:v>
                </c:pt>
                <c:pt idx="137">
                  <c:v>0.4859154929577465</c:v>
                </c:pt>
                <c:pt idx="138">
                  <c:v>0.48943661971830987</c:v>
                </c:pt>
                <c:pt idx="139">
                  <c:v>0.49295774647887325</c:v>
                </c:pt>
                <c:pt idx="140">
                  <c:v>0.49647887323943662</c:v>
                </c:pt>
                <c:pt idx="141">
                  <c:v>0.5</c:v>
                </c:pt>
                <c:pt idx="142">
                  <c:v>0.50352112676056338</c:v>
                </c:pt>
                <c:pt idx="143">
                  <c:v>0.50704225352112675</c:v>
                </c:pt>
                <c:pt idx="144">
                  <c:v>0.51056338028169013</c:v>
                </c:pt>
                <c:pt idx="145">
                  <c:v>0.5140845070422535</c:v>
                </c:pt>
                <c:pt idx="146">
                  <c:v>0.51760563380281688</c:v>
                </c:pt>
                <c:pt idx="147">
                  <c:v>0.52112676056338025</c:v>
                </c:pt>
                <c:pt idx="148">
                  <c:v>0.52464788732394363</c:v>
                </c:pt>
                <c:pt idx="149">
                  <c:v>0.528169014084507</c:v>
                </c:pt>
                <c:pt idx="150">
                  <c:v>0.53169014084507038</c:v>
                </c:pt>
                <c:pt idx="151">
                  <c:v>0.53521126760563376</c:v>
                </c:pt>
                <c:pt idx="152">
                  <c:v>0.53873239436619713</c:v>
                </c:pt>
                <c:pt idx="153">
                  <c:v>0.54225352112676062</c:v>
                </c:pt>
                <c:pt idx="154">
                  <c:v>0.54577464788732399</c:v>
                </c:pt>
                <c:pt idx="155">
                  <c:v>0.54929577464788737</c:v>
                </c:pt>
                <c:pt idx="156">
                  <c:v>0.55281690140845074</c:v>
                </c:pt>
                <c:pt idx="157">
                  <c:v>0.55633802816901412</c:v>
                </c:pt>
                <c:pt idx="158">
                  <c:v>0.5598591549295775</c:v>
                </c:pt>
                <c:pt idx="159">
                  <c:v>0.56338028169014087</c:v>
                </c:pt>
                <c:pt idx="160">
                  <c:v>0.56690140845070425</c:v>
                </c:pt>
                <c:pt idx="161">
                  <c:v>0.57042253521126762</c:v>
                </c:pt>
                <c:pt idx="162">
                  <c:v>0.573943661971831</c:v>
                </c:pt>
                <c:pt idx="163">
                  <c:v>0.57746478873239437</c:v>
                </c:pt>
                <c:pt idx="164">
                  <c:v>0.58098591549295775</c:v>
                </c:pt>
                <c:pt idx="165">
                  <c:v>0.58450704225352113</c:v>
                </c:pt>
                <c:pt idx="166">
                  <c:v>0.5880281690140845</c:v>
                </c:pt>
                <c:pt idx="167">
                  <c:v>0.59154929577464788</c:v>
                </c:pt>
                <c:pt idx="168">
                  <c:v>0.59507042253521125</c:v>
                </c:pt>
                <c:pt idx="169">
                  <c:v>0.59859154929577463</c:v>
                </c:pt>
                <c:pt idx="170">
                  <c:v>0.602112676056338</c:v>
                </c:pt>
                <c:pt idx="171">
                  <c:v>0.60563380281690138</c:v>
                </c:pt>
                <c:pt idx="172">
                  <c:v>0.60915492957746475</c:v>
                </c:pt>
                <c:pt idx="173">
                  <c:v>0.61267605633802813</c:v>
                </c:pt>
                <c:pt idx="174">
                  <c:v>0.61619718309859151</c:v>
                </c:pt>
                <c:pt idx="175">
                  <c:v>0.61971830985915488</c:v>
                </c:pt>
                <c:pt idx="176">
                  <c:v>0.62323943661971826</c:v>
                </c:pt>
                <c:pt idx="177">
                  <c:v>0.62676056338028174</c:v>
                </c:pt>
                <c:pt idx="178">
                  <c:v>0.63028169014084512</c:v>
                </c:pt>
                <c:pt idx="179">
                  <c:v>0.63380281690140849</c:v>
                </c:pt>
                <c:pt idx="180">
                  <c:v>0.63732394366197187</c:v>
                </c:pt>
                <c:pt idx="181">
                  <c:v>0.64084507042253525</c:v>
                </c:pt>
                <c:pt idx="182">
                  <c:v>0.64436619718309862</c:v>
                </c:pt>
                <c:pt idx="183">
                  <c:v>0.647887323943662</c:v>
                </c:pt>
                <c:pt idx="184">
                  <c:v>0.65140845070422537</c:v>
                </c:pt>
                <c:pt idx="185">
                  <c:v>0.65492957746478875</c:v>
                </c:pt>
                <c:pt idx="186">
                  <c:v>0.65845070422535212</c:v>
                </c:pt>
                <c:pt idx="187">
                  <c:v>0.6619718309859155</c:v>
                </c:pt>
                <c:pt idx="188">
                  <c:v>0.66549295774647887</c:v>
                </c:pt>
                <c:pt idx="189">
                  <c:v>0.66901408450704225</c:v>
                </c:pt>
                <c:pt idx="190">
                  <c:v>0.67253521126760563</c:v>
                </c:pt>
                <c:pt idx="191">
                  <c:v>0.676056338028169</c:v>
                </c:pt>
                <c:pt idx="192">
                  <c:v>0.67957746478873238</c:v>
                </c:pt>
                <c:pt idx="193">
                  <c:v>0.68309859154929575</c:v>
                </c:pt>
                <c:pt idx="194">
                  <c:v>0.68661971830985913</c:v>
                </c:pt>
                <c:pt idx="195">
                  <c:v>0.6901408450704225</c:v>
                </c:pt>
                <c:pt idx="196">
                  <c:v>0.69366197183098588</c:v>
                </c:pt>
                <c:pt idx="197">
                  <c:v>0.69718309859154926</c:v>
                </c:pt>
                <c:pt idx="198">
                  <c:v>0.70070422535211263</c:v>
                </c:pt>
                <c:pt idx="199">
                  <c:v>0.70422535211267601</c:v>
                </c:pt>
                <c:pt idx="200">
                  <c:v>0.70774647887323938</c:v>
                </c:pt>
                <c:pt idx="201">
                  <c:v>0.71126760563380287</c:v>
                </c:pt>
                <c:pt idx="202">
                  <c:v>0.71478873239436624</c:v>
                </c:pt>
                <c:pt idx="203">
                  <c:v>0.71830985915492962</c:v>
                </c:pt>
                <c:pt idx="204">
                  <c:v>0.721830985915493</c:v>
                </c:pt>
                <c:pt idx="205">
                  <c:v>0.72535211267605637</c:v>
                </c:pt>
                <c:pt idx="206">
                  <c:v>0.72887323943661975</c:v>
                </c:pt>
                <c:pt idx="207">
                  <c:v>0.73239436619718312</c:v>
                </c:pt>
                <c:pt idx="208">
                  <c:v>0.7359154929577465</c:v>
                </c:pt>
                <c:pt idx="209">
                  <c:v>0.73943661971830987</c:v>
                </c:pt>
                <c:pt idx="210">
                  <c:v>0.74295774647887325</c:v>
                </c:pt>
                <c:pt idx="211">
                  <c:v>0.74647887323943662</c:v>
                </c:pt>
                <c:pt idx="212">
                  <c:v>0.75</c:v>
                </c:pt>
                <c:pt idx="213">
                  <c:v>0.75352112676056338</c:v>
                </c:pt>
                <c:pt idx="214">
                  <c:v>0.75704225352112675</c:v>
                </c:pt>
                <c:pt idx="215">
                  <c:v>0.76056338028169013</c:v>
                </c:pt>
                <c:pt idx="216">
                  <c:v>0.7640845070422535</c:v>
                </c:pt>
                <c:pt idx="217">
                  <c:v>0.76760563380281688</c:v>
                </c:pt>
                <c:pt idx="218">
                  <c:v>0.77112676056338025</c:v>
                </c:pt>
                <c:pt idx="219">
                  <c:v>0.77464788732394363</c:v>
                </c:pt>
                <c:pt idx="220">
                  <c:v>0.778169014084507</c:v>
                </c:pt>
                <c:pt idx="221">
                  <c:v>0.78169014084507038</c:v>
                </c:pt>
                <c:pt idx="222">
                  <c:v>0.78521126760563376</c:v>
                </c:pt>
                <c:pt idx="223">
                  <c:v>0.78873239436619713</c:v>
                </c:pt>
                <c:pt idx="224">
                  <c:v>0.79225352112676062</c:v>
                </c:pt>
                <c:pt idx="225">
                  <c:v>0.79577464788732399</c:v>
                </c:pt>
                <c:pt idx="226">
                  <c:v>0.79929577464788737</c:v>
                </c:pt>
                <c:pt idx="227">
                  <c:v>0.80281690140845074</c:v>
                </c:pt>
                <c:pt idx="228">
                  <c:v>0.80633802816901412</c:v>
                </c:pt>
                <c:pt idx="229">
                  <c:v>0.8098591549295775</c:v>
                </c:pt>
                <c:pt idx="230">
                  <c:v>0.81338028169014087</c:v>
                </c:pt>
                <c:pt idx="231">
                  <c:v>0.81690140845070425</c:v>
                </c:pt>
                <c:pt idx="232">
                  <c:v>0.82042253521126762</c:v>
                </c:pt>
                <c:pt idx="233">
                  <c:v>0.823943661971831</c:v>
                </c:pt>
                <c:pt idx="234">
                  <c:v>0.82746478873239437</c:v>
                </c:pt>
                <c:pt idx="235">
                  <c:v>0.83098591549295775</c:v>
                </c:pt>
                <c:pt idx="236">
                  <c:v>0.83450704225352113</c:v>
                </c:pt>
                <c:pt idx="237">
                  <c:v>0.8380281690140845</c:v>
                </c:pt>
                <c:pt idx="238">
                  <c:v>0.84154929577464788</c:v>
                </c:pt>
                <c:pt idx="239">
                  <c:v>0.84507042253521125</c:v>
                </c:pt>
                <c:pt idx="240">
                  <c:v>0.84859154929577463</c:v>
                </c:pt>
                <c:pt idx="241">
                  <c:v>0.852112676056338</c:v>
                </c:pt>
                <c:pt idx="242">
                  <c:v>0.85563380281690138</c:v>
                </c:pt>
                <c:pt idx="243">
                  <c:v>0.85915492957746475</c:v>
                </c:pt>
                <c:pt idx="244">
                  <c:v>0.86267605633802813</c:v>
                </c:pt>
                <c:pt idx="245">
                  <c:v>0.86619718309859151</c:v>
                </c:pt>
                <c:pt idx="246">
                  <c:v>0.86971830985915488</c:v>
                </c:pt>
                <c:pt idx="247">
                  <c:v>0.87323943661971826</c:v>
                </c:pt>
                <c:pt idx="248">
                  <c:v>0.87676056338028174</c:v>
                </c:pt>
                <c:pt idx="249">
                  <c:v>0.88028169014084512</c:v>
                </c:pt>
                <c:pt idx="250">
                  <c:v>0.88380281690140849</c:v>
                </c:pt>
                <c:pt idx="251">
                  <c:v>0.88732394366197187</c:v>
                </c:pt>
                <c:pt idx="252">
                  <c:v>0.89084507042253525</c:v>
                </c:pt>
                <c:pt idx="253">
                  <c:v>0.89436619718309862</c:v>
                </c:pt>
                <c:pt idx="254">
                  <c:v>0.897887323943662</c:v>
                </c:pt>
                <c:pt idx="255">
                  <c:v>0.90140845070422537</c:v>
                </c:pt>
                <c:pt idx="256">
                  <c:v>0.90492957746478875</c:v>
                </c:pt>
                <c:pt idx="257">
                  <c:v>0.90845070422535212</c:v>
                </c:pt>
                <c:pt idx="258">
                  <c:v>0.9119718309859155</c:v>
                </c:pt>
                <c:pt idx="259">
                  <c:v>0.91549295774647887</c:v>
                </c:pt>
                <c:pt idx="260">
                  <c:v>0.91901408450704225</c:v>
                </c:pt>
                <c:pt idx="261">
                  <c:v>0.92253521126760563</c:v>
                </c:pt>
                <c:pt idx="262">
                  <c:v>0.926056338028169</c:v>
                </c:pt>
                <c:pt idx="263">
                  <c:v>0.92957746478873238</c:v>
                </c:pt>
                <c:pt idx="264">
                  <c:v>0.93309859154929575</c:v>
                </c:pt>
                <c:pt idx="265">
                  <c:v>0.93661971830985913</c:v>
                </c:pt>
                <c:pt idx="266">
                  <c:v>0.9401408450704225</c:v>
                </c:pt>
                <c:pt idx="267">
                  <c:v>0.94366197183098588</c:v>
                </c:pt>
                <c:pt idx="268">
                  <c:v>0.94718309859154926</c:v>
                </c:pt>
                <c:pt idx="269">
                  <c:v>0.95070422535211263</c:v>
                </c:pt>
                <c:pt idx="270">
                  <c:v>0.95422535211267601</c:v>
                </c:pt>
                <c:pt idx="271">
                  <c:v>0.95774647887323938</c:v>
                </c:pt>
                <c:pt idx="272">
                  <c:v>0.96126760563380287</c:v>
                </c:pt>
                <c:pt idx="273">
                  <c:v>0.96478873239436624</c:v>
                </c:pt>
                <c:pt idx="274">
                  <c:v>0.96830985915492962</c:v>
                </c:pt>
                <c:pt idx="275">
                  <c:v>0.971830985915493</c:v>
                </c:pt>
                <c:pt idx="276">
                  <c:v>0.97535211267605637</c:v>
                </c:pt>
                <c:pt idx="277">
                  <c:v>0.97887323943661975</c:v>
                </c:pt>
                <c:pt idx="278">
                  <c:v>0.98239436619718312</c:v>
                </c:pt>
                <c:pt idx="279">
                  <c:v>0.9859154929577465</c:v>
                </c:pt>
                <c:pt idx="280">
                  <c:v>0.98943661971830987</c:v>
                </c:pt>
                <c:pt idx="281">
                  <c:v>0.99295774647887325</c:v>
                </c:pt>
                <c:pt idx="282">
                  <c:v>0.99647887323943662</c:v>
                </c:pt>
              </c:numCache>
            </c:numRef>
          </c:xVal>
          <c:yVal>
            <c:numRef>
              <c:f>'4) UCS_YM_BoxPlot_by_Rock'!$BO$2:$BO$471</c:f>
              <c:numCache>
                <c:formatCode>0.00</c:formatCode>
                <c:ptCount val="470"/>
                <c:pt idx="0">
                  <c:v>8.1219999999999999</c:v>
                </c:pt>
                <c:pt idx="1">
                  <c:v>10.205</c:v>
                </c:pt>
                <c:pt idx="2">
                  <c:v>11.03</c:v>
                </c:pt>
                <c:pt idx="3">
                  <c:v>11.38</c:v>
                </c:pt>
                <c:pt idx="4">
                  <c:v>11.766999999999999</c:v>
                </c:pt>
                <c:pt idx="5">
                  <c:v>11.871</c:v>
                </c:pt>
                <c:pt idx="6">
                  <c:v>12.079000000000001</c:v>
                </c:pt>
                <c:pt idx="7">
                  <c:v>14.56</c:v>
                </c:pt>
                <c:pt idx="8">
                  <c:v>15.58</c:v>
                </c:pt>
                <c:pt idx="9">
                  <c:v>16.14</c:v>
                </c:pt>
                <c:pt idx="10">
                  <c:v>18.535</c:v>
                </c:pt>
                <c:pt idx="11">
                  <c:v>19.785</c:v>
                </c:pt>
                <c:pt idx="12">
                  <c:v>23.013000000000002</c:v>
                </c:pt>
                <c:pt idx="13">
                  <c:v>25.512</c:v>
                </c:pt>
                <c:pt idx="14">
                  <c:v>26.241</c:v>
                </c:pt>
                <c:pt idx="15">
                  <c:v>28.114999999999998</c:v>
                </c:pt>
                <c:pt idx="16">
                  <c:v>28.948</c:v>
                </c:pt>
                <c:pt idx="17">
                  <c:v>29.052</c:v>
                </c:pt>
                <c:pt idx="18">
                  <c:v>29.11</c:v>
                </c:pt>
                <c:pt idx="19">
                  <c:v>32.255000000000003</c:v>
                </c:pt>
                <c:pt idx="20">
                  <c:v>33.08</c:v>
                </c:pt>
                <c:pt idx="21">
                  <c:v>33.841000000000001</c:v>
                </c:pt>
                <c:pt idx="22">
                  <c:v>34.051000000000002</c:v>
                </c:pt>
                <c:pt idx="23">
                  <c:v>34.164999999999999</c:v>
                </c:pt>
                <c:pt idx="24">
                  <c:v>34.674999999999997</c:v>
                </c:pt>
                <c:pt idx="25">
                  <c:v>35.248275862068965</c:v>
                </c:pt>
                <c:pt idx="26">
                  <c:v>35.924999999999997</c:v>
                </c:pt>
                <c:pt idx="27">
                  <c:v>36.862000000000002</c:v>
                </c:pt>
                <c:pt idx="28">
                  <c:v>38.945</c:v>
                </c:pt>
                <c:pt idx="29">
                  <c:v>38.945999999999998</c:v>
                </c:pt>
                <c:pt idx="30">
                  <c:v>42.316000000000003</c:v>
                </c:pt>
                <c:pt idx="31">
                  <c:v>42.692999999999998</c:v>
                </c:pt>
                <c:pt idx="32">
                  <c:v>42.798000000000002</c:v>
                </c:pt>
                <c:pt idx="33">
                  <c:v>44.36</c:v>
                </c:pt>
                <c:pt idx="34">
                  <c:v>46.026000000000003</c:v>
                </c:pt>
                <c:pt idx="35">
                  <c:v>46.13</c:v>
                </c:pt>
                <c:pt idx="36">
                  <c:v>46.194790330809852</c:v>
                </c:pt>
                <c:pt idx="37">
                  <c:v>46.442</c:v>
                </c:pt>
                <c:pt idx="38">
                  <c:v>46.963000000000001</c:v>
                </c:pt>
                <c:pt idx="39">
                  <c:v>48.420999999999999</c:v>
                </c:pt>
                <c:pt idx="40">
                  <c:v>49.914000000000001</c:v>
                </c:pt>
                <c:pt idx="41">
                  <c:v>50.191000000000003</c:v>
                </c:pt>
                <c:pt idx="42">
                  <c:v>50.399000000000001</c:v>
                </c:pt>
                <c:pt idx="43">
                  <c:v>50.399000000000001</c:v>
                </c:pt>
                <c:pt idx="44">
                  <c:v>50.6</c:v>
                </c:pt>
                <c:pt idx="45">
                  <c:v>50.606999999999999</c:v>
                </c:pt>
                <c:pt idx="46">
                  <c:v>51.545000000000002</c:v>
                </c:pt>
                <c:pt idx="47">
                  <c:v>51.71058619120506</c:v>
                </c:pt>
                <c:pt idx="48">
                  <c:v>52.177</c:v>
                </c:pt>
                <c:pt idx="49">
                  <c:v>52.69</c:v>
                </c:pt>
                <c:pt idx="50">
                  <c:v>52.96551724137931</c:v>
                </c:pt>
                <c:pt idx="51">
                  <c:v>53.1</c:v>
                </c:pt>
                <c:pt idx="52">
                  <c:v>54.426000000000002</c:v>
                </c:pt>
                <c:pt idx="53">
                  <c:v>54.564</c:v>
                </c:pt>
                <c:pt idx="54">
                  <c:v>54.667999999999999</c:v>
                </c:pt>
                <c:pt idx="55">
                  <c:v>54.779310344827586</c:v>
                </c:pt>
                <c:pt idx="56">
                  <c:v>54.914999999999999</c:v>
                </c:pt>
                <c:pt idx="57">
                  <c:v>55.292999999999999</c:v>
                </c:pt>
                <c:pt idx="58">
                  <c:v>55.502000000000002</c:v>
                </c:pt>
                <c:pt idx="59">
                  <c:v>57.064</c:v>
                </c:pt>
                <c:pt idx="60">
                  <c:v>59.563000000000002</c:v>
                </c:pt>
                <c:pt idx="61">
                  <c:v>60.915999999999997</c:v>
                </c:pt>
                <c:pt idx="62">
                  <c:v>62.411000000000001</c:v>
                </c:pt>
                <c:pt idx="63">
                  <c:v>62.582000000000001</c:v>
                </c:pt>
                <c:pt idx="64">
                  <c:v>62.999000000000002</c:v>
                </c:pt>
                <c:pt idx="65">
                  <c:v>63.728000000000002</c:v>
                </c:pt>
                <c:pt idx="66">
                  <c:v>63.8</c:v>
                </c:pt>
                <c:pt idx="67">
                  <c:v>64.652000000000001</c:v>
                </c:pt>
                <c:pt idx="68">
                  <c:v>66.123000000000005</c:v>
                </c:pt>
                <c:pt idx="69">
                  <c:v>66.927000000000007</c:v>
                </c:pt>
                <c:pt idx="70">
                  <c:v>67.06</c:v>
                </c:pt>
                <c:pt idx="71">
                  <c:v>68.31</c:v>
                </c:pt>
                <c:pt idx="72">
                  <c:v>68.725999999999999</c:v>
                </c:pt>
                <c:pt idx="73">
                  <c:v>68.83</c:v>
                </c:pt>
                <c:pt idx="74">
                  <c:v>69.662999999999997</c:v>
                </c:pt>
                <c:pt idx="75">
                  <c:v>70.704999999999998</c:v>
                </c:pt>
                <c:pt idx="76">
                  <c:v>71.433999999999997</c:v>
                </c:pt>
                <c:pt idx="77">
                  <c:v>71.441000000000003</c:v>
                </c:pt>
                <c:pt idx="78">
                  <c:v>73.680999999999997</c:v>
                </c:pt>
                <c:pt idx="79">
                  <c:v>74</c:v>
                </c:pt>
                <c:pt idx="80">
                  <c:v>74.38</c:v>
                </c:pt>
                <c:pt idx="81">
                  <c:v>74.412999999999997</c:v>
                </c:pt>
                <c:pt idx="82">
                  <c:v>74.421999999999997</c:v>
                </c:pt>
                <c:pt idx="83">
                  <c:v>74.557000000000002</c:v>
                </c:pt>
                <c:pt idx="84">
                  <c:v>74.766000000000005</c:v>
                </c:pt>
                <c:pt idx="85">
                  <c:v>74.766000000000005</c:v>
                </c:pt>
                <c:pt idx="86">
                  <c:v>75.042000000000002</c:v>
                </c:pt>
                <c:pt idx="87">
                  <c:v>75.182000000000002</c:v>
                </c:pt>
                <c:pt idx="88">
                  <c:v>75.39</c:v>
                </c:pt>
                <c:pt idx="89">
                  <c:v>75.495000000000005</c:v>
                </c:pt>
                <c:pt idx="90">
                  <c:v>76.415000000000006</c:v>
                </c:pt>
                <c:pt idx="91">
                  <c:v>76.432000000000002</c:v>
                </c:pt>
                <c:pt idx="92">
                  <c:v>76.64</c:v>
                </c:pt>
                <c:pt idx="93">
                  <c:v>79.075999999999993</c:v>
                </c:pt>
                <c:pt idx="94">
                  <c:v>79.242999999999995</c:v>
                </c:pt>
                <c:pt idx="95">
                  <c:v>79.5</c:v>
                </c:pt>
                <c:pt idx="96">
                  <c:v>80.064999999999998</c:v>
                </c:pt>
                <c:pt idx="97">
                  <c:v>80.075999999999993</c:v>
                </c:pt>
                <c:pt idx="98">
                  <c:v>80.388999999999996</c:v>
                </c:pt>
                <c:pt idx="99">
                  <c:v>80.492999999999995</c:v>
                </c:pt>
                <c:pt idx="100">
                  <c:v>80.700999999999993</c:v>
                </c:pt>
                <c:pt idx="101">
                  <c:v>81.351724137931029</c:v>
                </c:pt>
                <c:pt idx="102">
                  <c:v>82.12</c:v>
                </c:pt>
                <c:pt idx="103">
                  <c:v>82.575000000000003</c:v>
                </c:pt>
                <c:pt idx="104">
                  <c:v>82.888000000000005</c:v>
                </c:pt>
                <c:pt idx="105">
                  <c:v>83.98</c:v>
                </c:pt>
                <c:pt idx="106">
                  <c:v>84.016000000000005</c:v>
                </c:pt>
                <c:pt idx="107">
                  <c:v>84.554000000000002</c:v>
                </c:pt>
                <c:pt idx="108">
                  <c:v>84.97</c:v>
                </c:pt>
                <c:pt idx="109">
                  <c:v>86</c:v>
                </c:pt>
                <c:pt idx="110">
                  <c:v>86.22</c:v>
                </c:pt>
                <c:pt idx="111">
                  <c:v>86.662999999999997</c:v>
                </c:pt>
                <c:pt idx="112">
                  <c:v>86.844999999999999</c:v>
                </c:pt>
                <c:pt idx="113">
                  <c:v>86.9</c:v>
                </c:pt>
                <c:pt idx="114">
                  <c:v>86.9</c:v>
                </c:pt>
                <c:pt idx="115">
                  <c:v>87.052999999999997</c:v>
                </c:pt>
                <c:pt idx="116">
                  <c:v>88.093999999999994</c:v>
                </c:pt>
                <c:pt idx="117">
                  <c:v>88.198999999999998</c:v>
                </c:pt>
                <c:pt idx="118">
                  <c:v>88.634</c:v>
                </c:pt>
                <c:pt idx="119">
                  <c:v>89.17</c:v>
                </c:pt>
                <c:pt idx="120">
                  <c:v>89.447999999999993</c:v>
                </c:pt>
                <c:pt idx="121">
                  <c:v>89.447999999999993</c:v>
                </c:pt>
                <c:pt idx="122">
                  <c:v>89.76</c:v>
                </c:pt>
                <c:pt idx="123">
                  <c:v>89.864999999999995</c:v>
                </c:pt>
                <c:pt idx="124">
                  <c:v>90</c:v>
                </c:pt>
                <c:pt idx="125">
                  <c:v>90</c:v>
                </c:pt>
                <c:pt idx="126">
                  <c:v>90.31</c:v>
                </c:pt>
                <c:pt idx="127">
                  <c:v>90.489000000000004</c:v>
                </c:pt>
                <c:pt idx="128">
                  <c:v>90.593999999999994</c:v>
                </c:pt>
                <c:pt idx="129">
                  <c:v>90.697999999999993</c:v>
                </c:pt>
                <c:pt idx="130">
                  <c:v>90.697999999999993</c:v>
                </c:pt>
                <c:pt idx="131">
                  <c:v>90.906000000000006</c:v>
                </c:pt>
                <c:pt idx="132">
                  <c:v>91.218000000000004</c:v>
                </c:pt>
                <c:pt idx="133">
                  <c:v>91.647999999999996</c:v>
                </c:pt>
                <c:pt idx="134">
                  <c:v>91.931034482758619</c:v>
                </c:pt>
                <c:pt idx="135">
                  <c:v>92.389580661619704</c:v>
                </c:pt>
                <c:pt idx="136">
                  <c:v>92.389580661619704</c:v>
                </c:pt>
                <c:pt idx="137">
                  <c:v>95.8</c:v>
                </c:pt>
                <c:pt idx="138">
                  <c:v>96.007999999999996</c:v>
                </c:pt>
                <c:pt idx="139">
                  <c:v>96.216999999999999</c:v>
                </c:pt>
                <c:pt idx="140">
                  <c:v>96.526427556916104</c:v>
                </c:pt>
                <c:pt idx="141">
                  <c:v>96.526427556916104</c:v>
                </c:pt>
                <c:pt idx="142">
                  <c:v>96.528999999999996</c:v>
                </c:pt>
                <c:pt idx="143">
                  <c:v>96.606999999999999</c:v>
                </c:pt>
                <c:pt idx="144">
                  <c:v>97.062068965517241</c:v>
                </c:pt>
                <c:pt idx="145">
                  <c:v>97.153999999999996</c:v>
                </c:pt>
                <c:pt idx="146">
                  <c:v>97.882999999999996</c:v>
                </c:pt>
                <c:pt idx="147">
                  <c:v>97.882999999999996</c:v>
                </c:pt>
                <c:pt idx="148">
                  <c:v>98.82</c:v>
                </c:pt>
                <c:pt idx="149">
                  <c:v>98.908000000000001</c:v>
                </c:pt>
                <c:pt idx="150">
                  <c:v>99.132000000000005</c:v>
                </c:pt>
                <c:pt idx="151">
                  <c:v>99.973799969663119</c:v>
                </c:pt>
                <c:pt idx="152">
                  <c:v>101.631</c:v>
                </c:pt>
                <c:pt idx="153">
                  <c:v>102.18</c:v>
                </c:pt>
                <c:pt idx="154">
                  <c:v>102.36</c:v>
                </c:pt>
                <c:pt idx="155">
                  <c:v>102.777</c:v>
                </c:pt>
                <c:pt idx="156">
                  <c:v>104.026</c:v>
                </c:pt>
                <c:pt idx="157">
                  <c:v>105.5</c:v>
                </c:pt>
                <c:pt idx="158">
                  <c:v>105.5</c:v>
                </c:pt>
                <c:pt idx="159">
                  <c:v>105.68300000000001</c:v>
                </c:pt>
                <c:pt idx="160">
                  <c:v>105.69199999999999</c:v>
                </c:pt>
                <c:pt idx="161">
                  <c:v>107</c:v>
                </c:pt>
                <c:pt idx="162">
                  <c:v>107.04600000000001</c:v>
                </c:pt>
                <c:pt idx="163">
                  <c:v>107.09</c:v>
                </c:pt>
                <c:pt idx="164">
                  <c:v>107.30344827586207</c:v>
                </c:pt>
                <c:pt idx="165">
                  <c:v>109.02500000000001</c:v>
                </c:pt>
                <c:pt idx="166">
                  <c:v>109.129</c:v>
                </c:pt>
                <c:pt idx="167">
                  <c:v>110</c:v>
                </c:pt>
                <c:pt idx="168">
                  <c:v>110.17</c:v>
                </c:pt>
                <c:pt idx="169">
                  <c:v>110.274</c:v>
                </c:pt>
                <c:pt idx="170">
                  <c:v>113.086</c:v>
                </c:pt>
                <c:pt idx="171">
                  <c:v>113.11724137931034</c:v>
                </c:pt>
                <c:pt idx="172">
                  <c:v>113.60599999999999</c:v>
                </c:pt>
                <c:pt idx="173">
                  <c:v>114.023</c:v>
                </c:pt>
                <c:pt idx="174">
                  <c:v>114.71034482758621</c:v>
                </c:pt>
                <c:pt idx="175">
                  <c:v>115.48099999999999</c:v>
                </c:pt>
                <c:pt idx="176">
                  <c:v>116.98</c:v>
                </c:pt>
                <c:pt idx="177">
                  <c:v>117.44827586206897</c:v>
                </c:pt>
                <c:pt idx="178">
                  <c:v>117.876</c:v>
                </c:pt>
                <c:pt idx="179">
                  <c:v>118.709</c:v>
                </c:pt>
                <c:pt idx="180">
                  <c:v>119.646</c:v>
                </c:pt>
                <c:pt idx="181">
                  <c:v>119.75700000000001</c:v>
                </c:pt>
                <c:pt idx="182">
                  <c:v>119.854</c:v>
                </c:pt>
                <c:pt idx="183">
                  <c:v>119.958</c:v>
                </c:pt>
                <c:pt idx="184">
                  <c:v>122.45699999999999</c:v>
                </c:pt>
                <c:pt idx="185">
                  <c:v>122.7</c:v>
                </c:pt>
                <c:pt idx="186">
                  <c:v>126.821</c:v>
                </c:pt>
                <c:pt idx="187">
                  <c:v>127.039</c:v>
                </c:pt>
                <c:pt idx="188">
                  <c:v>127.94</c:v>
                </c:pt>
                <c:pt idx="189">
                  <c:v>128.70500000000001</c:v>
                </c:pt>
                <c:pt idx="190">
                  <c:v>128.80000000000001</c:v>
                </c:pt>
                <c:pt idx="191">
                  <c:v>129.642</c:v>
                </c:pt>
                <c:pt idx="192">
                  <c:v>129.95500000000001</c:v>
                </c:pt>
                <c:pt idx="193">
                  <c:v>130.684</c:v>
                </c:pt>
                <c:pt idx="194">
                  <c:v>131.72499999999999</c:v>
                </c:pt>
                <c:pt idx="195">
                  <c:v>133.053</c:v>
                </c:pt>
                <c:pt idx="196">
                  <c:v>133.07900000000001</c:v>
                </c:pt>
                <c:pt idx="197">
                  <c:v>133.63999999999999</c:v>
                </c:pt>
                <c:pt idx="198">
                  <c:v>133.70400000000001</c:v>
                </c:pt>
                <c:pt idx="199">
                  <c:v>134.19999999999999</c:v>
                </c:pt>
                <c:pt idx="200">
                  <c:v>134.43199999999999</c:v>
                </c:pt>
                <c:pt idx="201">
                  <c:v>134.61379310344827</c:v>
                </c:pt>
                <c:pt idx="202">
                  <c:v>136.69999999999999</c:v>
                </c:pt>
                <c:pt idx="203">
                  <c:v>136.69999999999999</c:v>
                </c:pt>
                <c:pt idx="204">
                  <c:v>138.91</c:v>
                </c:pt>
                <c:pt idx="205">
                  <c:v>140.26400000000001</c:v>
                </c:pt>
                <c:pt idx="206">
                  <c:v>141.73400000000001</c:v>
                </c:pt>
                <c:pt idx="207">
                  <c:v>141.93</c:v>
                </c:pt>
                <c:pt idx="208">
                  <c:v>142.76300000000001</c:v>
                </c:pt>
                <c:pt idx="209">
                  <c:v>144.93100000000001</c:v>
                </c:pt>
                <c:pt idx="210">
                  <c:v>144.94999999999999</c:v>
                </c:pt>
                <c:pt idx="211">
                  <c:v>145.887</c:v>
                </c:pt>
                <c:pt idx="212">
                  <c:v>146.31200000000001</c:v>
                </c:pt>
                <c:pt idx="213">
                  <c:v>146.61600000000001</c:v>
                </c:pt>
                <c:pt idx="214">
                  <c:v>146.65517241379311</c:v>
                </c:pt>
                <c:pt idx="215">
                  <c:v>146.72</c:v>
                </c:pt>
                <c:pt idx="216">
                  <c:v>148.49</c:v>
                </c:pt>
                <c:pt idx="217">
                  <c:v>149.73599999999999</c:v>
                </c:pt>
                <c:pt idx="218">
                  <c:v>150.172</c:v>
                </c:pt>
                <c:pt idx="219">
                  <c:v>150.989</c:v>
                </c:pt>
                <c:pt idx="220">
                  <c:v>151.16499999999999</c:v>
                </c:pt>
                <c:pt idx="221">
                  <c:v>151.71799999999999</c:v>
                </c:pt>
                <c:pt idx="222">
                  <c:v>152.81379310344826</c:v>
                </c:pt>
                <c:pt idx="223">
                  <c:v>152.92699999999999</c:v>
                </c:pt>
                <c:pt idx="224">
                  <c:v>153.255</c:v>
                </c:pt>
                <c:pt idx="225">
                  <c:v>153.28</c:v>
                </c:pt>
                <c:pt idx="226">
                  <c:v>153.697</c:v>
                </c:pt>
                <c:pt idx="227">
                  <c:v>155.571</c:v>
                </c:pt>
                <c:pt idx="228">
                  <c:v>155.88300000000001</c:v>
                </c:pt>
                <c:pt idx="229">
                  <c:v>157.13300000000001</c:v>
                </c:pt>
                <c:pt idx="230">
                  <c:v>157.86199999999999</c:v>
                </c:pt>
                <c:pt idx="231">
                  <c:v>158</c:v>
                </c:pt>
                <c:pt idx="232">
                  <c:v>158</c:v>
                </c:pt>
                <c:pt idx="233">
                  <c:v>158.25200000000001</c:v>
                </c:pt>
                <c:pt idx="234">
                  <c:v>158.57913098636217</c:v>
                </c:pt>
                <c:pt idx="235">
                  <c:v>158.57913098636217</c:v>
                </c:pt>
                <c:pt idx="236">
                  <c:v>158.59100000000001</c:v>
                </c:pt>
                <c:pt idx="237">
                  <c:v>158.90299999999999</c:v>
                </c:pt>
                <c:pt idx="238">
                  <c:v>163.69300000000001</c:v>
                </c:pt>
                <c:pt idx="239">
                  <c:v>164.83500000000001</c:v>
                </c:pt>
                <c:pt idx="240">
                  <c:v>164.839</c:v>
                </c:pt>
                <c:pt idx="241">
                  <c:v>165.27799999999999</c:v>
                </c:pt>
                <c:pt idx="242">
                  <c:v>165.672</c:v>
                </c:pt>
                <c:pt idx="243">
                  <c:v>171.33799999999999</c:v>
                </c:pt>
                <c:pt idx="244">
                  <c:v>171.607</c:v>
                </c:pt>
                <c:pt idx="245">
                  <c:v>172.857</c:v>
                </c:pt>
                <c:pt idx="246">
                  <c:v>172.96100000000001</c:v>
                </c:pt>
                <c:pt idx="247">
                  <c:v>172.96100000000001</c:v>
                </c:pt>
                <c:pt idx="248">
                  <c:v>173</c:v>
                </c:pt>
                <c:pt idx="249">
                  <c:v>173</c:v>
                </c:pt>
                <c:pt idx="250">
                  <c:v>173.00299999999999</c:v>
                </c:pt>
                <c:pt idx="251">
                  <c:v>173.00899999999999</c:v>
                </c:pt>
                <c:pt idx="252">
                  <c:v>173.065</c:v>
                </c:pt>
                <c:pt idx="253">
                  <c:v>175</c:v>
                </c:pt>
                <c:pt idx="254">
                  <c:v>175.04300000000001</c:v>
                </c:pt>
                <c:pt idx="255">
                  <c:v>178.89599999999999</c:v>
                </c:pt>
                <c:pt idx="256">
                  <c:v>179.46206896551723</c:v>
                </c:pt>
                <c:pt idx="257">
                  <c:v>179.833</c:v>
                </c:pt>
                <c:pt idx="258">
                  <c:v>182.15700000000001</c:v>
                </c:pt>
                <c:pt idx="259">
                  <c:v>192.85</c:v>
                </c:pt>
                <c:pt idx="260">
                  <c:v>193</c:v>
                </c:pt>
                <c:pt idx="261">
                  <c:v>193.05799999999999</c:v>
                </c:pt>
                <c:pt idx="262">
                  <c:v>195.76499999999999</c:v>
                </c:pt>
                <c:pt idx="263">
                  <c:v>195.869</c:v>
                </c:pt>
                <c:pt idx="264">
                  <c:v>197</c:v>
                </c:pt>
                <c:pt idx="265">
                  <c:v>197.536</c:v>
                </c:pt>
                <c:pt idx="266">
                  <c:v>197.84800000000001</c:v>
                </c:pt>
                <c:pt idx="267">
                  <c:v>197.952</c:v>
                </c:pt>
                <c:pt idx="268">
                  <c:v>199.58</c:v>
                </c:pt>
                <c:pt idx="269">
                  <c:v>203.15899999999999</c:v>
                </c:pt>
                <c:pt idx="270">
                  <c:v>204.61600000000001</c:v>
                </c:pt>
                <c:pt idx="271">
                  <c:v>209.40600000000001</c:v>
                </c:pt>
                <c:pt idx="272">
                  <c:v>209.49299999999999</c:v>
                </c:pt>
                <c:pt idx="273">
                  <c:v>209.946</c:v>
                </c:pt>
                <c:pt idx="274">
                  <c:v>211.59299999999999</c:v>
                </c:pt>
                <c:pt idx="275">
                  <c:v>213.78</c:v>
                </c:pt>
                <c:pt idx="276">
                  <c:v>214.23400000000001</c:v>
                </c:pt>
                <c:pt idx="277">
                  <c:v>240.24700000000001</c:v>
                </c:pt>
                <c:pt idx="278">
                  <c:v>245.01900000000001</c:v>
                </c:pt>
                <c:pt idx="279">
                  <c:v>245.12299999999999</c:v>
                </c:pt>
                <c:pt idx="280">
                  <c:v>255.10555854327831</c:v>
                </c:pt>
                <c:pt idx="281">
                  <c:v>277.50799999999998</c:v>
                </c:pt>
                <c:pt idx="282">
                  <c:v>293.64800000000002</c:v>
                </c:pt>
              </c:numCache>
            </c:numRef>
          </c:yVal>
          <c:smooth val="0"/>
          <c:extLst>
            <c:ext xmlns:c16="http://schemas.microsoft.com/office/drawing/2014/chart" uri="{C3380CC4-5D6E-409C-BE32-E72D297353CC}">
              <c16:uniqueId val="{00000001-9832-44AA-8404-B968567BFBAD}"/>
            </c:ext>
          </c:extLst>
        </c:ser>
        <c:ser>
          <c:idx val="3"/>
          <c:order val="4"/>
          <c:spPr>
            <a:ln>
              <a:solidFill>
                <a:schemeClr val="tx1"/>
              </a:solidFill>
              <a:prstDash val="sysDash"/>
            </a:ln>
          </c:spPr>
          <c:marker>
            <c:symbol val="none"/>
          </c:marker>
          <c:xVal>
            <c:numRef>
              <c:f>'5) Cumulative_NormDist'!$BF$3:$BF$303</c:f>
              <c:numCache>
                <c:formatCode>General</c:formatCode>
                <c:ptCount val="301"/>
                <c:pt idx="0">
                  <c:v>2.6629854779445187E-2</c:v>
                </c:pt>
                <c:pt idx="1">
                  <c:v>2.7775485264898057E-2</c:v>
                </c:pt>
                <c:pt idx="2">
                  <c:v>2.8961890488369141E-2</c:v>
                </c:pt>
                <c:pt idx="3">
                  <c:v>3.0190111771782855E-2</c:v>
                </c:pt>
                <c:pt idx="4">
                  <c:v>3.1461198745262216E-2</c:v>
                </c:pt>
                <c:pt idx="5">
                  <c:v>3.2776208569636457E-2</c:v>
                </c:pt>
                <c:pt idx="6">
                  <c:v>3.4136205121593231E-2</c:v>
                </c:pt>
                <c:pt idx="7">
                  <c:v>3.5542258141560784E-2</c:v>
                </c:pt>
                <c:pt idx="8">
                  <c:v>3.6995442344484646E-2</c:v>
                </c:pt>
                <c:pt idx="9">
                  <c:v>3.8496836493744351E-2</c:v>
                </c:pt>
                <c:pt idx="10">
                  <c:v>4.0047522438538284E-2</c:v>
                </c:pt>
                <c:pt idx="11">
                  <c:v>4.1648584115151835E-2</c:v>
                </c:pt>
                <c:pt idx="12">
                  <c:v>4.3301106512609433E-2</c:v>
                </c:pt>
                <c:pt idx="13">
                  <c:v>4.5006174603300822E-2</c:v>
                </c:pt>
                <c:pt idx="14">
                  <c:v>4.6764872239262623E-2</c:v>
                </c:pt>
                <c:pt idx="15">
                  <c:v>4.8578281014887273E-2</c:v>
                </c:pt>
                <c:pt idx="16">
                  <c:v>5.044747909692434E-2</c:v>
                </c:pt>
                <c:pt idx="17">
                  <c:v>5.2373540022733478E-2</c:v>
                </c:pt>
                <c:pt idx="18">
                  <c:v>5.4357531467842071E-2</c:v>
                </c:pt>
                <c:pt idx="19">
                  <c:v>5.6400513983955319E-2</c:v>
                </c:pt>
                <c:pt idx="20">
                  <c:v>5.850353970866215E-2</c:v>
                </c:pt>
                <c:pt idx="21">
                  <c:v>6.0667651048174745E-2</c:v>
                </c:pt>
                <c:pt idx="22">
                  <c:v>6.289387933453329E-2</c:v>
                </c:pt>
                <c:pt idx="23">
                  <c:v>6.5183243458803303E-2</c:v>
                </c:pt>
                <c:pt idx="24">
                  <c:v>6.7536748481884054E-2</c:v>
                </c:pt>
                <c:pt idx="25">
                  <c:v>6.9955384224640205E-2</c:v>
                </c:pt>
                <c:pt idx="26">
                  <c:v>7.2440123839157461E-2</c:v>
                </c:pt>
                <c:pt idx="27">
                  <c:v>7.4991922363013566E-2</c:v>
                </c:pt>
                <c:pt idx="28">
                  <c:v>7.7611715258541658E-2</c:v>
                </c:pt>
                <c:pt idx="29">
                  <c:v>8.030041693914787E-2</c:v>
                </c:pt>
                <c:pt idx="30">
                  <c:v>8.3058919284826851E-2</c:v>
                </c:pt>
                <c:pt idx="31">
                  <c:v>8.5888090149097859E-2</c:v>
                </c:pt>
                <c:pt idx="32">
                  <c:v>8.8788771859660248E-2</c:v>
                </c:pt>
                <c:pt idx="33">
                  <c:v>9.1761779715138686E-2</c:v>
                </c:pt>
                <c:pt idx="34">
                  <c:v>9.4807900480359031E-2</c:v>
                </c:pt>
                <c:pt idx="35">
                  <c:v>9.7927890882657187E-2</c:v>
                </c:pt>
                <c:pt idx="36">
                  <c:v>0.10112247611178736</c:v>
                </c:pt>
                <c:pt idx="37">
                  <c:v>0.10439234832604923</c:v>
                </c:pt>
                <c:pt idx="38">
                  <c:v>0.10773816516730499</c:v>
                </c:pt>
                <c:pt idx="39">
                  <c:v>0.11116054828760415</c:v>
                </c:pt>
                <c:pt idx="40">
                  <c:v>0.11466008189017353</c:v>
                </c:pt>
                <c:pt idx="41">
                  <c:v>0.11823731128756486</c:v>
                </c:pt>
                <c:pt idx="42">
                  <c:v>0.12189274147978163</c:v>
                </c:pt>
                <c:pt idx="43">
                  <c:v>0.12562683575523068</c:v>
                </c:pt>
                <c:pt idx="44">
                  <c:v>0.12944001431736041</c:v>
                </c:pt>
                <c:pt idx="45">
                  <c:v>0.13333265293985719</c:v>
                </c:pt>
                <c:pt idx="46">
                  <c:v>0.13730508165327768</c:v>
                </c:pt>
                <c:pt idx="47">
                  <c:v>0.14135758346599045</c:v>
                </c:pt>
                <c:pt idx="48">
                  <c:v>0.14549039312229073</c:v>
                </c:pt>
                <c:pt idx="49">
                  <c:v>0.14970369590053728</c:v>
                </c:pt>
                <c:pt idx="50">
                  <c:v>0.15399762645413503</c:v>
                </c:pt>
                <c:pt idx="51">
                  <c:v>0.1583722676981569</c:v>
                </c:pt>
                <c:pt idx="52">
                  <c:v>0.1628276497443624</c:v>
                </c:pt>
                <c:pt idx="53">
                  <c:v>0.16736374888732122</c:v>
                </c:pt>
                <c:pt idx="54">
                  <c:v>0.1719804866443034</c:v>
                </c:pt>
                <c:pt idx="55">
                  <c:v>0.17667772885153246</c:v>
                </c:pt>
                <c:pt idx="56">
                  <c:v>0.18145528481933587</c:v>
                </c:pt>
                <c:pt idx="57">
                  <c:v>0.18631290654864963</c:v>
                </c:pt>
                <c:pt idx="58">
                  <c:v>0.1912502880112554</c:v>
                </c:pt>
                <c:pt idx="59">
                  <c:v>0.19626706449603948</c:v>
                </c:pt>
                <c:pt idx="60">
                  <c:v>0.20136281202346706</c:v>
                </c:pt>
                <c:pt idx="61">
                  <c:v>0.20653704683036642</c:v>
                </c:pt>
                <c:pt idx="62">
                  <c:v>0.21178922492700639</c:v>
                </c:pt>
                <c:pt idx="63">
                  <c:v>0.21711874172833689</c:v>
                </c:pt>
                <c:pt idx="64">
                  <c:v>0.22252493176114407</c:v>
                </c:pt>
                <c:pt idx="65">
                  <c:v>0.22800706844873955</c:v>
                </c:pt>
                <c:pt idx="66">
                  <c:v>0.23356436397467675</c:v>
                </c:pt>
                <c:pt idx="67">
                  <c:v>0.23919596922684447</c:v>
                </c:pt>
                <c:pt idx="68">
                  <c:v>0.24490097382314857</c:v>
                </c:pt>
                <c:pt idx="69">
                  <c:v>0.25067840621984239</c:v>
                </c:pt>
                <c:pt idx="70">
                  <c:v>0.25652723390341475</c:v>
                </c:pt>
                <c:pt idx="71">
                  <c:v>0.26244636366678942</c:v>
                </c:pt>
                <c:pt idx="72">
                  <c:v>0.26843464197042732</c:v>
                </c:pt>
                <c:pt idx="73">
                  <c:v>0.27449085538876078</c:v>
                </c:pt>
                <c:pt idx="74">
                  <c:v>0.28061373114222143</c:v>
                </c:pt>
                <c:pt idx="75">
                  <c:v>0.28680193771495571</c:v>
                </c:pt>
                <c:pt idx="76">
                  <c:v>0.29305408555814777</c:v>
                </c:pt>
                <c:pt idx="77">
                  <c:v>0.29936872787869961</c:v>
                </c:pt>
                <c:pt idx="78">
                  <c:v>0.30574436151284146</c:v>
                </c:pt>
                <c:pt idx="79">
                  <c:v>0.31217942788407105</c:v>
                </c:pt>
                <c:pt idx="80">
                  <c:v>0.31867231404464569</c:v>
                </c:pt>
                <c:pt idx="81">
                  <c:v>0.32522135379967254</c:v>
                </c:pt>
                <c:pt idx="82">
                  <c:v>0.33182482891267229</c:v>
                </c:pt>
                <c:pt idx="83">
                  <c:v>0.3384809703913122</c:v>
                </c:pt>
                <c:pt idx="84">
                  <c:v>0.34518795985183692</c:v>
                </c:pt>
                <c:pt idx="85">
                  <c:v>0.35194393096055088</c:v>
                </c:pt>
                <c:pt idx="86">
                  <c:v>0.35874697095054153</c:v>
                </c:pt>
                <c:pt idx="87">
                  <c:v>0.36559512221166535</c:v>
                </c:pt>
                <c:pt idx="88">
                  <c:v>0.37248638395165867</c:v>
                </c:pt>
                <c:pt idx="89">
                  <c:v>0.37941871392607562</c:v>
                </c:pt>
                <c:pt idx="90">
                  <c:v>0.38639003023460439</c:v>
                </c:pt>
                <c:pt idx="91">
                  <c:v>0.39339821318116258</c:v>
                </c:pt>
                <c:pt idx="92">
                  <c:v>0.40044110719502957</c:v>
                </c:pt>
                <c:pt idx="93">
                  <c:v>0.40751652281013551</c:v>
                </c:pt>
                <c:pt idx="94">
                  <c:v>0.4146222386994956</c:v>
                </c:pt>
                <c:pt idx="95">
                  <c:v>0.42175600376165179</c:v>
                </c:pt>
                <c:pt idx="96">
                  <c:v>0.42891553925586473</c:v>
                </c:pt>
                <c:pt idx="97">
                  <c:v>0.43609854098268952</c:v>
                </c:pt>
                <c:pt idx="98">
                  <c:v>0.4433026815064609</c:v>
                </c:pt>
                <c:pt idx="99">
                  <c:v>0.45052561241612071</c:v>
                </c:pt>
                <c:pt idx="100">
                  <c:v>0.45776496662072869</c:v>
                </c:pt>
                <c:pt idx="101">
                  <c:v>0.46501836067591945</c:v>
                </c:pt>
                <c:pt idx="102">
                  <c:v>0.47228339713749612</c:v>
                </c:pt>
                <c:pt idx="103">
                  <c:v>0.47955766693828744</c:v>
                </c:pt>
                <c:pt idx="104">
                  <c:v>0.48683875178434233</c:v>
                </c:pt>
                <c:pt idx="105">
                  <c:v>0.49412422656648969</c:v>
                </c:pt>
                <c:pt idx="106">
                  <c:v>0.50141166178325558</c:v>
                </c:pt>
                <c:pt idx="107">
                  <c:v>0.50869862597110438</c:v>
                </c:pt>
                <c:pt idx="108">
                  <c:v>0.51598268813795267</c:v>
                </c:pt>
                <c:pt idx="109">
                  <c:v>0.52326142019589605</c:v>
                </c:pt>
                <c:pt idx="110">
                  <c:v>0.53053239938909291</c:v>
                </c:pt>
                <c:pt idx="111">
                  <c:v>0.53779321071275943</c:v>
                </c:pt>
                <c:pt idx="112">
                  <c:v>0.54504144931925058</c:v>
                </c:pt>
                <c:pt idx="113">
                  <c:v>0.55227472290723112</c:v>
                </c:pt>
                <c:pt idx="114">
                  <c:v>0.55949065408998488</c:v>
                </c:pt>
                <c:pt idx="115">
                  <c:v>0.56668688273895007</c:v>
                </c:pt>
                <c:pt idx="116">
                  <c:v>0.5738610682986367</c:v>
                </c:pt>
                <c:pt idx="117">
                  <c:v>0.58101089206913947</c:v>
                </c:pt>
                <c:pt idx="118">
                  <c:v>0.58813405945254016</c:v>
                </c:pt>
                <c:pt idx="119">
                  <c:v>0.59522830215957534</c:v>
                </c:pt>
                <c:pt idx="120">
                  <c:v>0.60229138037303587</c:v>
                </c:pt>
                <c:pt idx="121">
                  <c:v>0.60932108486446646</c:v>
                </c:pt>
                <c:pt idx="122">
                  <c:v>0.61631523906083896</c:v>
                </c:pt>
                <c:pt idx="123">
                  <c:v>0.62327170105798801</c:v>
                </c:pt>
                <c:pt idx="124">
                  <c:v>0.63018836557771996</c:v>
                </c:pt>
                <c:pt idx="125">
                  <c:v>0.63706316586563305</c:v>
                </c:pt>
                <c:pt idx="126">
                  <c:v>0.64389407552682143</c:v>
                </c:pt>
                <c:pt idx="127">
                  <c:v>0.65067911029677594</c:v>
                </c:pt>
                <c:pt idx="128">
                  <c:v>0.6574163297449398</c:v>
                </c:pt>
                <c:pt idx="129">
                  <c:v>0.66410383890852898</c:v>
                </c:pt>
                <c:pt idx="130">
                  <c:v>0.67073978985438043</c:v>
                </c:pt>
                <c:pt idx="131">
                  <c:v>0.67732238316675097</c:v>
                </c:pt>
                <c:pt idx="132">
                  <c:v>0.68384986935915548</c:v>
                </c:pt>
                <c:pt idx="133">
                  <c:v>0.6903205502084947</c:v>
                </c:pt>
                <c:pt idx="134">
                  <c:v>0.69673278000989525</c:v>
                </c:pt>
                <c:pt idx="135">
                  <c:v>0.70308496675085408</c:v>
                </c:pt>
                <c:pt idx="136">
                  <c:v>0.70937557320345379</c:v>
                </c:pt>
                <c:pt idx="137">
                  <c:v>0.71560311793358822</c:v>
                </c:pt>
                <c:pt idx="138">
                  <c:v>0.72176617622631456</c:v>
                </c:pt>
                <c:pt idx="139">
                  <c:v>0.72786338092662217</c:v>
                </c:pt>
                <c:pt idx="140">
                  <c:v>0.73389342319508533</c:v>
                </c:pt>
                <c:pt idx="141">
                  <c:v>0.73985505317804101</c:v>
                </c:pt>
                <c:pt idx="142">
                  <c:v>0.7457470805921077</c:v>
                </c:pt>
                <c:pt idx="143">
                  <c:v>0.7515683752230331</c:v>
                </c:pt>
                <c:pt idx="144">
                  <c:v>0.75731786733902906</c:v>
                </c:pt>
                <c:pt idx="145">
                  <c:v>0.76299454801892153</c:v>
                </c:pt>
                <c:pt idx="146">
                  <c:v>0.76859746939560758</c:v>
                </c:pt>
                <c:pt idx="147">
                  <c:v>0.77412574481547414</c:v>
                </c:pt>
                <c:pt idx="148">
                  <c:v>0.77957854891459277</c:v>
                </c:pt>
                <c:pt idx="149">
                  <c:v>0.78495511761265913</c:v>
                </c:pt>
                <c:pt idx="150">
                  <c:v>0.79025474802579576</c:v>
                </c:pt>
                <c:pt idx="151">
                  <c:v>0.79547679829948392</c:v>
                </c:pt>
                <c:pt idx="152">
                  <c:v>0.80062068736303127</c:v>
                </c:pt>
                <c:pt idx="153">
                  <c:v>0.80568589460711726</c:v>
                </c:pt>
                <c:pt idx="154">
                  <c:v>0.81067195948608683</c:v>
                </c:pt>
                <c:pt idx="155">
                  <c:v>0.8155784810467932</c:v>
                </c:pt>
                <c:pt idx="156">
                  <c:v>0.82040511738590027</c:v>
                </c:pt>
                <c:pt idx="157">
                  <c:v>0.82515158503767694</c:v>
                </c:pt>
                <c:pt idx="158">
                  <c:v>0.82981765829441101</c:v>
                </c:pt>
                <c:pt idx="159">
                  <c:v>0.83440316846167983</c:v>
                </c:pt>
                <c:pt idx="160">
                  <c:v>0.8389080030507986</c:v>
                </c:pt>
                <c:pt idx="161">
                  <c:v>0.84333210491085719</c:v>
                </c:pt>
                <c:pt idx="162">
                  <c:v>0.84767547130283316</c:v>
                </c:pt>
                <c:pt idx="163">
                  <c:v>0.85193815291834052</c:v>
                </c:pt>
                <c:pt idx="164">
                  <c:v>0.85612025284563609</c:v>
                </c:pt>
                <c:pt idx="165">
                  <c:v>0.86022192548556364</c:v>
                </c:pt>
                <c:pt idx="166">
                  <c:v>0.86424337542016616</c:v>
                </c:pt>
                <c:pt idx="167">
                  <c:v>0.86818485623673558</c:v>
                </c:pt>
                <c:pt idx="168">
                  <c:v>0.87204666931010766</c:v>
                </c:pt>
                <c:pt idx="169">
                  <c:v>0.87582916254603738</c:v>
                </c:pt>
                <c:pt idx="170">
                  <c:v>0.87953272908850733</c:v>
                </c:pt>
                <c:pt idx="171">
                  <c:v>0.88315780599384008</c:v>
                </c:pt>
                <c:pt idx="172">
                  <c:v>0.88670487287449007</c:v>
                </c:pt>
                <c:pt idx="173">
                  <c:v>0.89017445051538935</c:v>
                </c:pt>
                <c:pt idx="174">
                  <c:v>0.89356709946571833</c:v>
                </c:pt>
                <c:pt idx="175">
                  <c:v>0.89688341860895571</c:v>
                </c:pt>
                <c:pt idx="176">
                  <c:v>0.90012404371404564</c:v>
                </c:pt>
                <c:pt idx="177">
                  <c:v>0.90328964597049288</c:v>
                </c:pt>
                <c:pt idx="178">
                  <c:v>0.90638093051016544</c:v>
                </c:pt>
                <c:pt idx="179">
                  <c:v>0.90939863491854789</c:v>
                </c:pt>
                <c:pt idx="180">
                  <c:v>0.91234352773814442</c:v>
                </c:pt>
                <c:pt idx="181">
                  <c:v>0.91521640696668483</c:v>
                </c:pt>
                <c:pt idx="182">
                  <c:v>0.91801809855273264</c:v>
                </c:pt>
                <c:pt idx="183">
                  <c:v>0.92074945489123539</c:v>
                </c:pt>
                <c:pt idx="184">
                  <c:v>0.92341135332149993</c:v>
                </c:pt>
                <c:pt idx="185">
                  <c:v>0.92600469463000346</c:v>
                </c:pt>
                <c:pt idx="186">
                  <c:v>0.92853040156038424</c:v>
                </c:pt>
                <c:pt idx="187">
                  <c:v>0.93098941733288287</c:v>
                </c:pt>
                <c:pt idx="188">
                  <c:v>0.93338270417542535</c:v>
                </c:pt>
                <c:pt idx="189">
                  <c:v>0.93571124186846066</c:v>
                </c:pt>
                <c:pt idx="190">
                  <c:v>0.93797602630558108</c:v>
                </c:pt>
                <c:pt idx="191">
                  <c:v>0.94017806807187232</c:v>
                </c:pt>
                <c:pt idx="192">
                  <c:v>0.94231839104184567</c:v>
                </c:pt>
                <c:pt idx="193">
                  <c:v>0.94439803099872299</c:v>
                </c:pt>
                <c:pt idx="194">
                  <c:v>0.94641803427674687</c:v>
                </c:pt>
                <c:pt idx="195">
                  <c:v>0.94837945642810295</c:v>
                </c:pt>
                <c:pt idx="196">
                  <c:v>0.9502833609159409</c:v>
                </c:pt>
                <c:pt idx="197">
                  <c:v>0.9521308178348924</c:v>
                </c:pt>
                <c:pt idx="198">
                  <c:v>0.95392290266038637</c:v>
                </c:pt>
                <c:pt idx="199">
                  <c:v>0.95566069502796713</c:v>
                </c:pt>
                <c:pt idx="200">
                  <c:v>0.957345277543727</c:v>
                </c:pt>
                <c:pt idx="201">
                  <c:v>0.95897773462687108</c:v>
                </c:pt>
                <c:pt idx="202">
                  <c:v>0.96055915138533443</c:v>
                </c:pt>
                <c:pt idx="203">
                  <c:v>0.96209061252528294</c:v>
                </c:pt>
                <c:pt idx="204">
                  <c:v>0.96357320129523294</c:v>
                </c:pt>
                <c:pt idx="205">
                  <c:v>0.96500799846543694</c:v>
                </c:pt>
                <c:pt idx="206">
                  <c:v>0.96639608134308841</c:v>
                </c:pt>
                <c:pt idx="207">
                  <c:v>0.96773852282381545</c:v>
                </c:pt>
                <c:pt idx="208">
                  <c:v>0.96903639047984347</c:v>
                </c:pt>
                <c:pt idx="209">
                  <c:v>0.97029074568512164</c:v>
                </c:pt>
                <c:pt idx="210">
                  <c:v>0.97150264277762954</c:v>
                </c:pt>
                <c:pt idx="211">
                  <c:v>0.9726731282589951</c:v>
                </c:pt>
                <c:pt idx="212">
                  <c:v>0.973803240031481</c:v>
                </c:pt>
                <c:pt idx="213">
                  <c:v>0.97489400667231818</c:v>
                </c:pt>
                <c:pt idx="214">
                  <c:v>0.97594644674529651</c:v>
                </c:pt>
                <c:pt idx="215">
                  <c:v>0.97696156814944612</c:v>
                </c:pt>
                <c:pt idx="216">
                  <c:v>0.97794036750458369</c:v>
                </c:pt>
                <c:pt idx="217">
                  <c:v>0.97888382957342535</c:v>
                </c:pt>
                <c:pt idx="218">
                  <c:v>0.97979292671991391</c:v>
                </c:pt>
                <c:pt idx="219">
                  <c:v>0.98066861840334374</c:v>
                </c:pt>
                <c:pt idx="220">
                  <c:v>0.98151185070781444</c:v>
                </c:pt>
                <c:pt idx="221">
                  <c:v>0.98232355590649212</c:v>
                </c:pt>
                <c:pt idx="222">
                  <c:v>0.98310465206010589</c:v>
                </c:pt>
                <c:pt idx="223">
                  <c:v>0.9838560426490629</c:v>
                </c:pt>
                <c:pt idx="224">
                  <c:v>0.98457861623852261</c:v>
                </c:pt>
                <c:pt idx="225">
                  <c:v>0.98527324617572876</c:v>
                </c:pt>
                <c:pt idx="226">
                  <c:v>0.98594079031886317</c:v>
                </c:pt>
                <c:pt idx="227">
                  <c:v>0.98658209079665149</c:v>
                </c:pt>
                <c:pt idx="228">
                  <c:v>0.98719797379791929</c:v>
                </c:pt>
                <c:pt idx="229">
                  <c:v>0.98778924939026991</c:v>
                </c:pt>
                <c:pt idx="230">
                  <c:v>0.9883567113670324</c:v>
                </c:pt>
                <c:pt idx="231">
                  <c:v>0.98890113712160332</c:v>
                </c:pt>
                <c:pt idx="232">
                  <c:v>0.98942328754828968</c:v>
                </c:pt>
                <c:pt idx="233">
                  <c:v>0.98992390696874399</c:v>
                </c:pt>
                <c:pt idx="234">
                  <c:v>0.99040372308306834</c:v>
                </c:pt>
                <c:pt idx="235">
                  <c:v>0.99086344694465345</c:v>
                </c:pt>
                <c:pt idx="236">
                  <c:v>0.99130377295781369</c:v>
                </c:pt>
                <c:pt idx="237">
                  <c:v>0.99172537889726808</c:v>
                </c:pt>
                <c:pt idx="238">
                  <c:v>0.99212892594851976</c:v>
                </c:pt>
                <c:pt idx="239">
                  <c:v>0.99251505876818213</c:v>
                </c:pt>
                <c:pt idx="240">
                  <c:v>0.99288440556330138</c:v>
                </c:pt>
                <c:pt idx="241">
                  <c:v>0.99323757818873082</c:v>
                </c:pt>
                <c:pt idx="242">
                  <c:v>0.99357517226161518</c:v>
                </c:pt>
                <c:pt idx="243">
                  <c:v>0.99389776729205237</c:v>
                </c:pt>
                <c:pt idx="244">
                  <c:v>0.99420592682900799</c:v>
                </c:pt>
                <c:pt idx="245">
                  <c:v>0.9945001986205706</c:v>
                </c:pt>
                <c:pt idx="246">
                  <c:v>0.99478111478764586</c:v>
                </c:pt>
                <c:pt idx="247">
                  <c:v>0.99504919201020392</c:v>
                </c:pt>
                <c:pt idx="248">
                  <c:v>0.99530493172520829</c:v>
                </c:pt>
                <c:pt idx="249">
                  <c:v>0.9955488203353714</c:v>
                </c:pt>
                <c:pt idx="250">
                  <c:v>0.99578132942790187</c:v>
                </c:pt>
                <c:pt idx="251">
                  <c:v>0.9960029160024233</c:v>
                </c:pt>
                <c:pt idx="252">
                  <c:v>0.99621402270726866</c:v>
                </c:pt>
                <c:pt idx="253">
                  <c:v>0.99641507808337337</c:v>
                </c:pt>
                <c:pt idx="254">
                  <c:v>0.99660649681501023</c:v>
                </c:pt>
                <c:pt idx="255">
                  <c:v>0.99678867998663534</c:v>
                </c:pt>
                <c:pt idx="256">
                  <c:v>0.99696201534513429</c:v>
                </c:pt>
                <c:pt idx="257">
                  <c:v>0.99712687756678109</c:v>
                </c:pt>
                <c:pt idx="258">
                  <c:v>0.99728362852824926</c:v>
                </c:pt>
                <c:pt idx="259">
                  <c:v>0.99743261758103507</c:v>
                </c:pt>
                <c:pt idx="260">
                  <c:v>0.9975741818286803</c:v>
                </c:pt>
                <c:pt idx="261">
                  <c:v>0.99770864640620494</c:v>
                </c:pt>
                <c:pt idx="262">
                  <c:v>0.99783632476118533</c:v>
                </c:pt>
                <c:pt idx="263">
                  <c:v>0.99795751893594009</c:v>
                </c:pt>
                <c:pt idx="264">
                  <c:v>0.99807251985030709</c:v>
                </c:pt>
                <c:pt idx="265">
                  <c:v>0.99818160758452323</c:v>
                </c:pt>
                <c:pt idx="266">
                  <c:v>0.99828505166174286</c:v>
                </c:pt>
                <c:pt idx="267">
                  <c:v>0.9983831113297521</c:v>
                </c:pt>
                <c:pt idx="268">
                  <c:v>0.99847603584146538</c:v>
                </c:pt>
                <c:pt idx="269">
                  <c:v>0.99856406473380943</c:v>
                </c:pt>
                <c:pt idx="270">
                  <c:v>0.99864742810462803</c:v>
                </c:pt>
                <c:pt idx="271">
                  <c:v>0.99872634688726025</c:v>
                </c:pt>
                <c:pt idx="272">
                  <c:v>0.99880103312247082</c:v>
                </c:pt>
                <c:pt idx="273">
                  <c:v>0.99887169022743005</c:v>
                </c:pt>
                <c:pt idx="274">
                  <c:v>0.99893851326146665</c:v>
                </c:pt>
                <c:pt idx="275">
                  <c:v>0.99900168918833443</c:v>
                </c:pt>
                <c:pt idx="276">
                  <c:v>0.99906139713475572</c:v>
                </c:pt>
                <c:pt idx="277">
                  <c:v>0.99911780864502608</c:v>
                </c:pt>
                <c:pt idx="278">
                  <c:v>0.99917108793148168</c:v>
                </c:pt>
                <c:pt idx="279">
                  <c:v>0.99922139212065175</c:v>
                </c:pt>
                <c:pt idx="280">
                  <c:v>0.99926887149493504</c:v>
                </c:pt>
                <c:pt idx="281">
                  <c:v>0.99931366972965818</c:v>
                </c:pt>
                <c:pt idx="282">
                  <c:v>0.99935592412539109</c:v>
                </c:pt>
                <c:pt idx="283">
                  <c:v>0.99939576583540812</c:v>
                </c:pt>
                <c:pt idx="284">
                  <c:v>0.99943332008820307</c:v>
                </c:pt>
                <c:pt idx="285">
                  <c:v>0.99946870640497787</c:v>
                </c:pt>
                <c:pt idx="286">
                  <c:v>0.99950203881204192</c:v>
                </c:pt>
                <c:pt idx="287">
                  <c:v>0.99953342604806883</c:v>
                </c:pt>
                <c:pt idx="288">
                  <c:v>0.99956297176617515</c:v>
                </c:pt>
                <c:pt idx="289">
                  <c:v>0.99959077473079339</c:v>
                </c:pt>
                <c:pt idx="290">
                  <c:v>0.99961692900932575</c:v>
                </c:pt>
                <c:pt idx="291">
                  <c:v>0.99964152415857621</c:v>
                </c:pt>
                <c:pt idx="292">
                  <c:v>0.99966464540596633</c:v>
                </c:pt>
                <c:pt idx="293">
                  <c:v>0.99968637382555392</c:v>
                </c:pt>
                <c:pt idx="294">
                  <c:v>0.99970678650887823</c:v>
                </c:pt>
                <c:pt idx="295">
                  <c:v>0.999725956730668</c:v>
                </c:pt>
                <c:pt idx="296">
                  <c:v>0.99974395410945305</c:v>
                </c:pt>
                <c:pt idx="297">
                  <c:v>0.9997608447631301</c:v>
                </c:pt>
                <c:pt idx="298">
                  <c:v>0.99977669145953962</c:v>
                </c:pt>
                <c:pt idx="299">
                  <c:v>0.99979155376211493</c:v>
                </c:pt>
                <c:pt idx="300">
                  <c:v>0.9998054881706725</c:v>
                </c:pt>
              </c:numCache>
            </c:numRef>
          </c:xVal>
          <c:yVal>
            <c:numRef>
              <c:f>'5) Cumulative_NormDist'!$BG$3:$BG$303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3-9832-44AA-8404-B968567BFBAD}"/>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Dolomite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UCS_YM_BoxPlot_by_Rock'!$BQ$50</c:f>
                <c:numCache>
                  <c:formatCode>General</c:formatCode>
                  <c:ptCount val="1"/>
                  <c:pt idx="0">
                    <c:v>6.3778954493627413</c:v>
                  </c:pt>
                </c:numCache>
              </c:numRef>
            </c:plus>
            <c:minus>
              <c:numRef>
                <c:f>'4) UCS_YM_BoxPlot_by_Rock'!$BQ$50</c:f>
                <c:numCache>
                  <c:formatCode>General</c:formatCode>
                  <c:ptCount val="1"/>
                  <c:pt idx="0">
                    <c:v>6.3778954493627413</c:v>
                  </c:pt>
                </c:numCache>
              </c:numRef>
            </c:minus>
            <c:spPr>
              <a:ln w="25400" cap="sq">
                <a:solidFill>
                  <a:schemeClr val="bg2">
                    <a:lumMod val="50000"/>
                  </a:schemeClr>
                </a:solidFill>
                <a:prstDash val="sysDash"/>
              </a:ln>
            </c:spPr>
          </c:errBars>
          <c:xVal>
            <c:numRef>
              <c:f>'4) UCS_YM_BoxPlot_by_Rock'!$BP$49</c:f>
              <c:numCache>
                <c:formatCode>General</c:formatCode>
                <c:ptCount val="1"/>
                <c:pt idx="0">
                  <c:v>0.5</c:v>
                </c:pt>
              </c:numCache>
            </c:numRef>
          </c:xVal>
          <c:yVal>
            <c:numRef>
              <c:f>'4) UCS_YM_BoxPlot_by_Rock'!$BQ$49</c:f>
              <c:numCache>
                <c:formatCode>0.00</c:formatCode>
                <c:ptCount val="1"/>
                <c:pt idx="0">
                  <c:v>105.80629357742146</c:v>
                </c:pt>
              </c:numCache>
            </c:numRef>
          </c:yVal>
          <c:smooth val="0"/>
          <c:extLst>
            <c:ext xmlns:c16="http://schemas.microsoft.com/office/drawing/2014/chart" uri="{C3380CC4-5D6E-409C-BE32-E72D297353CC}">
              <c16:uniqueId val="{00000001-BA91-482A-A9BE-87263A65D45F}"/>
            </c:ext>
          </c:extLst>
        </c:ser>
        <c:ser>
          <c:idx val="2"/>
          <c:order val="3"/>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UCS_YM_BoxPlot_by_Rock'!$BU$24:$BU$28</c:f>
              <c:numCache>
                <c:formatCode>0%</c:formatCode>
                <c:ptCount val="5"/>
                <c:pt idx="0">
                  <c:v>0</c:v>
                </c:pt>
                <c:pt idx="1">
                  <c:v>0.25</c:v>
                </c:pt>
                <c:pt idx="2">
                  <c:v>0.5</c:v>
                </c:pt>
                <c:pt idx="3">
                  <c:v>0.75</c:v>
                </c:pt>
                <c:pt idx="4">
                  <c:v>1</c:v>
                </c:pt>
              </c:numCache>
            </c:numRef>
          </c:xVal>
          <c:yVal>
            <c:numRef>
              <c:f>'4) UCS_YM_BoxPlot_by_Rock'!$BV$24:$BV$28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832-44AA-8404-B968567BFBAD}"/>
            </c:ext>
          </c:extLst>
        </c:ser>
        <c:dLbls>
          <c:showLegendKey val="0"/>
          <c:showVal val="0"/>
          <c:showCatName val="0"/>
          <c:showSerName val="0"/>
          <c:showPercent val="0"/>
          <c:showBubbleSize val="0"/>
        </c:dLbls>
        <c:axId val="740174728"/>
        <c:axId val="74016062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333284821804453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456595090300151E-3"/>
              <c:y val="0.37379544424416833"/>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50"/>
        <c:minorUnit val="5"/>
      </c:valAx>
      <c:valAx>
        <c:axId val="740160624"/>
        <c:scaling>
          <c:orientation val="minMax"/>
          <c:max val="400"/>
        </c:scaling>
        <c:delete val="0"/>
        <c:axPos val="r"/>
        <c:numFmt formatCode="0.00" sourceLinked="1"/>
        <c:majorTickMark val="none"/>
        <c:minorTickMark val="none"/>
        <c:tickLblPos val="none"/>
        <c:crossAx val="740174728"/>
        <c:crosses val="max"/>
        <c:crossBetween val="midCat"/>
      </c:valAx>
      <c:valAx>
        <c:axId val="740174728"/>
        <c:scaling>
          <c:orientation val="minMax"/>
          <c:max val="1"/>
        </c:scaling>
        <c:delete val="0"/>
        <c:axPos val="t"/>
        <c:majorGridlines/>
        <c:numFmt formatCode="General" sourceLinked="1"/>
        <c:majorTickMark val="out"/>
        <c:minorTickMark val="none"/>
        <c:tickLblPos val="none"/>
        <c:crossAx val="74016062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UCS_YM_BoxPlot_by_Rock'!$CJ$1</c:f>
          <c:strCache>
            <c:ptCount val="1"/>
            <c:pt idx="0">
              <c:v>Lime_Dolo_YM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0"/>
          <c:order val="0"/>
          <c:spPr>
            <a:ln>
              <a:noFill/>
            </a:ln>
          </c:spPr>
          <c:marker>
            <c:symbol val="circle"/>
            <c:size val="5"/>
            <c:spPr>
              <a:solidFill>
                <a:schemeClr val="bg2">
                  <a:lumMod val="75000"/>
                </a:schemeClr>
              </a:solidFill>
              <a:ln>
                <a:solidFill>
                  <a:schemeClr val="bg2">
                    <a:lumMod val="50000"/>
                  </a:schemeClr>
                </a:solidFill>
              </a:ln>
            </c:spPr>
          </c:marker>
          <c:xVal>
            <c:numRef>
              <c:f>'4) UCS_YM_BoxPlot_by_Rock'!$CD$2:$CD$405</c:f>
              <c:numCache>
                <c:formatCode>General</c:formatCode>
                <c:ptCount val="404"/>
                <c:pt idx="0">
                  <c:v>4.5871559633027525E-3</c:v>
                </c:pt>
                <c:pt idx="1">
                  <c:v>9.1743119266055051E-3</c:v>
                </c:pt>
                <c:pt idx="2">
                  <c:v>1.3761467889908258E-2</c:v>
                </c:pt>
                <c:pt idx="3">
                  <c:v>1.834862385321101E-2</c:v>
                </c:pt>
                <c:pt idx="4">
                  <c:v>2.2935779816513763E-2</c:v>
                </c:pt>
                <c:pt idx="5">
                  <c:v>2.7522935779816515E-2</c:v>
                </c:pt>
                <c:pt idx="6">
                  <c:v>3.2110091743119268E-2</c:v>
                </c:pt>
                <c:pt idx="7">
                  <c:v>3.669724770642202E-2</c:v>
                </c:pt>
                <c:pt idx="8">
                  <c:v>4.1284403669724773E-2</c:v>
                </c:pt>
                <c:pt idx="9">
                  <c:v>4.5871559633027525E-2</c:v>
                </c:pt>
                <c:pt idx="10">
                  <c:v>5.0458715596330278E-2</c:v>
                </c:pt>
                <c:pt idx="11">
                  <c:v>5.5045871559633031E-2</c:v>
                </c:pt>
                <c:pt idx="12">
                  <c:v>5.9633027522935783E-2</c:v>
                </c:pt>
                <c:pt idx="13">
                  <c:v>6.4220183486238536E-2</c:v>
                </c:pt>
                <c:pt idx="14">
                  <c:v>6.8807339449541288E-2</c:v>
                </c:pt>
                <c:pt idx="15">
                  <c:v>7.3394495412844041E-2</c:v>
                </c:pt>
                <c:pt idx="16">
                  <c:v>7.7981651376146793E-2</c:v>
                </c:pt>
                <c:pt idx="17">
                  <c:v>8.2568807339449546E-2</c:v>
                </c:pt>
                <c:pt idx="18">
                  <c:v>8.7155963302752298E-2</c:v>
                </c:pt>
                <c:pt idx="19">
                  <c:v>9.1743119266055051E-2</c:v>
                </c:pt>
                <c:pt idx="20">
                  <c:v>9.6330275229357804E-2</c:v>
                </c:pt>
                <c:pt idx="21">
                  <c:v>0.10091743119266056</c:v>
                </c:pt>
                <c:pt idx="22">
                  <c:v>0.10550458715596331</c:v>
                </c:pt>
                <c:pt idx="23">
                  <c:v>0.11009174311926606</c:v>
                </c:pt>
                <c:pt idx="24">
                  <c:v>0.11467889908256881</c:v>
                </c:pt>
                <c:pt idx="25">
                  <c:v>0.11926605504587157</c:v>
                </c:pt>
                <c:pt idx="26">
                  <c:v>0.12385321100917432</c:v>
                </c:pt>
                <c:pt idx="27">
                  <c:v>0.12844036697247707</c:v>
                </c:pt>
                <c:pt idx="28">
                  <c:v>0.13302752293577982</c:v>
                </c:pt>
                <c:pt idx="29">
                  <c:v>0.13761467889908258</c:v>
                </c:pt>
                <c:pt idx="30">
                  <c:v>0.14220183486238533</c:v>
                </c:pt>
                <c:pt idx="31">
                  <c:v>0.14678899082568808</c:v>
                </c:pt>
                <c:pt idx="32">
                  <c:v>0.15137614678899083</c:v>
                </c:pt>
                <c:pt idx="33">
                  <c:v>0.15596330275229359</c:v>
                </c:pt>
                <c:pt idx="34">
                  <c:v>0.16055045871559634</c:v>
                </c:pt>
                <c:pt idx="35">
                  <c:v>0.16513761467889909</c:v>
                </c:pt>
                <c:pt idx="36">
                  <c:v>0.16972477064220184</c:v>
                </c:pt>
                <c:pt idx="37">
                  <c:v>0.1743119266055046</c:v>
                </c:pt>
                <c:pt idx="38">
                  <c:v>0.17889908256880735</c:v>
                </c:pt>
                <c:pt idx="39">
                  <c:v>0.1834862385321101</c:v>
                </c:pt>
                <c:pt idx="40">
                  <c:v>0.18807339449541285</c:v>
                </c:pt>
                <c:pt idx="41">
                  <c:v>0.19266055045871561</c:v>
                </c:pt>
                <c:pt idx="42">
                  <c:v>0.19724770642201836</c:v>
                </c:pt>
                <c:pt idx="43">
                  <c:v>0.20183486238532111</c:v>
                </c:pt>
                <c:pt idx="44">
                  <c:v>0.20642201834862386</c:v>
                </c:pt>
                <c:pt idx="45">
                  <c:v>0.21100917431192662</c:v>
                </c:pt>
                <c:pt idx="46">
                  <c:v>0.21559633027522937</c:v>
                </c:pt>
                <c:pt idx="47">
                  <c:v>0.22018348623853212</c:v>
                </c:pt>
                <c:pt idx="48">
                  <c:v>0.22477064220183487</c:v>
                </c:pt>
                <c:pt idx="49">
                  <c:v>0.22935779816513763</c:v>
                </c:pt>
                <c:pt idx="50">
                  <c:v>0.23394495412844038</c:v>
                </c:pt>
                <c:pt idx="51">
                  <c:v>0.23853211009174313</c:v>
                </c:pt>
                <c:pt idx="52">
                  <c:v>0.24311926605504589</c:v>
                </c:pt>
                <c:pt idx="53">
                  <c:v>0.24770642201834864</c:v>
                </c:pt>
                <c:pt idx="54">
                  <c:v>0.25229357798165136</c:v>
                </c:pt>
                <c:pt idx="55">
                  <c:v>0.25688073394495414</c:v>
                </c:pt>
                <c:pt idx="56">
                  <c:v>0.26146788990825687</c:v>
                </c:pt>
                <c:pt idx="57">
                  <c:v>0.26605504587155965</c:v>
                </c:pt>
                <c:pt idx="58">
                  <c:v>0.27064220183486237</c:v>
                </c:pt>
                <c:pt idx="59">
                  <c:v>0.27522935779816515</c:v>
                </c:pt>
                <c:pt idx="60">
                  <c:v>0.27981651376146788</c:v>
                </c:pt>
                <c:pt idx="61">
                  <c:v>0.28440366972477066</c:v>
                </c:pt>
                <c:pt idx="62">
                  <c:v>0.28899082568807338</c:v>
                </c:pt>
                <c:pt idx="63">
                  <c:v>0.29357798165137616</c:v>
                </c:pt>
                <c:pt idx="64">
                  <c:v>0.29816513761467889</c:v>
                </c:pt>
                <c:pt idx="65">
                  <c:v>0.30275229357798167</c:v>
                </c:pt>
                <c:pt idx="66">
                  <c:v>0.30733944954128439</c:v>
                </c:pt>
                <c:pt idx="67">
                  <c:v>0.31192660550458717</c:v>
                </c:pt>
                <c:pt idx="68">
                  <c:v>0.3165137614678899</c:v>
                </c:pt>
                <c:pt idx="69">
                  <c:v>0.32110091743119268</c:v>
                </c:pt>
                <c:pt idx="70">
                  <c:v>0.3256880733944954</c:v>
                </c:pt>
                <c:pt idx="71">
                  <c:v>0.33027522935779818</c:v>
                </c:pt>
                <c:pt idx="72">
                  <c:v>0.33486238532110091</c:v>
                </c:pt>
                <c:pt idx="73">
                  <c:v>0.33944954128440369</c:v>
                </c:pt>
                <c:pt idx="74">
                  <c:v>0.34403669724770641</c:v>
                </c:pt>
                <c:pt idx="75">
                  <c:v>0.34862385321100919</c:v>
                </c:pt>
                <c:pt idx="76">
                  <c:v>0.35321100917431192</c:v>
                </c:pt>
                <c:pt idx="77">
                  <c:v>0.3577981651376147</c:v>
                </c:pt>
                <c:pt idx="78">
                  <c:v>0.36238532110091742</c:v>
                </c:pt>
                <c:pt idx="79">
                  <c:v>0.3669724770642202</c:v>
                </c:pt>
                <c:pt idx="80">
                  <c:v>0.37155963302752293</c:v>
                </c:pt>
                <c:pt idx="81">
                  <c:v>0.37614678899082571</c:v>
                </c:pt>
                <c:pt idx="82">
                  <c:v>0.38073394495412843</c:v>
                </c:pt>
                <c:pt idx="83">
                  <c:v>0.38532110091743121</c:v>
                </c:pt>
                <c:pt idx="84">
                  <c:v>0.38990825688073394</c:v>
                </c:pt>
                <c:pt idx="85">
                  <c:v>0.39449541284403672</c:v>
                </c:pt>
                <c:pt idx="86">
                  <c:v>0.39908256880733944</c:v>
                </c:pt>
                <c:pt idx="87">
                  <c:v>0.40366972477064222</c:v>
                </c:pt>
                <c:pt idx="88">
                  <c:v>0.40825688073394495</c:v>
                </c:pt>
                <c:pt idx="89">
                  <c:v>0.41284403669724773</c:v>
                </c:pt>
                <c:pt idx="90">
                  <c:v>0.41743119266055045</c:v>
                </c:pt>
                <c:pt idx="91">
                  <c:v>0.42201834862385323</c:v>
                </c:pt>
                <c:pt idx="92">
                  <c:v>0.42660550458715596</c:v>
                </c:pt>
                <c:pt idx="93">
                  <c:v>0.43119266055045874</c:v>
                </c:pt>
                <c:pt idx="94">
                  <c:v>0.43577981651376146</c:v>
                </c:pt>
                <c:pt idx="95">
                  <c:v>0.44036697247706424</c:v>
                </c:pt>
                <c:pt idx="96">
                  <c:v>0.44495412844036697</c:v>
                </c:pt>
                <c:pt idx="97">
                  <c:v>0.44954128440366975</c:v>
                </c:pt>
                <c:pt idx="98">
                  <c:v>0.45412844036697247</c:v>
                </c:pt>
                <c:pt idx="99">
                  <c:v>0.45871559633027525</c:v>
                </c:pt>
                <c:pt idx="100">
                  <c:v>0.46330275229357798</c:v>
                </c:pt>
                <c:pt idx="101">
                  <c:v>0.46788990825688076</c:v>
                </c:pt>
                <c:pt idx="102">
                  <c:v>0.47247706422018348</c:v>
                </c:pt>
                <c:pt idx="103">
                  <c:v>0.47706422018348627</c:v>
                </c:pt>
                <c:pt idx="104">
                  <c:v>0.48165137614678899</c:v>
                </c:pt>
                <c:pt idx="105">
                  <c:v>0.48623853211009177</c:v>
                </c:pt>
                <c:pt idx="106">
                  <c:v>0.49082568807339449</c:v>
                </c:pt>
                <c:pt idx="107">
                  <c:v>0.49541284403669728</c:v>
                </c:pt>
                <c:pt idx="108">
                  <c:v>0.5</c:v>
                </c:pt>
                <c:pt idx="109">
                  <c:v>0.50458715596330272</c:v>
                </c:pt>
                <c:pt idx="110">
                  <c:v>0.50917431192660545</c:v>
                </c:pt>
                <c:pt idx="111">
                  <c:v>0.51376146788990829</c:v>
                </c:pt>
                <c:pt idx="112">
                  <c:v>0.51834862385321101</c:v>
                </c:pt>
                <c:pt idx="113">
                  <c:v>0.52293577981651373</c:v>
                </c:pt>
                <c:pt idx="114">
                  <c:v>0.52752293577981646</c:v>
                </c:pt>
                <c:pt idx="115">
                  <c:v>0.5321100917431193</c:v>
                </c:pt>
                <c:pt idx="116">
                  <c:v>0.53669724770642202</c:v>
                </c:pt>
                <c:pt idx="117">
                  <c:v>0.54128440366972475</c:v>
                </c:pt>
                <c:pt idx="118">
                  <c:v>0.54587155963302747</c:v>
                </c:pt>
                <c:pt idx="119">
                  <c:v>0.55045871559633031</c:v>
                </c:pt>
                <c:pt idx="120">
                  <c:v>0.55504587155963303</c:v>
                </c:pt>
                <c:pt idx="121">
                  <c:v>0.55963302752293576</c:v>
                </c:pt>
                <c:pt idx="122">
                  <c:v>0.56422018348623848</c:v>
                </c:pt>
                <c:pt idx="123">
                  <c:v>0.56880733944954132</c:v>
                </c:pt>
                <c:pt idx="124">
                  <c:v>0.57339449541284404</c:v>
                </c:pt>
                <c:pt idx="125">
                  <c:v>0.57798165137614677</c:v>
                </c:pt>
                <c:pt idx="126">
                  <c:v>0.58256880733944949</c:v>
                </c:pt>
                <c:pt idx="127">
                  <c:v>0.58715596330275233</c:v>
                </c:pt>
                <c:pt idx="128">
                  <c:v>0.59174311926605505</c:v>
                </c:pt>
                <c:pt idx="129">
                  <c:v>0.59633027522935778</c:v>
                </c:pt>
                <c:pt idx="130">
                  <c:v>0.6009174311926605</c:v>
                </c:pt>
                <c:pt idx="131">
                  <c:v>0.60550458715596334</c:v>
                </c:pt>
                <c:pt idx="132">
                  <c:v>0.61009174311926606</c:v>
                </c:pt>
                <c:pt idx="133">
                  <c:v>0.61467889908256879</c:v>
                </c:pt>
                <c:pt idx="134">
                  <c:v>0.61926605504587151</c:v>
                </c:pt>
                <c:pt idx="135">
                  <c:v>0.62385321100917435</c:v>
                </c:pt>
                <c:pt idx="136">
                  <c:v>0.62844036697247707</c:v>
                </c:pt>
                <c:pt idx="137">
                  <c:v>0.6330275229357798</c:v>
                </c:pt>
                <c:pt idx="138">
                  <c:v>0.63761467889908252</c:v>
                </c:pt>
                <c:pt idx="139">
                  <c:v>0.64220183486238536</c:v>
                </c:pt>
                <c:pt idx="140">
                  <c:v>0.64678899082568808</c:v>
                </c:pt>
                <c:pt idx="141">
                  <c:v>0.65137614678899081</c:v>
                </c:pt>
                <c:pt idx="142">
                  <c:v>0.65596330275229353</c:v>
                </c:pt>
                <c:pt idx="143">
                  <c:v>0.66055045871559637</c:v>
                </c:pt>
                <c:pt idx="144">
                  <c:v>0.66513761467889909</c:v>
                </c:pt>
                <c:pt idx="145">
                  <c:v>0.66972477064220182</c:v>
                </c:pt>
                <c:pt idx="146">
                  <c:v>0.67431192660550454</c:v>
                </c:pt>
                <c:pt idx="147">
                  <c:v>0.67889908256880738</c:v>
                </c:pt>
                <c:pt idx="148">
                  <c:v>0.6834862385321101</c:v>
                </c:pt>
                <c:pt idx="149">
                  <c:v>0.68807339449541283</c:v>
                </c:pt>
                <c:pt idx="150">
                  <c:v>0.69266055045871555</c:v>
                </c:pt>
                <c:pt idx="151">
                  <c:v>0.69724770642201839</c:v>
                </c:pt>
                <c:pt idx="152">
                  <c:v>0.70183486238532111</c:v>
                </c:pt>
                <c:pt idx="153">
                  <c:v>0.70642201834862384</c:v>
                </c:pt>
                <c:pt idx="154">
                  <c:v>0.71100917431192656</c:v>
                </c:pt>
                <c:pt idx="155">
                  <c:v>0.7155963302752294</c:v>
                </c:pt>
                <c:pt idx="156">
                  <c:v>0.72018348623853212</c:v>
                </c:pt>
                <c:pt idx="157">
                  <c:v>0.72477064220183485</c:v>
                </c:pt>
                <c:pt idx="158">
                  <c:v>0.72935779816513757</c:v>
                </c:pt>
                <c:pt idx="159">
                  <c:v>0.73394495412844041</c:v>
                </c:pt>
                <c:pt idx="160">
                  <c:v>0.73853211009174313</c:v>
                </c:pt>
                <c:pt idx="161">
                  <c:v>0.74311926605504586</c:v>
                </c:pt>
                <c:pt idx="162">
                  <c:v>0.74770642201834858</c:v>
                </c:pt>
                <c:pt idx="163">
                  <c:v>0.75229357798165142</c:v>
                </c:pt>
                <c:pt idx="164">
                  <c:v>0.75688073394495414</c:v>
                </c:pt>
                <c:pt idx="165">
                  <c:v>0.76146788990825687</c:v>
                </c:pt>
                <c:pt idx="166">
                  <c:v>0.76605504587155959</c:v>
                </c:pt>
                <c:pt idx="167">
                  <c:v>0.77064220183486243</c:v>
                </c:pt>
                <c:pt idx="168">
                  <c:v>0.77522935779816515</c:v>
                </c:pt>
                <c:pt idx="169">
                  <c:v>0.77981651376146788</c:v>
                </c:pt>
                <c:pt idx="170">
                  <c:v>0.7844036697247706</c:v>
                </c:pt>
                <c:pt idx="171">
                  <c:v>0.78899082568807344</c:v>
                </c:pt>
                <c:pt idx="172">
                  <c:v>0.79357798165137616</c:v>
                </c:pt>
                <c:pt idx="173">
                  <c:v>0.79816513761467889</c:v>
                </c:pt>
                <c:pt idx="174">
                  <c:v>0.80275229357798161</c:v>
                </c:pt>
                <c:pt idx="175">
                  <c:v>0.80733944954128445</c:v>
                </c:pt>
                <c:pt idx="176">
                  <c:v>0.81192660550458717</c:v>
                </c:pt>
                <c:pt idx="177">
                  <c:v>0.8165137614678899</c:v>
                </c:pt>
                <c:pt idx="178">
                  <c:v>0.82110091743119262</c:v>
                </c:pt>
                <c:pt idx="179">
                  <c:v>0.82568807339449546</c:v>
                </c:pt>
                <c:pt idx="180">
                  <c:v>0.83027522935779818</c:v>
                </c:pt>
                <c:pt idx="181">
                  <c:v>0.83486238532110091</c:v>
                </c:pt>
                <c:pt idx="182">
                  <c:v>0.83944954128440363</c:v>
                </c:pt>
                <c:pt idx="183">
                  <c:v>0.84403669724770647</c:v>
                </c:pt>
                <c:pt idx="184">
                  <c:v>0.84862385321100919</c:v>
                </c:pt>
                <c:pt idx="185">
                  <c:v>0.85321100917431192</c:v>
                </c:pt>
                <c:pt idx="186">
                  <c:v>0.85779816513761464</c:v>
                </c:pt>
                <c:pt idx="187">
                  <c:v>0.86238532110091748</c:v>
                </c:pt>
                <c:pt idx="188">
                  <c:v>0.8669724770642202</c:v>
                </c:pt>
                <c:pt idx="189">
                  <c:v>0.87155963302752293</c:v>
                </c:pt>
                <c:pt idx="190">
                  <c:v>0.87614678899082565</c:v>
                </c:pt>
                <c:pt idx="191">
                  <c:v>0.88073394495412849</c:v>
                </c:pt>
                <c:pt idx="192">
                  <c:v>0.88532110091743121</c:v>
                </c:pt>
                <c:pt idx="193">
                  <c:v>0.88990825688073394</c:v>
                </c:pt>
                <c:pt idx="194">
                  <c:v>0.89449541284403666</c:v>
                </c:pt>
                <c:pt idx="195">
                  <c:v>0.8990825688073395</c:v>
                </c:pt>
                <c:pt idx="196">
                  <c:v>0.90366972477064222</c:v>
                </c:pt>
                <c:pt idx="197">
                  <c:v>0.90825688073394495</c:v>
                </c:pt>
                <c:pt idx="198">
                  <c:v>0.91284403669724767</c:v>
                </c:pt>
                <c:pt idx="199">
                  <c:v>0.91743119266055051</c:v>
                </c:pt>
                <c:pt idx="200">
                  <c:v>0.92201834862385323</c:v>
                </c:pt>
                <c:pt idx="201">
                  <c:v>0.92660550458715596</c:v>
                </c:pt>
                <c:pt idx="202">
                  <c:v>0.93119266055045868</c:v>
                </c:pt>
                <c:pt idx="203">
                  <c:v>0.93577981651376152</c:v>
                </c:pt>
                <c:pt idx="204">
                  <c:v>0.94036697247706424</c:v>
                </c:pt>
                <c:pt idx="205">
                  <c:v>0.94495412844036697</c:v>
                </c:pt>
                <c:pt idx="206">
                  <c:v>0.94954128440366969</c:v>
                </c:pt>
                <c:pt idx="207">
                  <c:v>0.95412844036697253</c:v>
                </c:pt>
                <c:pt idx="208">
                  <c:v>0.95871559633027525</c:v>
                </c:pt>
                <c:pt idx="209">
                  <c:v>0.96330275229357798</c:v>
                </c:pt>
                <c:pt idx="210">
                  <c:v>0.9678899082568807</c:v>
                </c:pt>
                <c:pt idx="211">
                  <c:v>0.97247706422018354</c:v>
                </c:pt>
                <c:pt idx="212">
                  <c:v>0.97706422018348627</c:v>
                </c:pt>
                <c:pt idx="213">
                  <c:v>0.98165137614678899</c:v>
                </c:pt>
                <c:pt idx="214">
                  <c:v>0.98623853211009171</c:v>
                </c:pt>
                <c:pt idx="215">
                  <c:v>0.99082568807339455</c:v>
                </c:pt>
                <c:pt idx="216">
                  <c:v>0.99541284403669728</c:v>
                </c:pt>
              </c:numCache>
            </c:numRef>
          </c:xVal>
          <c:yVal>
            <c:numRef>
              <c:f>'4) UCS_YM_BoxPlot_by_Rock'!$CE$2:$CE$405</c:f>
              <c:numCache>
                <c:formatCode>General</c:formatCode>
                <c:ptCount val="404"/>
                <c:pt idx="0">
                  <c:v>1.2849999999999999</c:v>
                </c:pt>
                <c:pt idx="1">
                  <c:v>2.0169999999999999</c:v>
                </c:pt>
                <c:pt idx="2">
                  <c:v>2.145</c:v>
                </c:pt>
                <c:pt idx="3">
                  <c:v>3.0550000000000002</c:v>
                </c:pt>
                <c:pt idx="4">
                  <c:v>3.3809999999999998</c:v>
                </c:pt>
                <c:pt idx="5">
                  <c:v>4.4930000000000003</c:v>
                </c:pt>
                <c:pt idx="6">
                  <c:v>5.2270000000000003</c:v>
                </c:pt>
                <c:pt idx="7">
                  <c:v>5.23</c:v>
                </c:pt>
                <c:pt idx="8">
                  <c:v>5.46</c:v>
                </c:pt>
                <c:pt idx="9">
                  <c:v>5.56</c:v>
                </c:pt>
                <c:pt idx="10">
                  <c:v>5.79</c:v>
                </c:pt>
                <c:pt idx="11">
                  <c:v>6.06</c:v>
                </c:pt>
                <c:pt idx="12">
                  <c:v>6.25</c:v>
                </c:pt>
                <c:pt idx="13">
                  <c:v>6.29</c:v>
                </c:pt>
                <c:pt idx="14">
                  <c:v>6.44</c:v>
                </c:pt>
                <c:pt idx="15">
                  <c:v>6.5</c:v>
                </c:pt>
                <c:pt idx="16">
                  <c:v>6.52</c:v>
                </c:pt>
                <c:pt idx="17">
                  <c:v>6.5880000000000001</c:v>
                </c:pt>
                <c:pt idx="18">
                  <c:v>6.68</c:v>
                </c:pt>
                <c:pt idx="19">
                  <c:v>6.78</c:v>
                </c:pt>
                <c:pt idx="20">
                  <c:v>6.89</c:v>
                </c:pt>
                <c:pt idx="21">
                  <c:v>7.1929999999999996</c:v>
                </c:pt>
                <c:pt idx="22">
                  <c:v>7.5229999999999997</c:v>
                </c:pt>
                <c:pt idx="23">
                  <c:v>8.1820000000000004</c:v>
                </c:pt>
                <c:pt idx="24">
                  <c:v>8.2989999999999995</c:v>
                </c:pt>
                <c:pt idx="25">
                  <c:v>8.3279999999999994</c:v>
                </c:pt>
                <c:pt idx="26">
                  <c:v>8.6340000000000003</c:v>
                </c:pt>
                <c:pt idx="27">
                  <c:v>8.8030000000000008</c:v>
                </c:pt>
                <c:pt idx="28">
                  <c:v>8.9719999999999995</c:v>
                </c:pt>
                <c:pt idx="29">
                  <c:v>10.733000000000001</c:v>
                </c:pt>
                <c:pt idx="30">
                  <c:v>11.032999999999999</c:v>
                </c:pt>
                <c:pt idx="31">
                  <c:v>11.099</c:v>
                </c:pt>
                <c:pt idx="32">
                  <c:v>11.686</c:v>
                </c:pt>
                <c:pt idx="33">
                  <c:v>12.433999999999999</c:v>
                </c:pt>
                <c:pt idx="34">
                  <c:v>13.022</c:v>
                </c:pt>
                <c:pt idx="35">
                  <c:v>13.101000000000001</c:v>
                </c:pt>
                <c:pt idx="36">
                  <c:v>13.201000000000001</c:v>
                </c:pt>
                <c:pt idx="37">
                  <c:v>14.366</c:v>
                </c:pt>
                <c:pt idx="38">
                  <c:v>14.991</c:v>
                </c:pt>
                <c:pt idx="39">
                  <c:v>16.106999999999999</c:v>
                </c:pt>
                <c:pt idx="40">
                  <c:v>17.928999999999998</c:v>
                </c:pt>
                <c:pt idx="41">
                  <c:v>18.678999999999998</c:v>
                </c:pt>
                <c:pt idx="42">
                  <c:v>18.972000000000001</c:v>
                </c:pt>
                <c:pt idx="43">
                  <c:v>19.308</c:v>
                </c:pt>
                <c:pt idx="44">
                  <c:v>19.314</c:v>
                </c:pt>
                <c:pt idx="45">
                  <c:v>19.870999999999999</c:v>
                </c:pt>
                <c:pt idx="46">
                  <c:v>20.048999999999999</c:v>
                </c:pt>
                <c:pt idx="47">
                  <c:v>20.721</c:v>
                </c:pt>
                <c:pt idx="48">
                  <c:v>21.306999999999999</c:v>
                </c:pt>
                <c:pt idx="49">
                  <c:v>21.459</c:v>
                </c:pt>
                <c:pt idx="50">
                  <c:v>21.507000000000001</c:v>
                </c:pt>
                <c:pt idx="51">
                  <c:v>22.088999999999999</c:v>
                </c:pt>
                <c:pt idx="52">
                  <c:v>22.92</c:v>
                </c:pt>
                <c:pt idx="53">
                  <c:v>22.940999999999999</c:v>
                </c:pt>
                <c:pt idx="54">
                  <c:v>23.501999999999999</c:v>
                </c:pt>
                <c:pt idx="55">
                  <c:v>23.655172413793103</c:v>
                </c:pt>
                <c:pt idx="56">
                  <c:v>23.93</c:v>
                </c:pt>
                <c:pt idx="57">
                  <c:v>24.129000000000001</c:v>
                </c:pt>
                <c:pt idx="58">
                  <c:v>25.7</c:v>
                </c:pt>
                <c:pt idx="59">
                  <c:v>25.780999999999999</c:v>
                </c:pt>
                <c:pt idx="60">
                  <c:v>26.942</c:v>
                </c:pt>
                <c:pt idx="61">
                  <c:v>26.96</c:v>
                </c:pt>
                <c:pt idx="62">
                  <c:v>27.17</c:v>
                </c:pt>
                <c:pt idx="63">
                  <c:v>27.2</c:v>
                </c:pt>
                <c:pt idx="64">
                  <c:v>27.297999999999998</c:v>
                </c:pt>
                <c:pt idx="65">
                  <c:v>27.539000000000001</c:v>
                </c:pt>
                <c:pt idx="66" formatCode="0.0">
                  <c:v>27.578979301976034</c:v>
                </c:pt>
                <c:pt idx="67">
                  <c:v>28.323</c:v>
                </c:pt>
                <c:pt idx="68">
                  <c:v>28.433</c:v>
                </c:pt>
                <c:pt idx="69">
                  <c:v>29.09</c:v>
                </c:pt>
                <c:pt idx="70">
                  <c:v>29.114000000000001</c:v>
                </c:pt>
                <c:pt idx="71">
                  <c:v>29.114999999999998</c:v>
                </c:pt>
                <c:pt idx="72">
                  <c:v>29.577000000000002</c:v>
                </c:pt>
                <c:pt idx="73">
                  <c:v>30.018000000000001</c:v>
                </c:pt>
                <c:pt idx="74">
                  <c:v>30.119</c:v>
                </c:pt>
                <c:pt idx="75">
                  <c:v>30.206896551724139</c:v>
                </c:pt>
                <c:pt idx="76">
                  <c:v>30.699000000000002</c:v>
                </c:pt>
                <c:pt idx="77">
                  <c:v>30.757999999999999</c:v>
                </c:pt>
                <c:pt idx="78">
                  <c:v>30.760999999999999</c:v>
                </c:pt>
                <c:pt idx="79">
                  <c:v>31.690999999999999</c:v>
                </c:pt>
                <c:pt idx="80">
                  <c:v>31.862068965517242</c:v>
                </c:pt>
                <c:pt idx="81">
                  <c:v>32.088000000000001</c:v>
                </c:pt>
                <c:pt idx="82">
                  <c:v>33.279000000000003</c:v>
                </c:pt>
                <c:pt idx="83">
                  <c:v>33.402000000000001</c:v>
                </c:pt>
                <c:pt idx="84">
                  <c:v>33.985999999999997</c:v>
                </c:pt>
                <c:pt idx="85">
                  <c:v>34.430999999999997</c:v>
                </c:pt>
                <c:pt idx="86">
                  <c:v>34.457999999999998</c:v>
                </c:pt>
                <c:pt idx="87">
                  <c:v>34.936999999999998</c:v>
                </c:pt>
                <c:pt idx="88">
                  <c:v>36.155999999999999</c:v>
                </c:pt>
                <c:pt idx="89">
                  <c:v>36.709000000000003</c:v>
                </c:pt>
                <c:pt idx="90">
                  <c:v>36.712000000000003</c:v>
                </c:pt>
                <c:pt idx="91">
                  <c:v>37.090000000000003</c:v>
                </c:pt>
                <c:pt idx="92">
                  <c:v>37.744</c:v>
                </c:pt>
                <c:pt idx="93">
                  <c:v>37.832000000000001</c:v>
                </c:pt>
                <c:pt idx="94">
                  <c:v>38</c:v>
                </c:pt>
                <c:pt idx="95">
                  <c:v>38.622</c:v>
                </c:pt>
                <c:pt idx="96">
                  <c:v>39.088999999999999</c:v>
                </c:pt>
                <c:pt idx="97">
                  <c:v>39.091999999999999</c:v>
                </c:pt>
                <c:pt idx="98">
                  <c:v>39.517241379310342</c:v>
                </c:pt>
                <c:pt idx="99">
                  <c:v>39.996000000000002</c:v>
                </c:pt>
                <c:pt idx="100">
                  <c:v>41.931034482758619</c:v>
                </c:pt>
                <c:pt idx="101">
                  <c:v>41.94</c:v>
                </c:pt>
                <c:pt idx="102">
                  <c:v>42.048000000000002</c:v>
                </c:pt>
                <c:pt idx="103">
                  <c:v>43.03448275862069</c:v>
                </c:pt>
                <c:pt idx="104">
                  <c:v>43.155999999999999</c:v>
                </c:pt>
                <c:pt idx="105" formatCode="0.00">
                  <c:v>43.436892400612251</c:v>
                </c:pt>
                <c:pt idx="106" formatCode="0.0">
                  <c:v>43.9</c:v>
                </c:pt>
                <c:pt idx="107">
                  <c:v>43.942999999999998</c:v>
                </c:pt>
                <c:pt idx="108">
                  <c:v>44.012</c:v>
                </c:pt>
                <c:pt idx="109" formatCode="0.0">
                  <c:v>44.126366883161651</c:v>
                </c:pt>
                <c:pt idx="110">
                  <c:v>44.737000000000002</c:v>
                </c:pt>
                <c:pt idx="111">
                  <c:v>44.798999999999999</c:v>
                </c:pt>
                <c:pt idx="112">
                  <c:v>44.845999999999997</c:v>
                </c:pt>
                <c:pt idx="113">
                  <c:v>45.237000000000002</c:v>
                </c:pt>
                <c:pt idx="114">
                  <c:v>45.436999999999998</c:v>
                </c:pt>
                <c:pt idx="115">
                  <c:v>45.448275862068968</c:v>
                </c:pt>
                <c:pt idx="116">
                  <c:v>46.2</c:v>
                </c:pt>
                <c:pt idx="117">
                  <c:v>46.247999999999998</c:v>
                </c:pt>
                <c:pt idx="118">
                  <c:v>46.308999999999997</c:v>
                </c:pt>
                <c:pt idx="119">
                  <c:v>46.892000000000003</c:v>
                </c:pt>
                <c:pt idx="120">
                  <c:v>47</c:v>
                </c:pt>
                <c:pt idx="121">
                  <c:v>47.369</c:v>
                </c:pt>
                <c:pt idx="122">
                  <c:v>47.616</c:v>
                </c:pt>
                <c:pt idx="123">
                  <c:v>47.701000000000001</c:v>
                </c:pt>
                <c:pt idx="124">
                  <c:v>47.960999999999999</c:v>
                </c:pt>
                <c:pt idx="125">
                  <c:v>49</c:v>
                </c:pt>
                <c:pt idx="126">
                  <c:v>49.524999999999999</c:v>
                </c:pt>
                <c:pt idx="127">
                  <c:v>49.561</c:v>
                </c:pt>
                <c:pt idx="128">
                  <c:v>49.720999999999997</c:v>
                </c:pt>
                <c:pt idx="129">
                  <c:v>50.426000000000002</c:v>
                </c:pt>
                <c:pt idx="130" formatCode="0.0">
                  <c:v>51</c:v>
                </c:pt>
                <c:pt idx="131" formatCode="0.0">
                  <c:v>51.02111170865566</c:v>
                </c:pt>
                <c:pt idx="132">
                  <c:v>51.084000000000003</c:v>
                </c:pt>
                <c:pt idx="133" formatCode="0.0">
                  <c:v>51.71</c:v>
                </c:pt>
                <c:pt idx="134">
                  <c:v>51.786000000000001</c:v>
                </c:pt>
                <c:pt idx="135">
                  <c:v>51.787999999999997</c:v>
                </c:pt>
                <c:pt idx="136">
                  <c:v>51.814999999999998</c:v>
                </c:pt>
                <c:pt idx="137">
                  <c:v>52.713000000000001</c:v>
                </c:pt>
                <c:pt idx="138">
                  <c:v>52.749000000000002</c:v>
                </c:pt>
                <c:pt idx="139">
                  <c:v>52.988999999999997</c:v>
                </c:pt>
                <c:pt idx="140">
                  <c:v>53.655172413793103</c:v>
                </c:pt>
                <c:pt idx="141">
                  <c:v>53.76</c:v>
                </c:pt>
                <c:pt idx="142">
                  <c:v>53.883000000000003</c:v>
                </c:pt>
                <c:pt idx="143">
                  <c:v>54.005000000000003</c:v>
                </c:pt>
                <c:pt idx="144">
                  <c:v>54.19</c:v>
                </c:pt>
                <c:pt idx="145">
                  <c:v>54.88</c:v>
                </c:pt>
                <c:pt idx="146">
                  <c:v>55</c:v>
                </c:pt>
                <c:pt idx="147">
                  <c:v>55.015000000000001</c:v>
                </c:pt>
                <c:pt idx="148">
                  <c:v>55.08</c:v>
                </c:pt>
                <c:pt idx="149">
                  <c:v>55.511000000000003</c:v>
                </c:pt>
                <c:pt idx="150">
                  <c:v>55.752000000000002</c:v>
                </c:pt>
                <c:pt idx="151">
                  <c:v>55.793103448275865</c:v>
                </c:pt>
                <c:pt idx="152">
                  <c:v>55.881</c:v>
                </c:pt>
                <c:pt idx="153">
                  <c:v>56.482758620689651</c:v>
                </c:pt>
                <c:pt idx="154">
                  <c:v>56.737000000000002</c:v>
                </c:pt>
                <c:pt idx="155">
                  <c:v>56.96551724137931</c:v>
                </c:pt>
                <c:pt idx="156" formatCode="0.0">
                  <c:v>57.226382051600275</c:v>
                </c:pt>
                <c:pt idx="157">
                  <c:v>58.4</c:v>
                </c:pt>
                <c:pt idx="158">
                  <c:v>58.856999999999999</c:v>
                </c:pt>
                <c:pt idx="159">
                  <c:v>59.908999999999999</c:v>
                </c:pt>
                <c:pt idx="160">
                  <c:v>60.654000000000003</c:v>
                </c:pt>
                <c:pt idx="161">
                  <c:v>61.183</c:v>
                </c:pt>
                <c:pt idx="162">
                  <c:v>61.274000000000001</c:v>
                </c:pt>
                <c:pt idx="163">
                  <c:v>61.633000000000003</c:v>
                </c:pt>
                <c:pt idx="164">
                  <c:v>62.161000000000001</c:v>
                </c:pt>
                <c:pt idx="165">
                  <c:v>63.241</c:v>
                </c:pt>
                <c:pt idx="166">
                  <c:v>63.276000000000003</c:v>
                </c:pt>
                <c:pt idx="167">
                  <c:v>63.712000000000003</c:v>
                </c:pt>
                <c:pt idx="168">
                  <c:v>63.8</c:v>
                </c:pt>
                <c:pt idx="169">
                  <c:v>63.819000000000003</c:v>
                </c:pt>
                <c:pt idx="170">
                  <c:v>64.575999999999993</c:v>
                </c:pt>
                <c:pt idx="171">
                  <c:v>64.811999999999998</c:v>
                </c:pt>
                <c:pt idx="172">
                  <c:v>65</c:v>
                </c:pt>
                <c:pt idx="173">
                  <c:v>65.034000000000006</c:v>
                </c:pt>
                <c:pt idx="174">
                  <c:v>65.445999999999998</c:v>
                </c:pt>
                <c:pt idx="175" formatCode="0.0">
                  <c:v>65.500075842193084</c:v>
                </c:pt>
                <c:pt idx="176">
                  <c:v>65.873999999999995</c:v>
                </c:pt>
                <c:pt idx="177">
                  <c:v>66.198999999999998</c:v>
                </c:pt>
                <c:pt idx="178">
                  <c:v>66.254000000000005</c:v>
                </c:pt>
                <c:pt idx="179">
                  <c:v>66.680999999999997</c:v>
                </c:pt>
                <c:pt idx="180" formatCode="0.0">
                  <c:v>66.879024807291884</c:v>
                </c:pt>
                <c:pt idx="181">
                  <c:v>67.247</c:v>
                </c:pt>
                <c:pt idx="182">
                  <c:v>67.503</c:v>
                </c:pt>
                <c:pt idx="183">
                  <c:v>68.096999999999994</c:v>
                </c:pt>
                <c:pt idx="184">
                  <c:v>68.174000000000007</c:v>
                </c:pt>
                <c:pt idx="185">
                  <c:v>68.540999999999997</c:v>
                </c:pt>
                <c:pt idx="186">
                  <c:v>69.558999999999997</c:v>
                </c:pt>
                <c:pt idx="187">
                  <c:v>70.194999999999993</c:v>
                </c:pt>
                <c:pt idx="188">
                  <c:v>70.777000000000001</c:v>
                </c:pt>
                <c:pt idx="189">
                  <c:v>71</c:v>
                </c:pt>
                <c:pt idx="190">
                  <c:v>71.031000000000006</c:v>
                </c:pt>
                <c:pt idx="191">
                  <c:v>72.043999999999997</c:v>
                </c:pt>
                <c:pt idx="192">
                  <c:v>72.667000000000002</c:v>
                </c:pt>
                <c:pt idx="193">
                  <c:v>73.912000000000006</c:v>
                </c:pt>
                <c:pt idx="194">
                  <c:v>74.007999999999996</c:v>
                </c:pt>
                <c:pt idx="195">
                  <c:v>74.379000000000005</c:v>
                </c:pt>
                <c:pt idx="196">
                  <c:v>75.155000000000001</c:v>
                </c:pt>
                <c:pt idx="197">
                  <c:v>76.373000000000005</c:v>
                </c:pt>
                <c:pt idx="198">
                  <c:v>76.576999999999998</c:v>
                </c:pt>
                <c:pt idx="199">
                  <c:v>76.650999999999996</c:v>
                </c:pt>
                <c:pt idx="200">
                  <c:v>77.076999999999998</c:v>
                </c:pt>
                <c:pt idx="201">
                  <c:v>77.22</c:v>
                </c:pt>
                <c:pt idx="202">
                  <c:v>77.42</c:v>
                </c:pt>
                <c:pt idx="203">
                  <c:v>77.557000000000002</c:v>
                </c:pt>
                <c:pt idx="204">
                  <c:v>78.064999999999998</c:v>
                </c:pt>
                <c:pt idx="205">
                  <c:v>79.388000000000005</c:v>
                </c:pt>
                <c:pt idx="206">
                  <c:v>81.409000000000006</c:v>
                </c:pt>
                <c:pt idx="207">
                  <c:v>82.43</c:v>
                </c:pt>
                <c:pt idx="208">
                  <c:v>83.997</c:v>
                </c:pt>
                <c:pt idx="209">
                  <c:v>86.186999999999998</c:v>
                </c:pt>
                <c:pt idx="210">
                  <c:v>86.197999999999993</c:v>
                </c:pt>
                <c:pt idx="211">
                  <c:v>87.103448275862064</c:v>
                </c:pt>
                <c:pt idx="212">
                  <c:v>87.379310344827587</c:v>
                </c:pt>
                <c:pt idx="213">
                  <c:v>90.087000000000003</c:v>
                </c:pt>
                <c:pt idx="214">
                  <c:v>91.753</c:v>
                </c:pt>
                <c:pt idx="215">
                  <c:v>92.137931034482762</c:v>
                </c:pt>
                <c:pt idx="216">
                  <c:v>97.289000000000001</c:v>
                </c:pt>
              </c:numCache>
            </c:numRef>
          </c:yVal>
          <c:smooth val="0"/>
          <c:extLst>
            <c:ext xmlns:c16="http://schemas.microsoft.com/office/drawing/2014/chart" uri="{C3380CC4-5D6E-409C-BE32-E72D297353CC}">
              <c16:uniqueId val="{00000000-D705-41B4-923E-E004B1EBA436}"/>
            </c:ext>
          </c:extLst>
        </c:ser>
        <c:ser>
          <c:idx val="1"/>
          <c:order val="1"/>
          <c:tx>
            <c:v>Dolomite Young's Modulus</c:v>
          </c:tx>
          <c:spPr>
            <a:ln w="28575">
              <a:solidFill>
                <a:schemeClr val="tx1"/>
              </a:solidFill>
            </a:ln>
          </c:spPr>
          <c:marker>
            <c:symbol val="none"/>
          </c:marker>
          <c:xVal>
            <c:numRef>
              <c:f>'4) UCS_YM_BoxPlot_by_Rock'!$CF$24:$CF$44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UCS_YM_BoxPlot_by_Rock'!$CG$24:$CG$44</c:f>
              <c:numCache>
                <c:formatCode>General</c:formatCode>
                <c:ptCount val="21"/>
                <c:pt idx="0">
                  <c:v>61.453500000000005</c:v>
                </c:pt>
                <c:pt idx="1">
                  <c:v>48.08671091823431</c:v>
                </c:pt>
                <c:pt idx="2">
                  <c:v>44.012</c:v>
                </c:pt>
                <c:pt idx="3">
                  <c:v>44.012</c:v>
                </c:pt>
                <c:pt idx="4">
                  <c:v>48.08671091823431</c:v>
                </c:pt>
                <c:pt idx="5">
                  <c:v>61.453500000000005</c:v>
                </c:pt>
                <c:pt idx="6">
                  <c:v>61.453500000000005</c:v>
                </c:pt>
                <c:pt idx="8">
                  <c:v>44.012</c:v>
                </c:pt>
                <c:pt idx="9">
                  <c:v>44.012</c:v>
                </c:pt>
                <c:pt idx="10">
                  <c:v>39.937289081765691</c:v>
                </c:pt>
                <c:pt idx="11">
                  <c:v>23.221499999999999</c:v>
                </c:pt>
                <c:pt idx="12">
                  <c:v>23.221499999999999</c:v>
                </c:pt>
                <c:pt idx="13">
                  <c:v>39.937289081765691</c:v>
                </c:pt>
                <c:pt idx="14">
                  <c:v>44.012</c:v>
                </c:pt>
                <c:pt idx="16">
                  <c:v>61.453500000000005</c:v>
                </c:pt>
                <c:pt idx="17" formatCode="0.00">
                  <c:v>97.289000000000001</c:v>
                </c:pt>
                <c:pt idx="19">
                  <c:v>23.221499999999999</c:v>
                </c:pt>
                <c:pt idx="20" formatCode="0.000">
                  <c:v>1.2849999999999999</c:v>
                </c:pt>
              </c:numCache>
            </c:numRef>
          </c:yVal>
          <c:smooth val="0"/>
          <c:extLst>
            <c:ext xmlns:c16="http://schemas.microsoft.com/office/drawing/2014/chart" uri="{C3380CC4-5D6E-409C-BE32-E72D297353CC}">
              <c16:uniqueId val="{00000000-5E73-4E87-8288-25533D22D117}"/>
            </c:ext>
          </c:extLst>
        </c:ser>
        <c:ser>
          <c:idx val="2"/>
          <c:order val="3"/>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UCS_YM_BoxPlot_by_Rock'!$CK$25:$CK$29</c:f>
              <c:numCache>
                <c:formatCode>0%</c:formatCode>
                <c:ptCount val="5"/>
                <c:pt idx="0">
                  <c:v>0</c:v>
                </c:pt>
                <c:pt idx="1">
                  <c:v>0.25</c:v>
                </c:pt>
                <c:pt idx="2">
                  <c:v>0.5</c:v>
                </c:pt>
                <c:pt idx="3">
                  <c:v>0.75</c:v>
                </c:pt>
                <c:pt idx="4">
                  <c:v>1</c:v>
                </c:pt>
              </c:numCache>
            </c:numRef>
          </c:xVal>
          <c:yVal>
            <c:numRef>
              <c:f>'4) UCS_YM_BoxPlot_by_Rock'!$CL$25:$CL$29</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D705-41B4-923E-E004B1EBA436}"/>
            </c:ext>
          </c:extLst>
        </c:ser>
        <c:ser>
          <c:idx val="3"/>
          <c:order val="4"/>
          <c:spPr>
            <a:ln w="19050">
              <a:solidFill>
                <a:schemeClr val="tx1"/>
              </a:solidFill>
              <a:prstDash val="sysDash"/>
            </a:ln>
          </c:spPr>
          <c:marker>
            <c:symbol val="none"/>
          </c:marker>
          <c:xVal>
            <c:numRef>
              <c:f>'5) Cumulative_NormDist'!$BN$3:$BN$103</c:f>
              <c:numCache>
                <c:formatCode>General</c:formatCode>
                <c:ptCount val="101"/>
                <c:pt idx="0">
                  <c:v>2.474696530224986E-2</c:v>
                </c:pt>
                <c:pt idx="1">
                  <c:v>2.7403539329915617E-2</c:v>
                </c:pt>
                <c:pt idx="2">
                  <c:v>3.0293802470131869E-2</c:v>
                </c:pt>
                <c:pt idx="3">
                  <c:v>3.3432255582405E-2</c:v>
                </c:pt>
                <c:pt idx="4">
                  <c:v>3.6833647722063337E-2</c:v>
                </c:pt>
                <c:pt idx="5">
                  <c:v>4.0512908419459502E-2</c:v>
                </c:pt>
                <c:pt idx="6">
                  <c:v>4.4485072842320686E-2</c:v>
                </c:pt>
                <c:pt idx="7">
                  <c:v>4.8765200002348554E-2</c:v>
                </c:pt>
                <c:pt idx="8">
                  <c:v>5.3368284263838765E-2</c:v>
                </c:pt>
                <c:pt idx="9">
                  <c:v>5.8309160512932619E-2</c:v>
                </c:pt>
                <c:pt idx="10">
                  <c:v>6.3602403449859846E-2</c:v>
                </c:pt>
                <c:pt idx="11">
                  <c:v>6.9262221571742472E-2</c:v>
                </c:pt>
                <c:pt idx="12">
                  <c:v>7.5302346518641761E-2</c:v>
                </c:pt>
                <c:pt idx="13">
                  <c:v>8.1735918558858978E-2</c:v>
                </c:pt>
                <c:pt idx="14">
                  <c:v>8.857536908927495E-2</c:v>
                </c:pt>
                <c:pt idx="15">
                  <c:v>9.583230112089805E-2</c:v>
                </c:pt>
                <c:pt idx="16">
                  <c:v>0.10351736880692959</c:v>
                </c:pt>
                <c:pt idx="17">
                  <c:v>0.11164015714868668</c:v>
                </c:pt>
                <c:pt idx="18">
                  <c:v>0.12020906308184041</c:v>
                </c:pt>
                <c:pt idx="19">
                  <c:v>0.12923117919990265</c:v>
                </c:pt>
                <c:pt idx="20">
                  <c:v>0.13871218141211636</c:v>
                </c:pt>
                <c:pt idx="21">
                  <c:v>0.14865622185742783</c:v>
                </c:pt>
                <c:pt idx="22">
                  <c:v>0.15906582840380276</c:v>
                </c:pt>
                <c:pt idx="23">
                  <c:v>0.1699418120517584</c:v>
                </c:pt>
                <c:pt idx="24">
                  <c:v>0.18128318353189971</c:v>
                </c:pt>
                <c:pt idx="25">
                  <c:v>0.19308708033798519</c:v>
                </c:pt>
                <c:pt idx="26">
                  <c:v>0.20534870536949595</c:v>
                </c:pt>
                <c:pt idx="27">
                  <c:v>0.2180612782710204</c:v>
                </c:pt>
                <c:pt idx="28">
                  <c:v>0.23121600045055218</c:v>
                </c:pt>
                <c:pt idx="29">
                  <c:v>0.24480203463592026</c:v>
                </c:pt>
                <c:pt idx="30">
                  <c:v>0.25880649968927255</c:v>
                </c:pt>
                <c:pt idx="31">
                  <c:v>0.27321448124539366</c:v>
                </c:pt>
                <c:pt idx="32">
                  <c:v>0.28800905857255332</c:v>
                </c:pt>
                <c:pt idx="33">
                  <c:v>0.30317134787673644</c:v>
                </c:pt>
                <c:pt idx="34">
                  <c:v>0.31868056208395462</c:v>
                </c:pt>
                <c:pt idx="35">
                  <c:v>0.33451408694353213</c:v>
                </c:pt>
                <c:pt idx="36">
                  <c:v>0.35064757310065242</c:v>
                </c:pt>
                <c:pt idx="37">
                  <c:v>0.36705504359199004</c:v>
                </c:pt>
                <c:pt idx="38">
                  <c:v>0.38370901602697255</c:v>
                </c:pt>
                <c:pt idx="39">
                  <c:v>0.40058063853215642</c:v>
                </c:pt>
                <c:pt idx="40">
                  <c:v>0.4176398383603479</c:v>
                </c:pt>
                <c:pt idx="41">
                  <c:v>0.43485548190234036</c:v>
                </c:pt>
                <c:pt idx="42">
                  <c:v>0.45219554469019252</c:v>
                </c:pt>
                <c:pt idx="43">
                  <c:v>0.46962728984933361</c:v>
                </c:pt>
                <c:pt idx="44">
                  <c:v>0.48711745334468382</c:v>
                </c:pt>
                <c:pt idx="45">
                  <c:v>0.50463243427532922</c:v>
                </c:pt>
                <c:pt idx="46">
                  <c:v>0.52213848840464583</c:v>
                </c:pt>
                <c:pt idx="47">
                  <c:v>0.53960192306928745</c:v>
                </c:pt>
                <c:pt idx="48">
                  <c:v>0.55698929159189947</c:v>
                </c:pt>
                <c:pt idx="49">
                  <c:v>0.57426758532909439</c:v>
                </c:pt>
                <c:pt idx="50">
                  <c:v>0.59140442151803752</c:v>
                </c:pt>
                <c:pt idx="51">
                  <c:v>0.60836822514136812</c:v>
                </c:pt>
                <c:pt idx="52">
                  <c:v>0.62512840311016304</c:v>
                </c:pt>
                <c:pt idx="53">
                  <c:v>0.64165550916686365</c:v>
                </c:pt>
                <c:pt idx="54">
                  <c:v>0.65792139803277705</c:v>
                </c:pt>
                <c:pt idx="55">
                  <c:v>0.67389936746585066</c:v>
                </c:pt>
                <c:pt idx="56">
                  <c:v>0.68956428705152928</c:v>
                </c:pt>
                <c:pt idx="57">
                  <c:v>0.70489271272000997</c:v>
                </c:pt>
                <c:pt idx="58">
                  <c:v>0.71986298616429745</c:v>
                </c:pt>
                <c:pt idx="59">
                  <c:v>0.73445531852219559</c:v>
                </c:pt>
                <c:pt idx="60">
                  <c:v>0.74865185787870714</c:v>
                </c:pt>
                <c:pt idx="61">
                  <c:v>0.76243674034022746</c:v>
                </c:pt>
                <c:pt idx="62">
                  <c:v>0.77579612462541148</c:v>
                </c:pt>
                <c:pt idx="63">
                  <c:v>0.78871821030674338</c:v>
                </c:pt>
                <c:pt idx="64">
                  <c:v>0.80119324001892356</c:v>
                </c:pt>
                <c:pt idx="65">
                  <c:v>0.81321348612262601</c:v>
                </c:pt>
                <c:pt idx="66">
                  <c:v>0.82477322247267426</c:v>
                </c:pt>
                <c:pt idx="67">
                  <c:v>0.83586868208618925</c:v>
                </c:pt>
                <c:pt idx="68">
                  <c:v>0.84649800163705324</c:v>
                </c:pt>
                <c:pt idx="69">
                  <c:v>0.85666115381670016</c:v>
                </c:pt>
                <c:pt idx="70">
                  <c:v>0.86635986869673731</c:v>
                </c:pt>
                <c:pt idx="71">
                  <c:v>0.87559754530550027</c:v>
                </c:pt>
                <c:pt idx="72">
                  <c:v>0.88437915468799644</c:v>
                </c:pt>
                <c:pt idx="73">
                  <c:v>0.89271113575677408</c:v>
                </c:pt>
                <c:pt idx="74">
                  <c:v>0.90060128526037464</c:v>
                </c:pt>
                <c:pt idx="75">
                  <c:v>0.90805864319679719</c:v>
                </c:pt>
                <c:pt idx="76">
                  <c:v>0.91509337498272181</c:v>
                </c:pt>
                <c:pt idx="77">
                  <c:v>0.92171665165623795</c:v>
                </c:pt>
                <c:pt idx="78">
                  <c:v>0.92794052934287885</c:v>
                </c:pt>
                <c:pt idx="79">
                  <c:v>0.93377782915338536</c:v>
                </c:pt>
                <c:pt idx="80">
                  <c:v>0.93924201860851642</c:v>
                </c:pt>
                <c:pt idx="81">
                  <c:v>0.94434709560314223</c:v>
                </c:pt>
                <c:pt idx="82">
                  <c:v>0.9491074758306528</c:v>
                </c:pt>
                <c:pt idx="83">
                  <c:v>0.95353788449125132</c:v>
                </c:pt>
                <c:pt idx="84">
                  <c:v>0.95765325300581816</c:v>
                </c:pt>
                <c:pt idx="85">
                  <c:v>0.96146862135254563</c:v>
                </c:pt>
                <c:pt idx="86">
                  <c:v>0.96499904653817892</c:v>
                </c:pt>
                <c:pt idx="87">
                  <c:v>0.96825951761106854</c:v>
                </c:pt>
                <c:pt idx="88">
                  <c:v>0.97126487752086788</c:v>
                </c:pt>
                <c:pt idx="89">
                  <c:v>0.97402975203091913</c:v>
                </c:pt>
                <c:pt idx="90">
                  <c:v>0.97656848579538069</c:v>
                </c:pt>
                <c:pt idx="91">
                  <c:v>0.97889508562496619</c:v>
                </c:pt>
                <c:pt idx="92">
                  <c:v>0.98102317088364943</c:v>
                </c:pt>
                <c:pt idx="93">
                  <c:v>0.98296593088449991</c:v>
                </c:pt>
                <c:pt idx="94">
                  <c:v>0.9847360890864596</c:v>
                </c:pt>
                <c:pt idx="95">
                  <c:v>0.98634587383565797</c:v>
                </c:pt>
                <c:pt idx="96">
                  <c:v>0.98780699534497296</c:v>
                </c:pt>
                <c:pt idx="97">
                  <c:v>0.98913062856397149</c:v>
                </c:pt>
                <c:pt idx="98">
                  <c:v>0.99032740155798771</c:v>
                </c:pt>
                <c:pt idx="99">
                  <c:v>0.99140738898966807</c:v>
                </c:pt>
                <c:pt idx="100">
                  <c:v>0.9923801102784594</c:v>
                </c:pt>
              </c:numCache>
            </c:numRef>
          </c:xVal>
          <c:yVal>
            <c:numRef>
              <c:f>'5) Cumulative_NormDist'!$BO$3:$BO$103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D705-41B4-923E-E004B1EBA436}"/>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Dolomite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UCS_YM_BoxPlot_by_Rock'!$CG$50</c:f>
                <c:numCache>
                  <c:formatCode>General</c:formatCode>
                  <c:ptCount val="1"/>
                  <c:pt idx="0">
                    <c:v>3.1808169484539923</c:v>
                  </c:pt>
                </c:numCache>
              </c:numRef>
            </c:plus>
            <c:minus>
              <c:numRef>
                <c:f>'4) UCS_YM_BoxPlot_by_Rock'!$CG$50</c:f>
                <c:numCache>
                  <c:formatCode>General</c:formatCode>
                  <c:ptCount val="1"/>
                  <c:pt idx="0">
                    <c:v>3.1808169484539923</c:v>
                  </c:pt>
                </c:numCache>
              </c:numRef>
            </c:minus>
            <c:spPr>
              <a:ln w="25400">
                <a:prstDash val="sysDash"/>
              </a:ln>
            </c:spPr>
          </c:errBars>
          <c:xVal>
            <c:numRef>
              <c:f>'4) UCS_YM_BoxPlot_by_Rock'!$CF$49</c:f>
              <c:numCache>
                <c:formatCode>General</c:formatCode>
                <c:ptCount val="1"/>
                <c:pt idx="0">
                  <c:v>0.5</c:v>
                </c:pt>
              </c:numCache>
            </c:numRef>
          </c:xVal>
          <c:yVal>
            <c:numRef>
              <c:f>'4) UCS_YM_BoxPlot_by_Rock'!$CG$49</c:f>
              <c:numCache>
                <c:formatCode>0.00</c:formatCode>
                <c:ptCount val="1"/>
                <c:pt idx="0">
                  <c:v>42.426273026675553</c:v>
                </c:pt>
              </c:numCache>
            </c:numRef>
          </c:yVal>
          <c:smooth val="0"/>
          <c:extLst>
            <c:ext xmlns:c16="http://schemas.microsoft.com/office/drawing/2014/chart" uri="{C3380CC4-5D6E-409C-BE32-E72D297353CC}">
              <c16:uniqueId val="{00000001-5E73-4E87-8288-25533D22D117}"/>
            </c:ext>
          </c:extLst>
        </c:ser>
        <c:dLbls>
          <c:showLegendKey val="0"/>
          <c:showVal val="0"/>
          <c:showCatName val="0"/>
          <c:showSerName val="0"/>
          <c:showPercent val="0"/>
          <c:showBubbleSize val="0"/>
        </c:dLbls>
        <c:axId val="843402568"/>
        <c:axId val="84339600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87156728882183"/>
              <c:y val="0.9518782719727602"/>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843396008"/>
        <c:scaling>
          <c:orientation val="minMax"/>
          <c:max val="200"/>
          <c:min val="0"/>
        </c:scaling>
        <c:delete val="0"/>
        <c:axPos val="r"/>
        <c:numFmt formatCode="0.00" sourceLinked="1"/>
        <c:majorTickMark val="out"/>
        <c:minorTickMark val="none"/>
        <c:tickLblPos val="none"/>
        <c:crossAx val="843402568"/>
        <c:crosses val="max"/>
        <c:crossBetween val="midCat"/>
      </c:valAx>
      <c:valAx>
        <c:axId val="843402568"/>
        <c:scaling>
          <c:orientation val="minMax"/>
        </c:scaling>
        <c:delete val="1"/>
        <c:axPos val="b"/>
        <c:numFmt formatCode="General" sourceLinked="1"/>
        <c:majorTickMark val="out"/>
        <c:minorTickMark val="none"/>
        <c:tickLblPos val="nextTo"/>
        <c:crossAx val="843396008"/>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UCS_YM_BoxPlot_by_Rock'!$CV$1</c:f>
          <c:strCache>
            <c:ptCount val="1"/>
            <c:pt idx="0">
              <c:v>Shale UCS</c:v>
            </c:pt>
          </c:strCache>
        </c:strRef>
      </c:tx>
      <c:layout>
        <c:manualLayout>
          <c:xMode val="edge"/>
          <c:yMode val="edge"/>
          <c:x val="0.34308560806598898"/>
          <c:y val="1.3154982133257501E-4"/>
        </c:manualLayout>
      </c:layout>
      <c:overlay val="0"/>
      <c:txPr>
        <a:bodyPr/>
        <a:lstStyle/>
        <a:p>
          <a:pPr>
            <a:defRPr sz="1800"/>
          </a:pPr>
          <a:endParaRPr lang="en-US"/>
        </a:p>
      </c:txPr>
    </c:title>
    <c:autoTitleDeleted val="0"/>
    <c:plotArea>
      <c:layout>
        <c:manualLayout>
          <c:layoutTarget val="inner"/>
          <c:xMode val="edge"/>
          <c:yMode val="edge"/>
          <c:x val="0.22936219623558868"/>
          <c:y val="7.661749613029141E-2"/>
          <c:w val="0.7305973663861326"/>
          <c:h val="0.81567163226218331"/>
        </c:manualLayout>
      </c:layout>
      <c:scatterChart>
        <c:scatterStyle val="lineMarker"/>
        <c:varyColors val="0"/>
        <c:ser>
          <c:idx val="1"/>
          <c:order val="0"/>
          <c:tx>
            <c:v>Shale UCS</c:v>
          </c:tx>
          <c:spPr>
            <a:ln w="28575">
              <a:solidFill>
                <a:schemeClr val="tx1"/>
              </a:solidFill>
            </a:ln>
          </c:spPr>
          <c:marker>
            <c:symbol val="none"/>
          </c:marker>
          <c:xVal>
            <c:numRef>
              <c:f>'4) UCS_YM_BoxPlot_by_Rock'!$CW$24:$CW$44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UCS_YM_BoxPlot_by_Rock'!$CX$24:$CX$44</c:f>
              <c:numCache>
                <c:formatCode>General</c:formatCode>
                <c:ptCount val="21"/>
                <c:pt idx="0">
                  <c:v>77.532749999999993</c:v>
                </c:pt>
                <c:pt idx="1">
                  <c:v>50.555380393717471</c:v>
                </c:pt>
                <c:pt idx="2">
                  <c:v>45</c:v>
                </c:pt>
                <c:pt idx="3">
                  <c:v>45</c:v>
                </c:pt>
                <c:pt idx="4">
                  <c:v>50.555380393717471</c:v>
                </c:pt>
                <c:pt idx="5">
                  <c:v>77.532749999999993</c:v>
                </c:pt>
                <c:pt idx="6">
                  <c:v>77.532749999999993</c:v>
                </c:pt>
                <c:pt idx="8">
                  <c:v>45</c:v>
                </c:pt>
                <c:pt idx="9">
                  <c:v>45</c:v>
                </c:pt>
                <c:pt idx="10">
                  <c:v>39.444619606282529</c:v>
                </c:pt>
                <c:pt idx="11">
                  <c:v>15.635</c:v>
                </c:pt>
                <c:pt idx="12">
                  <c:v>15.635</c:v>
                </c:pt>
                <c:pt idx="13">
                  <c:v>39.444619606282529</c:v>
                </c:pt>
                <c:pt idx="14">
                  <c:v>45</c:v>
                </c:pt>
                <c:pt idx="16">
                  <c:v>77.532749999999993</c:v>
                </c:pt>
                <c:pt idx="17" formatCode="0.00">
                  <c:v>184.614</c:v>
                </c:pt>
                <c:pt idx="19">
                  <c:v>15.635</c:v>
                </c:pt>
                <c:pt idx="20" formatCode="0.000">
                  <c:v>1.095</c:v>
                </c:pt>
              </c:numCache>
            </c:numRef>
          </c:yVal>
          <c:smooth val="0"/>
          <c:extLst>
            <c:ext xmlns:c16="http://schemas.microsoft.com/office/drawing/2014/chart" uri="{C3380CC4-5D6E-409C-BE32-E72D297353CC}">
              <c16:uniqueId val="{00000000-14AA-4A55-ADAD-E56EF9BFE7CA}"/>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UCS_YM_BoxPlot_by_Rock'!$CU$2:$CU$598</c:f>
              <c:numCache>
                <c:formatCode>General</c:formatCode>
                <c:ptCount val="597"/>
                <c:pt idx="0">
                  <c:v>3.2573289902280132E-3</c:v>
                </c:pt>
                <c:pt idx="1">
                  <c:v>6.5146579804560263E-3</c:v>
                </c:pt>
                <c:pt idx="2">
                  <c:v>9.7719869706840382E-3</c:v>
                </c:pt>
                <c:pt idx="3">
                  <c:v>1.3029315960912053E-2</c:v>
                </c:pt>
                <c:pt idx="4">
                  <c:v>1.6286644951140065E-2</c:v>
                </c:pt>
                <c:pt idx="5">
                  <c:v>1.9543973941368076E-2</c:v>
                </c:pt>
                <c:pt idx="6">
                  <c:v>2.2801302931596091E-2</c:v>
                </c:pt>
                <c:pt idx="7">
                  <c:v>2.6058631921824105E-2</c:v>
                </c:pt>
                <c:pt idx="8">
                  <c:v>2.9315960912052116E-2</c:v>
                </c:pt>
                <c:pt idx="9">
                  <c:v>3.2573289902280131E-2</c:v>
                </c:pt>
                <c:pt idx="10">
                  <c:v>3.5830618892508145E-2</c:v>
                </c:pt>
                <c:pt idx="11">
                  <c:v>3.9087947882736153E-2</c:v>
                </c:pt>
                <c:pt idx="12">
                  <c:v>4.2345276872964167E-2</c:v>
                </c:pt>
                <c:pt idx="13">
                  <c:v>4.5602605863192182E-2</c:v>
                </c:pt>
                <c:pt idx="14">
                  <c:v>4.8859934853420196E-2</c:v>
                </c:pt>
                <c:pt idx="15">
                  <c:v>5.2117263843648211E-2</c:v>
                </c:pt>
                <c:pt idx="16">
                  <c:v>5.5374592833876218E-2</c:v>
                </c:pt>
                <c:pt idx="17">
                  <c:v>5.8631921824104233E-2</c:v>
                </c:pt>
                <c:pt idx="18">
                  <c:v>6.1889250814332247E-2</c:v>
                </c:pt>
                <c:pt idx="19">
                  <c:v>6.5146579804560262E-2</c:v>
                </c:pt>
                <c:pt idx="20">
                  <c:v>6.8403908794788276E-2</c:v>
                </c:pt>
                <c:pt idx="21">
                  <c:v>7.1661237785016291E-2</c:v>
                </c:pt>
                <c:pt idx="22">
                  <c:v>7.4918566775244305E-2</c:v>
                </c:pt>
                <c:pt idx="23">
                  <c:v>7.8175895765472306E-2</c:v>
                </c:pt>
                <c:pt idx="24">
                  <c:v>8.143322475570032E-2</c:v>
                </c:pt>
                <c:pt idx="25">
                  <c:v>8.4690553745928335E-2</c:v>
                </c:pt>
                <c:pt idx="26">
                  <c:v>8.7947882736156349E-2</c:v>
                </c:pt>
                <c:pt idx="27">
                  <c:v>9.1205211726384364E-2</c:v>
                </c:pt>
                <c:pt idx="28">
                  <c:v>9.4462540716612378E-2</c:v>
                </c:pt>
                <c:pt idx="29">
                  <c:v>9.7719869706840393E-2</c:v>
                </c:pt>
                <c:pt idx="30">
                  <c:v>0.10097719869706841</c:v>
                </c:pt>
                <c:pt idx="31">
                  <c:v>0.10423452768729642</c:v>
                </c:pt>
                <c:pt idx="32">
                  <c:v>0.10749185667752444</c:v>
                </c:pt>
                <c:pt idx="33">
                  <c:v>0.11074918566775244</c:v>
                </c:pt>
                <c:pt idx="34">
                  <c:v>0.11400651465798045</c:v>
                </c:pt>
                <c:pt idx="35">
                  <c:v>0.11726384364820847</c:v>
                </c:pt>
                <c:pt idx="36">
                  <c:v>0.12052117263843648</c:v>
                </c:pt>
                <c:pt idx="37">
                  <c:v>0.12377850162866449</c:v>
                </c:pt>
                <c:pt idx="38">
                  <c:v>0.12703583061889251</c:v>
                </c:pt>
                <c:pt idx="39">
                  <c:v>0.13029315960912052</c:v>
                </c:pt>
                <c:pt idx="40">
                  <c:v>0.13355048859934854</c:v>
                </c:pt>
                <c:pt idx="41">
                  <c:v>0.13680781758957655</c:v>
                </c:pt>
                <c:pt idx="42">
                  <c:v>0.14006514657980457</c:v>
                </c:pt>
                <c:pt idx="43">
                  <c:v>0.14332247557003258</c:v>
                </c:pt>
                <c:pt idx="44">
                  <c:v>0.1465798045602606</c:v>
                </c:pt>
                <c:pt idx="45">
                  <c:v>0.14983713355048861</c:v>
                </c:pt>
                <c:pt idx="46">
                  <c:v>0.15309446254071662</c:v>
                </c:pt>
                <c:pt idx="47">
                  <c:v>0.15635179153094461</c:v>
                </c:pt>
                <c:pt idx="48">
                  <c:v>0.15960912052117263</c:v>
                </c:pt>
                <c:pt idx="49">
                  <c:v>0.16286644951140064</c:v>
                </c:pt>
                <c:pt idx="50">
                  <c:v>0.16612377850162866</c:v>
                </c:pt>
                <c:pt idx="51">
                  <c:v>0.16938110749185667</c:v>
                </c:pt>
                <c:pt idx="52">
                  <c:v>0.17263843648208468</c:v>
                </c:pt>
                <c:pt idx="53">
                  <c:v>0.1758957654723127</c:v>
                </c:pt>
                <c:pt idx="54">
                  <c:v>0.17915309446254071</c:v>
                </c:pt>
                <c:pt idx="55">
                  <c:v>0.18241042345276873</c:v>
                </c:pt>
                <c:pt idx="56">
                  <c:v>0.18566775244299674</c:v>
                </c:pt>
                <c:pt idx="57">
                  <c:v>0.18892508143322476</c:v>
                </c:pt>
                <c:pt idx="58">
                  <c:v>0.19218241042345277</c:v>
                </c:pt>
                <c:pt idx="59">
                  <c:v>0.19543973941368079</c:v>
                </c:pt>
                <c:pt idx="60">
                  <c:v>0.1986970684039088</c:v>
                </c:pt>
                <c:pt idx="61">
                  <c:v>0.20195439739413681</c:v>
                </c:pt>
                <c:pt idx="62">
                  <c:v>0.20521172638436483</c:v>
                </c:pt>
                <c:pt idx="63">
                  <c:v>0.20846905537459284</c:v>
                </c:pt>
                <c:pt idx="64">
                  <c:v>0.21172638436482086</c:v>
                </c:pt>
                <c:pt idx="65">
                  <c:v>0.21498371335504887</c:v>
                </c:pt>
                <c:pt idx="66">
                  <c:v>0.21824104234527689</c:v>
                </c:pt>
                <c:pt idx="67">
                  <c:v>0.22149837133550487</c:v>
                </c:pt>
                <c:pt idx="68">
                  <c:v>0.22475570032573289</c:v>
                </c:pt>
                <c:pt idx="69">
                  <c:v>0.2280130293159609</c:v>
                </c:pt>
                <c:pt idx="70">
                  <c:v>0.23127035830618892</c:v>
                </c:pt>
                <c:pt idx="71">
                  <c:v>0.23452768729641693</c:v>
                </c:pt>
                <c:pt idx="72">
                  <c:v>0.23778501628664495</c:v>
                </c:pt>
                <c:pt idx="73">
                  <c:v>0.24104234527687296</c:v>
                </c:pt>
                <c:pt idx="74">
                  <c:v>0.24429967426710097</c:v>
                </c:pt>
                <c:pt idx="75">
                  <c:v>0.24755700325732899</c:v>
                </c:pt>
                <c:pt idx="76">
                  <c:v>0.250814332247557</c:v>
                </c:pt>
                <c:pt idx="77">
                  <c:v>0.25407166123778502</c:v>
                </c:pt>
                <c:pt idx="78">
                  <c:v>0.25732899022801303</c:v>
                </c:pt>
                <c:pt idx="79">
                  <c:v>0.26058631921824105</c:v>
                </c:pt>
                <c:pt idx="80">
                  <c:v>0.26384364820846906</c:v>
                </c:pt>
                <c:pt idx="81">
                  <c:v>0.26710097719869708</c:v>
                </c:pt>
                <c:pt idx="82">
                  <c:v>0.27035830618892509</c:v>
                </c:pt>
                <c:pt idx="83">
                  <c:v>0.2736156351791531</c:v>
                </c:pt>
                <c:pt idx="84">
                  <c:v>0.27687296416938112</c:v>
                </c:pt>
                <c:pt idx="85">
                  <c:v>0.28013029315960913</c:v>
                </c:pt>
                <c:pt idx="86">
                  <c:v>0.28338762214983715</c:v>
                </c:pt>
                <c:pt idx="87">
                  <c:v>0.28664495114006516</c:v>
                </c:pt>
                <c:pt idx="88">
                  <c:v>0.28990228013029318</c:v>
                </c:pt>
                <c:pt idx="89">
                  <c:v>0.29315960912052119</c:v>
                </c:pt>
                <c:pt idx="90">
                  <c:v>0.29641693811074921</c:v>
                </c:pt>
                <c:pt idx="91">
                  <c:v>0.29967426710097722</c:v>
                </c:pt>
                <c:pt idx="92">
                  <c:v>0.30293159609120524</c:v>
                </c:pt>
                <c:pt idx="93">
                  <c:v>0.30618892508143325</c:v>
                </c:pt>
                <c:pt idx="94">
                  <c:v>0.30944625407166126</c:v>
                </c:pt>
                <c:pt idx="95">
                  <c:v>0.31270358306188922</c:v>
                </c:pt>
                <c:pt idx="96">
                  <c:v>0.31596091205211724</c:v>
                </c:pt>
                <c:pt idx="97">
                  <c:v>0.31921824104234525</c:v>
                </c:pt>
                <c:pt idx="98">
                  <c:v>0.32247557003257327</c:v>
                </c:pt>
                <c:pt idx="99">
                  <c:v>0.32573289902280128</c:v>
                </c:pt>
                <c:pt idx="100">
                  <c:v>0.3289902280130293</c:v>
                </c:pt>
                <c:pt idx="101">
                  <c:v>0.33224755700325731</c:v>
                </c:pt>
                <c:pt idx="102">
                  <c:v>0.33550488599348532</c:v>
                </c:pt>
                <c:pt idx="103">
                  <c:v>0.33876221498371334</c:v>
                </c:pt>
                <c:pt idx="104">
                  <c:v>0.34201954397394135</c:v>
                </c:pt>
                <c:pt idx="105">
                  <c:v>0.34527687296416937</c:v>
                </c:pt>
                <c:pt idx="106">
                  <c:v>0.34853420195439738</c:v>
                </c:pt>
                <c:pt idx="107">
                  <c:v>0.3517915309446254</c:v>
                </c:pt>
                <c:pt idx="108">
                  <c:v>0.35504885993485341</c:v>
                </c:pt>
                <c:pt idx="109">
                  <c:v>0.35830618892508143</c:v>
                </c:pt>
                <c:pt idx="110">
                  <c:v>0.36156351791530944</c:v>
                </c:pt>
                <c:pt idx="111">
                  <c:v>0.36482084690553745</c:v>
                </c:pt>
                <c:pt idx="112">
                  <c:v>0.36807817589576547</c:v>
                </c:pt>
                <c:pt idx="113">
                  <c:v>0.37133550488599348</c:v>
                </c:pt>
                <c:pt idx="114">
                  <c:v>0.3745928338762215</c:v>
                </c:pt>
                <c:pt idx="115">
                  <c:v>0.37785016286644951</c:v>
                </c:pt>
                <c:pt idx="116">
                  <c:v>0.38110749185667753</c:v>
                </c:pt>
                <c:pt idx="117">
                  <c:v>0.38436482084690554</c:v>
                </c:pt>
                <c:pt idx="118">
                  <c:v>0.38762214983713356</c:v>
                </c:pt>
                <c:pt idx="119">
                  <c:v>0.39087947882736157</c:v>
                </c:pt>
                <c:pt idx="120">
                  <c:v>0.39413680781758959</c:v>
                </c:pt>
                <c:pt idx="121">
                  <c:v>0.3973941368078176</c:v>
                </c:pt>
                <c:pt idx="122">
                  <c:v>0.40065146579804561</c:v>
                </c:pt>
                <c:pt idx="123">
                  <c:v>0.40390879478827363</c:v>
                </c:pt>
                <c:pt idx="124">
                  <c:v>0.40716612377850164</c:v>
                </c:pt>
                <c:pt idx="125">
                  <c:v>0.41042345276872966</c:v>
                </c:pt>
                <c:pt idx="126">
                  <c:v>0.41368078175895767</c:v>
                </c:pt>
                <c:pt idx="127">
                  <c:v>0.41693811074918569</c:v>
                </c:pt>
                <c:pt idx="128">
                  <c:v>0.4201954397394137</c:v>
                </c:pt>
                <c:pt idx="129">
                  <c:v>0.42345276872964172</c:v>
                </c:pt>
                <c:pt idx="130">
                  <c:v>0.42671009771986973</c:v>
                </c:pt>
                <c:pt idx="131">
                  <c:v>0.42996742671009774</c:v>
                </c:pt>
                <c:pt idx="132">
                  <c:v>0.43322475570032576</c:v>
                </c:pt>
                <c:pt idx="133">
                  <c:v>0.43648208469055377</c:v>
                </c:pt>
                <c:pt idx="134">
                  <c:v>0.43973941368078173</c:v>
                </c:pt>
                <c:pt idx="135">
                  <c:v>0.44299674267100975</c:v>
                </c:pt>
                <c:pt idx="136">
                  <c:v>0.44625407166123776</c:v>
                </c:pt>
                <c:pt idx="137">
                  <c:v>0.44951140065146578</c:v>
                </c:pt>
                <c:pt idx="138">
                  <c:v>0.45276872964169379</c:v>
                </c:pt>
                <c:pt idx="139">
                  <c:v>0.4560260586319218</c:v>
                </c:pt>
                <c:pt idx="140">
                  <c:v>0.45928338762214982</c:v>
                </c:pt>
                <c:pt idx="141">
                  <c:v>0.46254071661237783</c:v>
                </c:pt>
                <c:pt idx="142">
                  <c:v>0.46579804560260585</c:v>
                </c:pt>
                <c:pt idx="143">
                  <c:v>0.46905537459283386</c:v>
                </c:pt>
                <c:pt idx="144">
                  <c:v>0.47231270358306188</c:v>
                </c:pt>
                <c:pt idx="145">
                  <c:v>0.47557003257328989</c:v>
                </c:pt>
                <c:pt idx="146">
                  <c:v>0.47882736156351791</c:v>
                </c:pt>
                <c:pt idx="147">
                  <c:v>0.48208469055374592</c:v>
                </c:pt>
                <c:pt idx="148">
                  <c:v>0.48534201954397393</c:v>
                </c:pt>
                <c:pt idx="149">
                  <c:v>0.48859934853420195</c:v>
                </c:pt>
                <c:pt idx="150">
                  <c:v>0.49185667752442996</c:v>
                </c:pt>
                <c:pt idx="151">
                  <c:v>0.49511400651465798</c:v>
                </c:pt>
                <c:pt idx="152">
                  <c:v>0.49837133550488599</c:v>
                </c:pt>
                <c:pt idx="153">
                  <c:v>0.50162866449511401</c:v>
                </c:pt>
                <c:pt idx="154">
                  <c:v>0.50488599348534202</c:v>
                </c:pt>
                <c:pt idx="155">
                  <c:v>0.50814332247557004</c:v>
                </c:pt>
                <c:pt idx="156">
                  <c:v>0.51140065146579805</c:v>
                </c:pt>
                <c:pt idx="157">
                  <c:v>0.51465798045602607</c:v>
                </c:pt>
                <c:pt idx="158">
                  <c:v>0.51791530944625408</c:v>
                </c:pt>
                <c:pt idx="159">
                  <c:v>0.52117263843648209</c:v>
                </c:pt>
                <c:pt idx="160">
                  <c:v>0.52442996742671011</c:v>
                </c:pt>
                <c:pt idx="161">
                  <c:v>0.52768729641693812</c:v>
                </c:pt>
                <c:pt idx="162">
                  <c:v>0.53094462540716614</c:v>
                </c:pt>
                <c:pt idx="163">
                  <c:v>0.53420195439739415</c:v>
                </c:pt>
                <c:pt idx="164">
                  <c:v>0.53745928338762217</c:v>
                </c:pt>
                <c:pt idx="165">
                  <c:v>0.54071661237785018</c:v>
                </c:pt>
                <c:pt idx="166">
                  <c:v>0.5439739413680782</c:v>
                </c:pt>
                <c:pt idx="167">
                  <c:v>0.54723127035830621</c:v>
                </c:pt>
                <c:pt idx="168">
                  <c:v>0.55048859934853422</c:v>
                </c:pt>
                <c:pt idx="169">
                  <c:v>0.55374592833876224</c:v>
                </c:pt>
                <c:pt idx="170">
                  <c:v>0.55700325732899025</c:v>
                </c:pt>
                <c:pt idx="171">
                  <c:v>0.56026058631921827</c:v>
                </c:pt>
                <c:pt idx="172">
                  <c:v>0.56351791530944628</c:v>
                </c:pt>
                <c:pt idx="173">
                  <c:v>0.5667752442996743</c:v>
                </c:pt>
                <c:pt idx="174">
                  <c:v>0.57003257328990231</c:v>
                </c:pt>
                <c:pt idx="175">
                  <c:v>0.57328990228013033</c:v>
                </c:pt>
                <c:pt idx="176">
                  <c:v>0.57654723127035834</c:v>
                </c:pt>
                <c:pt idx="177">
                  <c:v>0.57980456026058635</c:v>
                </c:pt>
                <c:pt idx="178">
                  <c:v>0.58306188925081437</c:v>
                </c:pt>
                <c:pt idx="179">
                  <c:v>0.58631921824104238</c:v>
                </c:pt>
                <c:pt idx="180">
                  <c:v>0.5895765472312704</c:v>
                </c:pt>
                <c:pt idx="181">
                  <c:v>0.59283387622149841</c:v>
                </c:pt>
                <c:pt idx="182">
                  <c:v>0.59609120521172643</c:v>
                </c:pt>
                <c:pt idx="183">
                  <c:v>0.59934853420195444</c:v>
                </c:pt>
                <c:pt idx="184">
                  <c:v>0.60260586319218246</c:v>
                </c:pt>
                <c:pt idx="185">
                  <c:v>0.60586319218241047</c:v>
                </c:pt>
                <c:pt idx="186">
                  <c:v>0.60912052117263848</c:v>
                </c:pt>
                <c:pt idx="187">
                  <c:v>0.6123778501628665</c:v>
                </c:pt>
                <c:pt idx="188">
                  <c:v>0.61563517915309451</c:v>
                </c:pt>
                <c:pt idx="189">
                  <c:v>0.61889250814332253</c:v>
                </c:pt>
                <c:pt idx="190">
                  <c:v>0.62214983713355054</c:v>
                </c:pt>
                <c:pt idx="191">
                  <c:v>0.62540716612377845</c:v>
                </c:pt>
                <c:pt idx="192">
                  <c:v>0.62866449511400646</c:v>
                </c:pt>
                <c:pt idx="193">
                  <c:v>0.63192182410423448</c:v>
                </c:pt>
                <c:pt idx="194">
                  <c:v>0.63517915309446249</c:v>
                </c:pt>
                <c:pt idx="195">
                  <c:v>0.6384364820846905</c:v>
                </c:pt>
                <c:pt idx="196">
                  <c:v>0.64169381107491852</c:v>
                </c:pt>
                <c:pt idx="197">
                  <c:v>0.64495114006514653</c:v>
                </c:pt>
                <c:pt idx="198">
                  <c:v>0.64820846905537455</c:v>
                </c:pt>
                <c:pt idx="199">
                  <c:v>0.65146579804560256</c:v>
                </c:pt>
                <c:pt idx="200">
                  <c:v>0.65472312703583058</c:v>
                </c:pt>
                <c:pt idx="201">
                  <c:v>0.65798045602605859</c:v>
                </c:pt>
                <c:pt idx="202">
                  <c:v>0.66123778501628661</c:v>
                </c:pt>
                <c:pt idx="203">
                  <c:v>0.66449511400651462</c:v>
                </c:pt>
                <c:pt idx="204">
                  <c:v>0.66775244299674263</c:v>
                </c:pt>
                <c:pt idx="205">
                  <c:v>0.67100977198697065</c:v>
                </c:pt>
                <c:pt idx="206">
                  <c:v>0.67426710097719866</c:v>
                </c:pt>
                <c:pt idx="207">
                  <c:v>0.67752442996742668</c:v>
                </c:pt>
                <c:pt idx="208">
                  <c:v>0.68078175895765469</c:v>
                </c:pt>
                <c:pt idx="209">
                  <c:v>0.68403908794788271</c:v>
                </c:pt>
                <c:pt idx="210">
                  <c:v>0.68729641693811072</c:v>
                </c:pt>
                <c:pt idx="211">
                  <c:v>0.69055374592833874</c:v>
                </c:pt>
                <c:pt idx="212">
                  <c:v>0.69381107491856675</c:v>
                </c:pt>
                <c:pt idx="213">
                  <c:v>0.69706840390879476</c:v>
                </c:pt>
                <c:pt idx="214">
                  <c:v>0.70032573289902278</c:v>
                </c:pt>
                <c:pt idx="215">
                  <c:v>0.70358306188925079</c:v>
                </c:pt>
                <c:pt idx="216">
                  <c:v>0.70684039087947881</c:v>
                </c:pt>
                <c:pt idx="217">
                  <c:v>0.71009771986970682</c:v>
                </c:pt>
                <c:pt idx="218">
                  <c:v>0.71335504885993484</c:v>
                </c:pt>
                <c:pt idx="219">
                  <c:v>0.71661237785016285</c:v>
                </c:pt>
                <c:pt idx="220">
                  <c:v>0.71986970684039087</c:v>
                </c:pt>
                <c:pt idx="221">
                  <c:v>0.72312703583061888</c:v>
                </c:pt>
                <c:pt idx="222">
                  <c:v>0.7263843648208469</c:v>
                </c:pt>
                <c:pt idx="223">
                  <c:v>0.72964169381107491</c:v>
                </c:pt>
                <c:pt idx="224">
                  <c:v>0.73289902280130292</c:v>
                </c:pt>
                <c:pt idx="225">
                  <c:v>0.73615635179153094</c:v>
                </c:pt>
                <c:pt idx="226">
                  <c:v>0.73941368078175895</c:v>
                </c:pt>
                <c:pt idx="227">
                  <c:v>0.74267100977198697</c:v>
                </c:pt>
                <c:pt idx="228">
                  <c:v>0.74592833876221498</c:v>
                </c:pt>
                <c:pt idx="229">
                  <c:v>0.749185667752443</c:v>
                </c:pt>
                <c:pt idx="230">
                  <c:v>0.75244299674267101</c:v>
                </c:pt>
                <c:pt idx="231">
                  <c:v>0.75570032573289903</c:v>
                </c:pt>
                <c:pt idx="232">
                  <c:v>0.75895765472312704</c:v>
                </c:pt>
                <c:pt idx="233">
                  <c:v>0.76221498371335505</c:v>
                </c:pt>
                <c:pt idx="234">
                  <c:v>0.76547231270358307</c:v>
                </c:pt>
                <c:pt idx="235">
                  <c:v>0.76872964169381108</c:v>
                </c:pt>
                <c:pt idx="236">
                  <c:v>0.7719869706840391</c:v>
                </c:pt>
                <c:pt idx="237">
                  <c:v>0.77524429967426711</c:v>
                </c:pt>
                <c:pt idx="238">
                  <c:v>0.77850162866449513</c:v>
                </c:pt>
                <c:pt idx="239">
                  <c:v>0.78175895765472314</c:v>
                </c:pt>
                <c:pt idx="240">
                  <c:v>0.78501628664495116</c:v>
                </c:pt>
                <c:pt idx="241">
                  <c:v>0.78827361563517917</c:v>
                </c:pt>
                <c:pt idx="242">
                  <c:v>0.79153094462540718</c:v>
                </c:pt>
                <c:pt idx="243">
                  <c:v>0.7947882736156352</c:v>
                </c:pt>
                <c:pt idx="244">
                  <c:v>0.79804560260586321</c:v>
                </c:pt>
                <c:pt idx="245">
                  <c:v>0.80130293159609123</c:v>
                </c:pt>
                <c:pt idx="246">
                  <c:v>0.80456026058631924</c:v>
                </c:pt>
                <c:pt idx="247">
                  <c:v>0.80781758957654726</c:v>
                </c:pt>
                <c:pt idx="248">
                  <c:v>0.81107491856677527</c:v>
                </c:pt>
                <c:pt idx="249">
                  <c:v>0.81433224755700329</c:v>
                </c:pt>
                <c:pt idx="250">
                  <c:v>0.8175895765472313</c:v>
                </c:pt>
                <c:pt idx="251">
                  <c:v>0.82084690553745931</c:v>
                </c:pt>
                <c:pt idx="252">
                  <c:v>0.82410423452768733</c:v>
                </c:pt>
                <c:pt idx="253">
                  <c:v>0.82736156351791534</c:v>
                </c:pt>
                <c:pt idx="254">
                  <c:v>0.83061889250814336</c:v>
                </c:pt>
                <c:pt idx="255">
                  <c:v>0.83387622149837137</c:v>
                </c:pt>
                <c:pt idx="256">
                  <c:v>0.83713355048859939</c:v>
                </c:pt>
                <c:pt idx="257">
                  <c:v>0.8403908794788274</c:v>
                </c:pt>
                <c:pt idx="258">
                  <c:v>0.84364820846905542</c:v>
                </c:pt>
                <c:pt idx="259">
                  <c:v>0.84690553745928343</c:v>
                </c:pt>
                <c:pt idx="260">
                  <c:v>0.85016286644951145</c:v>
                </c:pt>
                <c:pt idx="261">
                  <c:v>0.85342019543973946</c:v>
                </c:pt>
                <c:pt idx="262">
                  <c:v>0.85667752442996747</c:v>
                </c:pt>
                <c:pt idx="263">
                  <c:v>0.85993485342019549</c:v>
                </c:pt>
                <c:pt idx="264">
                  <c:v>0.8631921824104235</c:v>
                </c:pt>
                <c:pt idx="265">
                  <c:v>0.86644951140065152</c:v>
                </c:pt>
                <c:pt idx="266">
                  <c:v>0.86970684039087953</c:v>
                </c:pt>
                <c:pt idx="267">
                  <c:v>0.87296416938110755</c:v>
                </c:pt>
                <c:pt idx="268">
                  <c:v>0.87622149837133545</c:v>
                </c:pt>
                <c:pt idx="269">
                  <c:v>0.87947882736156346</c:v>
                </c:pt>
                <c:pt idx="270">
                  <c:v>0.88273615635179148</c:v>
                </c:pt>
                <c:pt idx="271">
                  <c:v>0.88599348534201949</c:v>
                </c:pt>
                <c:pt idx="272">
                  <c:v>0.88925081433224751</c:v>
                </c:pt>
                <c:pt idx="273">
                  <c:v>0.89250814332247552</c:v>
                </c:pt>
                <c:pt idx="274">
                  <c:v>0.89576547231270354</c:v>
                </c:pt>
                <c:pt idx="275">
                  <c:v>0.89902280130293155</c:v>
                </c:pt>
                <c:pt idx="276">
                  <c:v>0.90228013029315957</c:v>
                </c:pt>
                <c:pt idx="277">
                  <c:v>0.90553745928338758</c:v>
                </c:pt>
                <c:pt idx="278">
                  <c:v>0.90879478827361559</c:v>
                </c:pt>
                <c:pt idx="279">
                  <c:v>0.91205211726384361</c:v>
                </c:pt>
                <c:pt idx="280">
                  <c:v>0.91530944625407162</c:v>
                </c:pt>
                <c:pt idx="281">
                  <c:v>0.91856677524429964</c:v>
                </c:pt>
                <c:pt idx="282">
                  <c:v>0.92182410423452765</c:v>
                </c:pt>
                <c:pt idx="283">
                  <c:v>0.92508143322475567</c:v>
                </c:pt>
                <c:pt idx="284">
                  <c:v>0.92833876221498368</c:v>
                </c:pt>
                <c:pt idx="285">
                  <c:v>0.9315960912052117</c:v>
                </c:pt>
                <c:pt idx="286">
                  <c:v>0.93485342019543971</c:v>
                </c:pt>
                <c:pt idx="287">
                  <c:v>0.93811074918566772</c:v>
                </c:pt>
                <c:pt idx="288">
                  <c:v>0.94136807817589574</c:v>
                </c:pt>
                <c:pt idx="289">
                  <c:v>0.94462540716612375</c:v>
                </c:pt>
                <c:pt idx="290">
                  <c:v>0.94788273615635177</c:v>
                </c:pt>
                <c:pt idx="291">
                  <c:v>0.95114006514657978</c:v>
                </c:pt>
                <c:pt idx="292">
                  <c:v>0.9543973941368078</c:v>
                </c:pt>
                <c:pt idx="293">
                  <c:v>0.95765472312703581</c:v>
                </c:pt>
                <c:pt idx="294">
                  <c:v>0.96091205211726383</c:v>
                </c:pt>
                <c:pt idx="295">
                  <c:v>0.96416938110749184</c:v>
                </c:pt>
                <c:pt idx="296">
                  <c:v>0.96742671009771986</c:v>
                </c:pt>
                <c:pt idx="297">
                  <c:v>0.97068403908794787</c:v>
                </c:pt>
                <c:pt idx="298">
                  <c:v>0.97394136807817588</c:v>
                </c:pt>
                <c:pt idx="299">
                  <c:v>0.9771986970684039</c:v>
                </c:pt>
                <c:pt idx="300">
                  <c:v>0.98045602605863191</c:v>
                </c:pt>
                <c:pt idx="301">
                  <c:v>0.98371335504885993</c:v>
                </c:pt>
                <c:pt idx="302">
                  <c:v>0.98697068403908794</c:v>
                </c:pt>
                <c:pt idx="303">
                  <c:v>0.99022801302931596</c:v>
                </c:pt>
                <c:pt idx="304">
                  <c:v>0.99348534201954397</c:v>
                </c:pt>
                <c:pt idx="305">
                  <c:v>0.99674267100977199</c:v>
                </c:pt>
              </c:numCache>
            </c:numRef>
          </c:xVal>
          <c:yVal>
            <c:numRef>
              <c:f>'4) UCS_YM_BoxPlot_by_Rock'!$CV$2:$CV$598</c:f>
              <c:numCache>
                <c:formatCode>General</c:formatCode>
                <c:ptCount val="597"/>
                <c:pt idx="0">
                  <c:v>1.095</c:v>
                </c:pt>
                <c:pt idx="1">
                  <c:v>1.242</c:v>
                </c:pt>
                <c:pt idx="2">
                  <c:v>1.2749999999999999</c:v>
                </c:pt>
                <c:pt idx="3">
                  <c:v>1.5389999999999999</c:v>
                </c:pt>
                <c:pt idx="4">
                  <c:v>1.722</c:v>
                </c:pt>
                <c:pt idx="5">
                  <c:v>1.7290000000000001</c:v>
                </c:pt>
                <c:pt idx="6">
                  <c:v>1.7370000000000001</c:v>
                </c:pt>
                <c:pt idx="7">
                  <c:v>1.8029999999999999</c:v>
                </c:pt>
                <c:pt idx="8">
                  <c:v>2.0640000000000001</c:v>
                </c:pt>
                <c:pt idx="9">
                  <c:v>2.1949999999999998</c:v>
                </c:pt>
                <c:pt idx="10">
                  <c:v>2.6059999999999999</c:v>
                </c:pt>
                <c:pt idx="11">
                  <c:v>2.8319999999999999</c:v>
                </c:pt>
                <c:pt idx="12">
                  <c:v>3.3769999999999998</c:v>
                </c:pt>
                <c:pt idx="13">
                  <c:v>3.4409999999999998</c:v>
                </c:pt>
                <c:pt idx="14">
                  <c:v>4.0419999999999998</c:v>
                </c:pt>
                <c:pt idx="15">
                  <c:v>4.7469999999999999</c:v>
                </c:pt>
                <c:pt idx="16">
                  <c:v>5.6970000000000001</c:v>
                </c:pt>
                <c:pt idx="17">
                  <c:v>5.702</c:v>
                </c:pt>
                <c:pt idx="18">
                  <c:v>5.97</c:v>
                </c:pt>
                <c:pt idx="19">
                  <c:v>6.0250000000000004</c:v>
                </c:pt>
                <c:pt idx="20">
                  <c:v>6.7649999999999997</c:v>
                </c:pt>
                <c:pt idx="21">
                  <c:v>6.7919999999999998</c:v>
                </c:pt>
                <c:pt idx="22">
                  <c:v>6.8769999999999998</c:v>
                </c:pt>
                <c:pt idx="23">
                  <c:v>7.0590000000000002</c:v>
                </c:pt>
                <c:pt idx="24">
                  <c:v>7.2679999999999998</c:v>
                </c:pt>
                <c:pt idx="25">
                  <c:v>7.8819999999999997</c:v>
                </c:pt>
                <c:pt idx="26">
                  <c:v>7.9359999999999999</c:v>
                </c:pt>
                <c:pt idx="27">
                  <c:v>7.94</c:v>
                </c:pt>
                <c:pt idx="28">
                  <c:v>7.9619999999999997</c:v>
                </c:pt>
                <c:pt idx="29">
                  <c:v>8.0039999999999996</c:v>
                </c:pt>
                <c:pt idx="30">
                  <c:v>8.093</c:v>
                </c:pt>
                <c:pt idx="31">
                  <c:v>8.2210000000000001</c:v>
                </c:pt>
                <c:pt idx="32" formatCode="0.00">
                  <c:v>8.2230000000000008</c:v>
                </c:pt>
                <c:pt idx="33">
                  <c:v>8.27</c:v>
                </c:pt>
                <c:pt idx="34">
                  <c:v>8.5589999999999993</c:v>
                </c:pt>
                <c:pt idx="35">
                  <c:v>8.57</c:v>
                </c:pt>
                <c:pt idx="36">
                  <c:v>8.7040000000000006</c:v>
                </c:pt>
                <c:pt idx="37">
                  <c:v>8.7739999999999991</c:v>
                </c:pt>
                <c:pt idx="38">
                  <c:v>8.8960000000000008</c:v>
                </c:pt>
                <c:pt idx="39">
                  <c:v>9</c:v>
                </c:pt>
                <c:pt idx="40">
                  <c:v>9.0470000000000006</c:v>
                </c:pt>
                <c:pt idx="41">
                  <c:v>9.1940000000000008</c:v>
                </c:pt>
                <c:pt idx="42">
                  <c:v>9.5</c:v>
                </c:pt>
                <c:pt idx="43">
                  <c:v>9.5</c:v>
                </c:pt>
                <c:pt idx="44">
                  <c:v>10.4</c:v>
                </c:pt>
                <c:pt idx="45">
                  <c:v>10.407</c:v>
                </c:pt>
                <c:pt idx="46">
                  <c:v>10.481999999999999</c:v>
                </c:pt>
                <c:pt idx="47">
                  <c:v>10.76</c:v>
                </c:pt>
                <c:pt idx="48">
                  <c:v>10.962999999999999</c:v>
                </c:pt>
                <c:pt idx="49">
                  <c:v>11</c:v>
                </c:pt>
                <c:pt idx="50">
                  <c:v>11.010999999999999</c:v>
                </c:pt>
                <c:pt idx="51">
                  <c:v>11.202</c:v>
                </c:pt>
                <c:pt idx="52">
                  <c:v>11.85</c:v>
                </c:pt>
                <c:pt idx="53">
                  <c:v>12</c:v>
                </c:pt>
                <c:pt idx="54">
                  <c:v>12.118</c:v>
                </c:pt>
                <c:pt idx="55">
                  <c:v>12.256</c:v>
                </c:pt>
                <c:pt idx="56">
                  <c:v>12.269</c:v>
                </c:pt>
                <c:pt idx="57">
                  <c:v>12.416</c:v>
                </c:pt>
                <c:pt idx="58">
                  <c:v>12.612</c:v>
                </c:pt>
                <c:pt idx="59">
                  <c:v>12.654999999999999</c:v>
                </c:pt>
                <c:pt idx="60">
                  <c:v>12.808</c:v>
                </c:pt>
                <c:pt idx="61">
                  <c:v>12.840999999999999</c:v>
                </c:pt>
                <c:pt idx="62">
                  <c:v>12.929</c:v>
                </c:pt>
                <c:pt idx="63">
                  <c:v>13.077</c:v>
                </c:pt>
                <c:pt idx="64">
                  <c:v>13.151999999999999</c:v>
                </c:pt>
                <c:pt idx="65">
                  <c:v>13.352</c:v>
                </c:pt>
                <c:pt idx="66">
                  <c:v>13.414</c:v>
                </c:pt>
                <c:pt idx="67">
                  <c:v>13.5</c:v>
                </c:pt>
                <c:pt idx="68">
                  <c:v>13.686999999999999</c:v>
                </c:pt>
                <c:pt idx="69">
                  <c:v>13.715</c:v>
                </c:pt>
                <c:pt idx="70">
                  <c:v>14</c:v>
                </c:pt>
                <c:pt idx="71">
                  <c:v>14.5</c:v>
                </c:pt>
                <c:pt idx="72">
                  <c:v>14.861000000000001</c:v>
                </c:pt>
                <c:pt idx="73">
                  <c:v>15.253</c:v>
                </c:pt>
                <c:pt idx="74">
                  <c:v>15.269</c:v>
                </c:pt>
                <c:pt idx="75">
                  <c:v>15.608000000000001</c:v>
                </c:pt>
                <c:pt idx="76">
                  <c:v>15.644</c:v>
                </c:pt>
                <c:pt idx="77">
                  <c:v>16.434999999999999</c:v>
                </c:pt>
                <c:pt idx="78">
                  <c:v>16.853999999999999</c:v>
                </c:pt>
                <c:pt idx="79">
                  <c:v>16.975000000000001</c:v>
                </c:pt>
                <c:pt idx="80">
                  <c:v>17.170999999999999</c:v>
                </c:pt>
                <c:pt idx="81">
                  <c:v>17.5</c:v>
                </c:pt>
                <c:pt idx="82">
                  <c:v>17.95</c:v>
                </c:pt>
                <c:pt idx="83">
                  <c:v>18.5</c:v>
                </c:pt>
                <c:pt idx="84">
                  <c:v>18.513999999999999</c:v>
                </c:pt>
                <c:pt idx="85">
                  <c:v>19.3</c:v>
                </c:pt>
                <c:pt idx="86">
                  <c:v>19.442</c:v>
                </c:pt>
                <c:pt idx="87">
                  <c:v>19.474</c:v>
                </c:pt>
                <c:pt idx="88">
                  <c:v>19.5</c:v>
                </c:pt>
                <c:pt idx="89">
                  <c:v>19.852</c:v>
                </c:pt>
                <c:pt idx="90">
                  <c:v>20</c:v>
                </c:pt>
                <c:pt idx="91">
                  <c:v>20.416</c:v>
                </c:pt>
                <c:pt idx="92">
                  <c:v>20.527999999999999</c:v>
                </c:pt>
                <c:pt idx="93">
                  <c:v>22.361000000000001</c:v>
                </c:pt>
                <c:pt idx="94">
                  <c:v>22.382999999999999</c:v>
                </c:pt>
                <c:pt idx="95">
                  <c:v>22.798999999999999</c:v>
                </c:pt>
                <c:pt idx="96">
                  <c:v>23</c:v>
                </c:pt>
                <c:pt idx="97">
                  <c:v>23.277999999999999</c:v>
                </c:pt>
                <c:pt idx="98">
                  <c:v>23.42</c:v>
                </c:pt>
                <c:pt idx="99">
                  <c:v>23.5</c:v>
                </c:pt>
                <c:pt idx="100">
                  <c:v>23.920999999999999</c:v>
                </c:pt>
                <c:pt idx="101">
                  <c:v>24.5</c:v>
                </c:pt>
                <c:pt idx="102">
                  <c:v>24.584</c:v>
                </c:pt>
                <c:pt idx="103">
                  <c:v>25.006</c:v>
                </c:pt>
                <c:pt idx="104">
                  <c:v>25.952000000000002</c:v>
                </c:pt>
                <c:pt idx="105">
                  <c:v>26</c:v>
                </c:pt>
                <c:pt idx="106">
                  <c:v>26.957000000000001</c:v>
                </c:pt>
                <c:pt idx="107">
                  <c:v>27.11</c:v>
                </c:pt>
                <c:pt idx="108">
                  <c:v>27.3</c:v>
                </c:pt>
                <c:pt idx="109">
                  <c:v>27.5</c:v>
                </c:pt>
                <c:pt idx="110">
                  <c:v>27.581</c:v>
                </c:pt>
                <c:pt idx="111">
                  <c:v>27.797000000000001</c:v>
                </c:pt>
                <c:pt idx="112">
                  <c:v>27.995000000000001</c:v>
                </c:pt>
                <c:pt idx="113">
                  <c:v>28.597000000000001</c:v>
                </c:pt>
                <c:pt idx="114">
                  <c:v>29</c:v>
                </c:pt>
                <c:pt idx="115">
                  <c:v>29.759</c:v>
                </c:pt>
                <c:pt idx="116">
                  <c:v>30.635000000000002</c:v>
                </c:pt>
                <c:pt idx="117">
                  <c:v>31.5</c:v>
                </c:pt>
                <c:pt idx="118">
                  <c:v>32</c:v>
                </c:pt>
                <c:pt idx="119">
                  <c:v>32.5</c:v>
                </c:pt>
                <c:pt idx="120">
                  <c:v>32.536000000000001</c:v>
                </c:pt>
                <c:pt idx="121">
                  <c:v>32.576000000000001</c:v>
                </c:pt>
                <c:pt idx="122">
                  <c:v>33.482999999999997</c:v>
                </c:pt>
                <c:pt idx="123">
                  <c:v>33.619999999999997</c:v>
                </c:pt>
                <c:pt idx="124">
                  <c:v>33.700000000000003</c:v>
                </c:pt>
                <c:pt idx="125">
                  <c:v>33.789000000000001</c:v>
                </c:pt>
                <c:pt idx="126">
                  <c:v>33.856000000000002</c:v>
                </c:pt>
                <c:pt idx="127">
                  <c:v>34</c:v>
                </c:pt>
                <c:pt idx="128">
                  <c:v>35.401000000000003</c:v>
                </c:pt>
                <c:pt idx="129">
                  <c:v>35.896000000000001</c:v>
                </c:pt>
                <c:pt idx="130">
                  <c:v>35.939</c:v>
                </c:pt>
                <c:pt idx="131">
                  <c:v>36.04</c:v>
                </c:pt>
                <c:pt idx="132">
                  <c:v>36.393999999999998</c:v>
                </c:pt>
                <c:pt idx="133">
                  <c:v>37.762</c:v>
                </c:pt>
                <c:pt idx="134">
                  <c:v>37.979999999999997</c:v>
                </c:pt>
                <c:pt idx="135">
                  <c:v>38</c:v>
                </c:pt>
                <c:pt idx="136">
                  <c:v>38</c:v>
                </c:pt>
                <c:pt idx="137">
                  <c:v>38.241</c:v>
                </c:pt>
                <c:pt idx="138">
                  <c:v>39</c:v>
                </c:pt>
                <c:pt idx="139">
                  <c:v>39.494</c:v>
                </c:pt>
                <c:pt idx="140">
                  <c:v>39.5</c:v>
                </c:pt>
                <c:pt idx="141">
                  <c:v>39.628</c:v>
                </c:pt>
                <c:pt idx="142">
                  <c:v>39.628999999999998</c:v>
                </c:pt>
                <c:pt idx="143">
                  <c:v>39.792000000000002</c:v>
                </c:pt>
                <c:pt idx="144">
                  <c:v>40.5</c:v>
                </c:pt>
                <c:pt idx="145">
                  <c:v>41.639000000000003</c:v>
                </c:pt>
                <c:pt idx="146">
                  <c:v>42.411999999999999</c:v>
                </c:pt>
                <c:pt idx="147">
                  <c:v>42.423999999999999</c:v>
                </c:pt>
                <c:pt idx="148">
                  <c:v>42.582000000000001</c:v>
                </c:pt>
                <c:pt idx="149">
                  <c:v>42.996000000000002</c:v>
                </c:pt>
                <c:pt idx="150">
                  <c:v>43.47</c:v>
                </c:pt>
                <c:pt idx="151">
                  <c:v>43.598999999999997</c:v>
                </c:pt>
                <c:pt idx="152">
                  <c:v>45</c:v>
                </c:pt>
                <c:pt idx="153">
                  <c:v>45</c:v>
                </c:pt>
                <c:pt idx="154">
                  <c:v>45.738</c:v>
                </c:pt>
                <c:pt idx="155">
                  <c:v>45.905999999999999</c:v>
                </c:pt>
                <c:pt idx="156">
                  <c:v>45.94</c:v>
                </c:pt>
                <c:pt idx="157">
                  <c:v>46</c:v>
                </c:pt>
                <c:pt idx="158">
                  <c:v>46</c:v>
                </c:pt>
                <c:pt idx="159">
                  <c:v>47</c:v>
                </c:pt>
                <c:pt idx="160">
                  <c:v>47.262</c:v>
                </c:pt>
                <c:pt idx="161">
                  <c:v>47.298000000000002</c:v>
                </c:pt>
                <c:pt idx="162">
                  <c:v>47.8</c:v>
                </c:pt>
                <c:pt idx="163">
                  <c:v>48.054000000000002</c:v>
                </c:pt>
                <c:pt idx="164">
                  <c:v>48.186</c:v>
                </c:pt>
                <c:pt idx="165">
                  <c:v>48.314999999999998</c:v>
                </c:pt>
                <c:pt idx="166">
                  <c:v>48.5</c:v>
                </c:pt>
                <c:pt idx="167" formatCode="0.00">
                  <c:v>48.558999999999997</c:v>
                </c:pt>
                <c:pt idx="168">
                  <c:v>50.02</c:v>
                </c:pt>
                <c:pt idx="169">
                  <c:v>50.728000000000002</c:v>
                </c:pt>
                <c:pt idx="170">
                  <c:v>51.777999999999999</c:v>
                </c:pt>
                <c:pt idx="171">
                  <c:v>52.082999999999998</c:v>
                </c:pt>
                <c:pt idx="172">
                  <c:v>52.3</c:v>
                </c:pt>
                <c:pt idx="173">
                  <c:v>52.506999999999998</c:v>
                </c:pt>
                <c:pt idx="174">
                  <c:v>52.9</c:v>
                </c:pt>
                <c:pt idx="175">
                  <c:v>53.5</c:v>
                </c:pt>
                <c:pt idx="176">
                  <c:v>53.808999999999997</c:v>
                </c:pt>
                <c:pt idx="177">
                  <c:v>53.853999999999999</c:v>
                </c:pt>
                <c:pt idx="178">
                  <c:v>53.938000000000002</c:v>
                </c:pt>
                <c:pt idx="179">
                  <c:v>54</c:v>
                </c:pt>
                <c:pt idx="180">
                  <c:v>54.116999999999997</c:v>
                </c:pt>
                <c:pt idx="181">
                  <c:v>54.5</c:v>
                </c:pt>
                <c:pt idx="182">
                  <c:v>54.969000000000001</c:v>
                </c:pt>
                <c:pt idx="183">
                  <c:v>55.234999999999999</c:v>
                </c:pt>
                <c:pt idx="184">
                  <c:v>55.4</c:v>
                </c:pt>
                <c:pt idx="185">
                  <c:v>56.192</c:v>
                </c:pt>
                <c:pt idx="186">
                  <c:v>56.225999999999999</c:v>
                </c:pt>
                <c:pt idx="187">
                  <c:v>57.448999999999998</c:v>
                </c:pt>
                <c:pt idx="188">
                  <c:v>57.476999999999997</c:v>
                </c:pt>
                <c:pt idx="189">
                  <c:v>57.5</c:v>
                </c:pt>
                <c:pt idx="190">
                  <c:v>57.744</c:v>
                </c:pt>
                <c:pt idx="191">
                  <c:v>58</c:v>
                </c:pt>
                <c:pt idx="192">
                  <c:v>58.168999999999997</c:v>
                </c:pt>
                <c:pt idx="193">
                  <c:v>58.5</c:v>
                </c:pt>
                <c:pt idx="194">
                  <c:v>58.976999999999997</c:v>
                </c:pt>
                <c:pt idx="195">
                  <c:v>59.38</c:v>
                </c:pt>
                <c:pt idx="196">
                  <c:v>59.411999999999999</c:v>
                </c:pt>
                <c:pt idx="197">
                  <c:v>60.093000000000004</c:v>
                </c:pt>
                <c:pt idx="198">
                  <c:v>60.16</c:v>
                </c:pt>
                <c:pt idx="199">
                  <c:v>60.801000000000002</c:v>
                </c:pt>
                <c:pt idx="200">
                  <c:v>61.145000000000003</c:v>
                </c:pt>
                <c:pt idx="201">
                  <c:v>61.412999999999997</c:v>
                </c:pt>
                <c:pt idx="202">
                  <c:v>63.2</c:v>
                </c:pt>
                <c:pt idx="203">
                  <c:v>63.314999999999998</c:v>
                </c:pt>
                <c:pt idx="204">
                  <c:v>63.350999999999999</c:v>
                </c:pt>
                <c:pt idx="205">
                  <c:v>63.4</c:v>
                </c:pt>
                <c:pt idx="206">
                  <c:v>63.482999999999997</c:v>
                </c:pt>
                <c:pt idx="207">
                  <c:v>64</c:v>
                </c:pt>
                <c:pt idx="208">
                  <c:v>64</c:v>
                </c:pt>
                <c:pt idx="209">
                  <c:v>64.433999999999997</c:v>
                </c:pt>
                <c:pt idx="210">
                  <c:v>64.5</c:v>
                </c:pt>
                <c:pt idx="211">
                  <c:v>66.638999999999996</c:v>
                </c:pt>
                <c:pt idx="212">
                  <c:v>66.765000000000001</c:v>
                </c:pt>
                <c:pt idx="213">
                  <c:v>66.858000000000004</c:v>
                </c:pt>
                <c:pt idx="214">
                  <c:v>66.947999999999993</c:v>
                </c:pt>
                <c:pt idx="215">
                  <c:v>67.453999999999994</c:v>
                </c:pt>
                <c:pt idx="216">
                  <c:v>67.760999999999996</c:v>
                </c:pt>
                <c:pt idx="217">
                  <c:v>69.296999999999997</c:v>
                </c:pt>
                <c:pt idx="218">
                  <c:v>69.489999999999995</c:v>
                </c:pt>
                <c:pt idx="219">
                  <c:v>69.5</c:v>
                </c:pt>
                <c:pt idx="220">
                  <c:v>71.769000000000005</c:v>
                </c:pt>
                <c:pt idx="221">
                  <c:v>72.5</c:v>
                </c:pt>
                <c:pt idx="222">
                  <c:v>72.784999999999997</c:v>
                </c:pt>
                <c:pt idx="223">
                  <c:v>73.27</c:v>
                </c:pt>
                <c:pt idx="224">
                  <c:v>73.665000000000006</c:v>
                </c:pt>
                <c:pt idx="225">
                  <c:v>75.2</c:v>
                </c:pt>
                <c:pt idx="226">
                  <c:v>75.256</c:v>
                </c:pt>
                <c:pt idx="227">
                  <c:v>77.308999999999997</c:v>
                </c:pt>
                <c:pt idx="228">
                  <c:v>77.387</c:v>
                </c:pt>
                <c:pt idx="229">
                  <c:v>77.412999999999997</c:v>
                </c:pt>
                <c:pt idx="230">
                  <c:v>77.891999999999996</c:v>
                </c:pt>
                <c:pt idx="231">
                  <c:v>78</c:v>
                </c:pt>
                <c:pt idx="232">
                  <c:v>78</c:v>
                </c:pt>
                <c:pt idx="233">
                  <c:v>78</c:v>
                </c:pt>
                <c:pt idx="234">
                  <c:v>78</c:v>
                </c:pt>
                <c:pt idx="235">
                  <c:v>78</c:v>
                </c:pt>
                <c:pt idx="236">
                  <c:v>78</c:v>
                </c:pt>
                <c:pt idx="237">
                  <c:v>79.052999999999997</c:v>
                </c:pt>
                <c:pt idx="238">
                  <c:v>80.337000000000003</c:v>
                </c:pt>
                <c:pt idx="239">
                  <c:v>80.710999999999999</c:v>
                </c:pt>
                <c:pt idx="240">
                  <c:v>81.515000000000001</c:v>
                </c:pt>
                <c:pt idx="241">
                  <c:v>81.918000000000006</c:v>
                </c:pt>
                <c:pt idx="242">
                  <c:v>82.203999999999994</c:v>
                </c:pt>
                <c:pt idx="243">
                  <c:v>82.349000000000004</c:v>
                </c:pt>
                <c:pt idx="244">
                  <c:v>83.132000000000005</c:v>
                </c:pt>
                <c:pt idx="245">
                  <c:v>83.158000000000001</c:v>
                </c:pt>
                <c:pt idx="246">
                  <c:v>83.5</c:v>
                </c:pt>
                <c:pt idx="247">
                  <c:v>83.528999999999996</c:v>
                </c:pt>
                <c:pt idx="248">
                  <c:v>87.009</c:v>
                </c:pt>
                <c:pt idx="249">
                  <c:v>87.751000000000005</c:v>
                </c:pt>
                <c:pt idx="250">
                  <c:v>88.192999999999998</c:v>
                </c:pt>
                <c:pt idx="251">
                  <c:v>89.016000000000005</c:v>
                </c:pt>
                <c:pt idx="252">
                  <c:v>89.813000000000002</c:v>
                </c:pt>
                <c:pt idx="253">
                  <c:v>90.56</c:v>
                </c:pt>
                <c:pt idx="254">
                  <c:v>92.926000000000002</c:v>
                </c:pt>
                <c:pt idx="255">
                  <c:v>92.980999999999995</c:v>
                </c:pt>
                <c:pt idx="256">
                  <c:v>94.501000000000005</c:v>
                </c:pt>
                <c:pt idx="257">
                  <c:v>94.766999999999996</c:v>
                </c:pt>
                <c:pt idx="258">
                  <c:v>96.182000000000002</c:v>
                </c:pt>
                <c:pt idx="259">
                  <c:v>97</c:v>
                </c:pt>
                <c:pt idx="260">
                  <c:v>97.808999999999997</c:v>
                </c:pt>
                <c:pt idx="261">
                  <c:v>98</c:v>
                </c:pt>
                <c:pt idx="262">
                  <c:v>98</c:v>
                </c:pt>
                <c:pt idx="263">
                  <c:v>99.54</c:v>
                </c:pt>
                <c:pt idx="264">
                  <c:v>100.845</c:v>
                </c:pt>
                <c:pt idx="265">
                  <c:v>101.262</c:v>
                </c:pt>
                <c:pt idx="266">
                  <c:v>106.113</c:v>
                </c:pt>
                <c:pt idx="267">
                  <c:v>107.623</c:v>
                </c:pt>
                <c:pt idx="268">
                  <c:v>108</c:v>
                </c:pt>
                <c:pt idx="269">
                  <c:v>108.074</c:v>
                </c:pt>
                <c:pt idx="270">
                  <c:v>109.462</c:v>
                </c:pt>
                <c:pt idx="271">
                  <c:v>109.553</c:v>
                </c:pt>
                <c:pt idx="272">
                  <c:v>109.762</c:v>
                </c:pt>
                <c:pt idx="273">
                  <c:v>109.87</c:v>
                </c:pt>
                <c:pt idx="274">
                  <c:v>110</c:v>
                </c:pt>
                <c:pt idx="275">
                  <c:v>110</c:v>
                </c:pt>
                <c:pt idx="276">
                  <c:v>110.111</c:v>
                </c:pt>
                <c:pt idx="277">
                  <c:v>110.111</c:v>
                </c:pt>
                <c:pt idx="278">
                  <c:v>110.145</c:v>
                </c:pt>
                <c:pt idx="279">
                  <c:v>110.3</c:v>
                </c:pt>
                <c:pt idx="280">
                  <c:v>111.89</c:v>
                </c:pt>
                <c:pt idx="281">
                  <c:v>111.98399999999999</c:v>
                </c:pt>
                <c:pt idx="282">
                  <c:v>112.008</c:v>
                </c:pt>
                <c:pt idx="283">
                  <c:v>112.131</c:v>
                </c:pt>
                <c:pt idx="284">
                  <c:v>112.331</c:v>
                </c:pt>
                <c:pt idx="285">
                  <c:v>112.79</c:v>
                </c:pt>
                <c:pt idx="286">
                  <c:v>112.988</c:v>
                </c:pt>
                <c:pt idx="287">
                  <c:v>113.21899999999999</c:v>
                </c:pt>
                <c:pt idx="288">
                  <c:v>118.60899999999999</c:v>
                </c:pt>
                <c:pt idx="289">
                  <c:v>121.782</c:v>
                </c:pt>
                <c:pt idx="290">
                  <c:v>122.01</c:v>
                </c:pt>
                <c:pt idx="291">
                  <c:v>122.506</c:v>
                </c:pt>
                <c:pt idx="292">
                  <c:v>122.634</c:v>
                </c:pt>
                <c:pt idx="293">
                  <c:v>122.816</c:v>
                </c:pt>
                <c:pt idx="294">
                  <c:v>125.82</c:v>
                </c:pt>
                <c:pt idx="295">
                  <c:v>133.82900000000001</c:v>
                </c:pt>
                <c:pt idx="296">
                  <c:v>140.31100000000001</c:v>
                </c:pt>
                <c:pt idx="297">
                  <c:v>141.39699999999999</c:v>
                </c:pt>
                <c:pt idx="298">
                  <c:v>148.81200000000001</c:v>
                </c:pt>
                <c:pt idx="299">
                  <c:v>149</c:v>
                </c:pt>
                <c:pt idx="300">
                  <c:v>149</c:v>
                </c:pt>
                <c:pt idx="301">
                  <c:v>149.71100000000001</c:v>
                </c:pt>
                <c:pt idx="302">
                  <c:v>154.87700000000001</c:v>
                </c:pt>
                <c:pt idx="303">
                  <c:v>170.06100000000001</c:v>
                </c:pt>
                <c:pt idx="304">
                  <c:v>184.55500000000001</c:v>
                </c:pt>
                <c:pt idx="305">
                  <c:v>184.614</c:v>
                </c:pt>
              </c:numCache>
            </c:numRef>
          </c:yVal>
          <c:smooth val="0"/>
          <c:extLst>
            <c:ext xmlns:c16="http://schemas.microsoft.com/office/drawing/2014/chart" uri="{C3380CC4-5D6E-409C-BE32-E72D297353CC}">
              <c16:uniqueId val="{00000000-77A4-47BB-A658-720B70ABD04A}"/>
            </c:ext>
          </c:extLst>
        </c:ser>
        <c:ser>
          <c:idx val="3"/>
          <c:order val="4"/>
          <c:spPr>
            <a:ln>
              <a:solidFill>
                <a:schemeClr val="tx1"/>
              </a:solidFill>
              <a:prstDash val="sysDash"/>
            </a:ln>
          </c:spPr>
          <c:marker>
            <c:symbol val="none"/>
          </c:marker>
          <c:xVal>
            <c:numRef>
              <c:f>'5) Cumulative_NormDist'!$BV$3:$BV$303</c:f>
              <c:numCache>
                <c:formatCode>General</c:formatCode>
                <c:ptCount val="301"/>
                <c:pt idx="0">
                  <c:v>9.7444445545864775E-2</c:v>
                </c:pt>
                <c:pt idx="1">
                  <c:v>0.10188703233562871</c:v>
                </c:pt>
                <c:pt idx="2">
                  <c:v>0.10647523605992802</c:v>
                </c:pt>
                <c:pt idx="3">
                  <c:v>0.11121077871890801</c:v>
                </c:pt>
                <c:pt idx="4">
                  <c:v>0.11609524483478802</c:v>
                </c:pt>
                <c:pt idx="5">
                  <c:v>0.12113007397468936</c:v>
                </c:pt>
                <c:pt idx="6">
                  <c:v>0.12631655341746906</c:v>
                </c:pt>
                <c:pt idx="7">
                  <c:v>0.13165581099300563</c:v>
                </c:pt>
                <c:pt idx="8">
                  <c:v>0.13714880812258134</c:v>
                </c:pt>
                <c:pt idx="9">
                  <c:v>0.14279633308908188</c:v>
                </c:pt>
                <c:pt idx="10">
                  <c:v>0.14859899456567666</c:v>
                </c:pt>
                <c:pt idx="11">
                  <c:v>0.15455721543145828</c:v>
                </c:pt>
                <c:pt idx="12">
                  <c:v>0.16067122690219524</c:v>
                </c:pt>
                <c:pt idx="13">
                  <c:v>0.16694106300389183</c:v>
                </c:pt>
                <c:pt idx="14">
                  <c:v>0.17336655541625146</c:v>
                </c:pt>
                <c:pt idx="15">
                  <c:v>0.17994732871239774</c:v>
                </c:pt>
                <c:pt idx="16">
                  <c:v>0.18668279602033316</c:v>
                </c:pt>
                <c:pt idx="17">
                  <c:v>0.19357215513059556</c:v>
                </c:pt>
                <c:pt idx="18">
                  <c:v>0.20061438507342219</c:v>
                </c:pt>
                <c:pt idx="19">
                  <c:v>0.20780824318744326</c:v>
                </c:pt>
                <c:pt idx="20">
                  <c:v>0.2151522627005103</c:v>
                </c:pt>
                <c:pt idx="21">
                  <c:v>0.2226447508417215</c:v>
                </c:pt>
                <c:pt idx="22">
                  <c:v>0.23028378750204745</c:v>
                </c:pt>
                <c:pt idx="23">
                  <c:v>0.23806722445917491</c:v>
                </c:pt>
                <c:pt idx="24">
                  <c:v>0.24599268518030964</c:v>
                </c:pt>
                <c:pt idx="25">
                  <c:v>0.25405756521469058</c:v>
                </c:pt>
                <c:pt idx="26">
                  <c:v>0.26225903318548949</c:v>
                </c:pt>
                <c:pt idx="27">
                  <c:v>0.2705940323886139</c:v>
                </c:pt>
                <c:pt idx="28">
                  <c:v>0.27905928300369864</c:v>
                </c:pt>
                <c:pt idx="29">
                  <c:v>0.28765128492027425</c:v>
                </c:pt>
                <c:pt idx="30">
                  <c:v>0.29636632117975836</c:v>
                </c:pt>
                <c:pt idx="31">
                  <c:v>0.30520046203152573</c:v>
                </c:pt>
                <c:pt idx="32">
                  <c:v>0.31414956959889906</c:v>
                </c:pt>
                <c:pt idx="33">
                  <c:v>0.32320930314847313</c:v>
                </c:pt>
                <c:pt idx="34">
                  <c:v>0.33237512495374405</c:v>
                </c:pt>
                <c:pt idx="35">
                  <c:v>0.34164230674159318</c:v>
                </c:pt>
                <c:pt idx="36">
                  <c:v>0.3510059367077667</c:v>
                </c:pt>
                <c:pt idx="37">
                  <c:v>0.36046092708511829</c:v>
                </c:pt>
                <c:pt idx="38">
                  <c:v>0.3700020222460596</c:v>
                </c:pt>
                <c:pt idx="39">
                  <c:v>0.37962380731839418</c:v>
                </c:pt>
                <c:pt idx="40">
                  <c:v>0.38932071729151574</c:v>
                </c:pt>
                <c:pt idx="41">
                  <c:v>0.3990870465878405</c:v>
                </c:pt>
                <c:pt idx="42">
                  <c:v>0.40891695907232595</c:v>
                </c:pt>
                <c:pt idx="43">
                  <c:v>0.41880449847101836</c:v>
                </c:pt>
                <c:pt idx="44">
                  <c:v>0.42874359916777888</c:v>
                </c:pt>
                <c:pt idx="45">
                  <c:v>0.43872809734667073</c:v>
                </c:pt>
                <c:pt idx="46">
                  <c:v>0.44875174244596239</c:v>
                </c:pt>
                <c:pt idx="47">
                  <c:v>0.45880820888831619</c:v>
                </c:pt>
                <c:pt idx="48">
                  <c:v>0.46889110805050216</c:v>
                </c:pt>
                <c:pt idx="49">
                  <c:v>0.47899400043490525</c:v>
                </c:pt>
                <c:pt idx="50">
                  <c:v>0.48911040800419192</c:v>
                </c:pt>
                <c:pt idx="51">
                  <c:v>0.49923382663976712</c:v>
                </c:pt>
                <c:pt idx="52">
                  <c:v>0.50935773868409839</c:v>
                </c:pt>
                <c:pt idx="53">
                  <c:v>0.51947562552660576</c:v>
                </c:pt>
                <c:pt idx="54">
                  <c:v>0.52958098019261812</c:v>
                </c:pt>
                <c:pt idx="55">
                  <c:v>0.53966731989488637</c:v>
                </c:pt>
                <c:pt idx="56">
                  <c:v>0.54972819850730859</c:v>
                </c:pt>
                <c:pt idx="57">
                  <c:v>0.55975721892087593</c:v>
                </c:pt>
                <c:pt idx="58">
                  <c:v>0.56974804524237421</c:v>
                </c:pt>
                <c:pt idx="59">
                  <c:v>0.57969441479708639</c:v>
                </c:pt>
                <c:pt idx="60">
                  <c:v>0.5895901498976146</c:v>
                </c:pt>
                <c:pt idx="61">
                  <c:v>0.59942916934199031</c:v>
                </c:pt>
                <c:pt idx="62">
                  <c:v>0.60920549960544634</c:v>
                </c:pt>
                <c:pt idx="63">
                  <c:v>0.61891328569158444</c:v>
                </c:pt>
                <c:pt idx="64">
                  <c:v>0.62854680161018273</c:v>
                </c:pt>
                <c:pt idx="65">
                  <c:v>0.6381004604505317</c:v>
                </c:pt>
                <c:pt idx="66">
                  <c:v>0.64756882402096028</c:v>
                </c:pt>
                <c:pt idx="67">
                  <c:v>0.65694661202711058</c:v>
                </c:pt>
                <c:pt idx="68">
                  <c:v>0.66622871076351875</c:v>
                </c:pt>
                <c:pt idx="69">
                  <c:v>0.67541018129515529</c:v>
                </c:pt>
                <c:pt idx="70">
                  <c:v>0.6844862671077675</c:v>
                </c:pt>
                <c:pt idx="71">
                  <c:v>0.6934524012081178</c:v>
                </c:pt>
                <c:pt idx="72">
                  <c:v>0.70230421265753129</c:v>
                </c:pt>
                <c:pt idx="73">
                  <c:v>0.71103753252453428</c:v>
                </c:pt>
                <c:pt idx="74">
                  <c:v>0.71964839924476309</c:v>
                </c:pt>
                <c:pt idx="75">
                  <c:v>0.7281330633787505</c:v>
                </c:pt>
                <c:pt idx="76">
                  <c:v>0.7364879917606324</c:v>
                </c:pt>
                <c:pt idx="77">
                  <c:v>0.74470987103324837</c:v>
                </c:pt>
                <c:pt idx="78">
                  <c:v>0.75279561056753042</c:v>
                </c:pt>
                <c:pt idx="79">
                  <c:v>0.76074234476646363</c:v>
                </c:pt>
                <c:pt idx="80">
                  <c:v>0.76854743475625908</c:v>
                </c:pt>
                <c:pt idx="81">
                  <c:v>0.77620846946967736</c:v>
                </c:pt>
                <c:pt idx="82">
                  <c:v>0.78372326612868815</c:v>
                </c:pt>
                <c:pt idx="83">
                  <c:v>0.79108987013581922</c:v>
                </c:pt>
                <c:pt idx="84">
                  <c:v>0.7983065543856388</c:v>
                </c:pt>
                <c:pt idx="85">
                  <c:v>0.80537181800981439</c:v>
                </c:pt>
                <c:pt idx="86">
                  <c:v>0.81228438457109231</c:v>
                </c:pt>
                <c:pt idx="87">
                  <c:v>0.81904319972333672</c:v>
                </c:pt>
                <c:pt idx="88">
                  <c:v>0.82564742835644578</c:v>
                </c:pt>
                <c:pt idx="89">
                  <c:v>0.83209645124652587</c:v>
                </c:pt>
                <c:pt idx="90">
                  <c:v>0.83838986123314063</c:v>
                </c:pt>
                <c:pt idx="91">
                  <c:v>0.84452745894675452</c:v>
                </c:pt>
                <c:pt idx="92">
                  <c:v>0.8505092481106713</c:v>
                </c:pt>
                <c:pt idx="93">
                  <c:v>0.85633543044279559</c:v>
                </c:pt>
                <c:pt idx="94">
                  <c:v>0.86200640018345365</c:v>
                </c:pt>
                <c:pt idx="95">
                  <c:v>0.86752273827626358</c:v>
                </c:pt>
                <c:pt idx="96">
                  <c:v>0.8728852062296667</c:v>
                </c:pt>
                <c:pt idx="97">
                  <c:v>0.87809473968721674</c:v>
                </c:pt>
                <c:pt idx="98">
                  <c:v>0.88315244173506136</c:v>
                </c:pt>
                <c:pt idx="99">
                  <c:v>0.88805957597526186</c:v>
                </c:pt>
                <c:pt idx="100">
                  <c:v>0.89281755939367158</c:v>
                </c:pt>
                <c:pt idx="101">
                  <c:v>0.89742795505103634</c:v>
                </c:pt>
                <c:pt idx="102">
                  <c:v>0.90189246462580153</c:v>
                </c:pt>
                <c:pt idx="103">
                  <c:v>0.90621292083680827</c:v>
                </c:pt>
                <c:pt idx="104">
                  <c:v>0.91039127977364331</c:v>
                </c:pt>
                <c:pt idx="105">
                  <c:v>0.91442961316188076</c:v>
                </c:pt>
                <c:pt idx="106">
                  <c:v>0.91833010058982167</c:v>
                </c:pt>
                <c:pt idx="107">
                  <c:v>0.9220950217226106</c:v>
                </c:pt>
                <c:pt idx="108">
                  <c:v>0.92572674852878611</c:v>
                </c:pt>
                <c:pt idx="109">
                  <c:v>0.92922773754342392</c:v>
                </c:pt>
                <c:pt idx="110">
                  <c:v>0.93260052219104894</c:v>
                </c:pt>
                <c:pt idx="111">
                  <c:v>0.93584770519045035</c:v>
                </c:pt>
                <c:pt idx="112">
                  <c:v>0.93897195106242359</c:v>
                </c:pt>
                <c:pt idx="113">
                  <c:v>0.94197597876030414</c:v>
                </c:pt>
                <c:pt idx="114">
                  <c:v>0.94486255444195377</c:v>
                </c:pt>
                <c:pt idx="115">
                  <c:v>0.94763448440061782</c:v>
                </c:pt>
                <c:pt idx="116">
                  <c:v>0.95029460817079947</c:v>
                </c:pt>
                <c:pt idx="117">
                  <c:v>0.95284579182400408</c:v>
                </c:pt>
                <c:pt idx="118">
                  <c:v>0.9552909214678984</c:v>
                </c:pt>
                <c:pt idx="119">
                  <c:v>0.95763289696111364</c:v>
                </c:pt>
                <c:pt idx="120">
                  <c:v>0.95987462585460392</c:v>
                </c:pt>
                <c:pt idx="121">
                  <c:v>0.96201901756916475</c:v>
                </c:pt>
                <c:pt idx="122">
                  <c:v>0.96406897781741419</c:v>
                </c:pt>
                <c:pt idx="123">
                  <c:v>0.96602740327726466</c:v>
                </c:pt>
                <c:pt idx="124">
                  <c:v>0.96789717652265495</c:v>
                </c:pt>
                <c:pt idx="125">
                  <c:v>0.96968116121608838</c:v>
                </c:pt>
                <c:pt idx="126">
                  <c:v>0.97138219756633237</c:v>
                </c:pt>
                <c:pt idx="127">
                  <c:v>0.97300309805347951</c:v>
                </c:pt>
                <c:pt idx="128">
                  <c:v>0.97454664342246444</c:v>
                </c:pt>
                <c:pt idx="129">
                  <c:v>0.97601557894506419</c:v>
                </c:pt>
                <c:pt idx="130">
                  <c:v>0.97741261094939846</c:v>
                </c:pt>
                <c:pt idx="131">
                  <c:v>0.97874040361498416</c:v>
                </c:pt>
                <c:pt idx="132">
                  <c:v>0.98000157603049154</c:v>
                </c:pt>
                <c:pt idx="133">
                  <c:v>0.98119869951050087</c:v>
                </c:pt>
                <c:pt idx="134">
                  <c:v>0.98233429516676496</c:v>
                </c:pt>
                <c:pt idx="135">
                  <c:v>0.98341083172875254</c:v>
                </c:pt>
                <c:pt idx="136">
                  <c:v>0.98443072360757167</c:v>
                </c:pt>
                <c:pt idx="137">
                  <c:v>0.98539632919676434</c:v>
                </c:pt>
                <c:pt idx="138">
                  <c:v>0.98630994940290595</c:v>
                </c:pt>
                <c:pt idx="139">
                  <c:v>0.98717382639845619</c:v>
                </c:pt>
                <c:pt idx="140">
                  <c:v>0.98799014258887086</c:v>
                </c:pt>
                <c:pt idx="141">
                  <c:v>0.98876101978561082</c:v>
                </c:pt>
                <c:pt idx="142">
                  <c:v>0.9894885185763671</c:v>
                </c:pt>
                <c:pt idx="143">
                  <c:v>0.99017463788355542</c:v>
                </c:pt>
                <c:pt idx="144">
                  <c:v>0.99082131470192936</c:v>
                </c:pt>
                <c:pt idx="145">
                  <c:v>0.99143042400599912</c:v>
                </c:pt>
                <c:pt idx="146">
                  <c:v>0.99200377881783885</c:v>
                </c:pt>
                <c:pt idx="147">
                  <c:v>0.99254313042580511</c:v>
                </c:pt>
                <c:pt idx="148">
                  <c:v>0.99305016874467078</c:v>
                </c:pt>
                <c:pt idx="149">
                  <c:v>0.99352652280771003</c:v>
                </c:pt>
                <c:pt idx="150">
                  <c:v>0.99397376138133464</c:v>
                </c:pt>
                <c:pt idx="151">
                  <c:v>0.99439339369298507</c:v>
                </c:pt>
                <c:pt idx="152">
                  <c:v>0.99478687026312063</c:v>
                </c:pt>
                <c:pt idx="153">
                  <c:v>0.99515558383232161</c:v>
                </c:pt>
                <c:pt idx="154">
                  <c:v>0.99550087037471391</c:v>
                </c:pt>
                <c:pt idx="155">
                  <c:v>0.99582401018915379</c:v>
                </c:pt>
                <c:pt idx="156">
                  <c:v>0.99612622905985648</c:v>
                </c:pt>
                <c:pt idx="157">
                  <c:v>0.99640869947842192</c:v>
                </c:pt>
                <c:pt idx="158">
                  <c:v>0.99667254191949739</c:v>
                </c:pt>
                <c:pt idx="159">
                  <c:v>0.9969188261626184</c:v>
                </c:pt>
                <c:pt idx="160">
                  <c:v>0.99714857265308432</c:v>
                </c:pt>
                <c:pt idx="161">
                  <c:v>0.99736275389504991</c:v>
                </c:pt>
                <c:pt idx="162">
                  <c:v>0.9975622958703485</c:v>
                </c:pt>
                <c:pt idx="163">
                  <c:v>0.99774807947690036</c:v>
                </c:pt>
                <c:pt idx="164">
                  <c:v>0.99792094198090375</c:v>
                </c:pt>
                <c:pt idx="165">
                  <c:v>0.99808167847735285</c:v>
                </c:pt>
                <c:pt idx="166">
                  <c:v>0.998231043353767</c:v>
                </c:pt>
                <c:pt idx="167">
                  <c:v>0.99836975175236631</c:v>
                </c:pt>
                <c:pt idx="168">
                  <c:v>0.99849848102626182</c:v>
                </c:pt>
                <c:pt idx="169">
                  <c:v>0.99861787218556952</c:v>
                </c:pt>
                <c:pt idx="170">
                  <c:v>0.99872853132968298</c:v>
                </c:pt>
                <c:pt idx="171">
                  <c:v>0.99883103106226367</c:v>
                </c:pt>
                <c:pt idx="172">
                  <c:v>0.99892591188582169</c:v>
                </c:pt>
                <c:pt idx="173">
                  <c:v>0.99901368357306342</c:v>
                </c:pt>
                <c:pt idx="174">
                  <c:v>0.99909482651247794</c:v>
                </c:pt>
                <c:pt idx="175">
                  <c:v>0.99916979302591635</c:v>
                </c:pt>
                <c:pt idx="176">
                  <c:v>0.99923900865619264</c:v>
                </c:pt>
                <c:pt idx="177">
                  <c:v>0.99930287342299295</c:v>
                </c:pt>
                <c:pt idx="178">
                  <c:v>0.99936176304562774</c:v>
                </c:pt>
                <c:pt idx="179">
                  <c:v>0.99941603013140035</c:v>
                </c:pt>
                <c:pt idx="180">
                  <c:v>0.99946600532858232</c:v>
                </c:pt>
                <c:pt idx="181">
                  <c:v>0.99951199844320104</c:v>
                </c:pt>
                <c:pt idx="182">
                  <c:v>0.99955429951903796</c:v>
                </c:pt>
                <c:pt idx="183">
                  <c:v>0.99959317988042273</c:v>
                </c:pt>
                <c:pt idx="184">
                  <c:v>0.99962889313757575</c:v>
                </c:pt>
                <c:pt idx="185">
                  <c:v>0.99966167615441426</c:v>
                </c:pt>
                <c:pt idx="186">
                  <c:v>0.99969174997888</c:v>
                </c:pt>
                <c:pt idx="187">
                  <c:v>0.99971932073598213</c:v>
                </c:pt>
                <c:pt idx="188">
                  <c:v>0.9997445804838706</c:v>
                </c:pt>
                <c:pt idx="189">
                  <c:v>0.9997677080333649</c:v>
                </c:pt>
                <c:pt idx="190">
                  <c:v>0.99978886973146586</c:v>
                </c:pt>
                <c:pt idx="191">
                  <c:v>0.9998082202094638</c:v>
                </c:pt>
                <c:pt idx="192">
                  <c:v>0.99982590309633723</c:v>
                </c:pt>
                <c:pt idx="193">
                  <c:v>0.9998420516982055</c:v>
                </c:pt>
                <c:pt idx="194">
                  <c:v>0.99985678964465841</c:v>
                </c:pt>
                <c:pt idx="195">
                  <c:v>0.99987023150283727</c:v>
                </c:pt>
                <c:pt idx="196">
                  <c:v>0.99988248336018548</c:v>
                </c:pt>
                <c:pt idx="197">
                  <c:v>0.99989364337682218</c:v>
                </c:pt>
                <c:pt idx="198">
                  <c:v>0.99990380230851894</c:v>
                </c:pt>
                <c:pt idx="199">
                  <c:v>0.99991304400128522</c:v>
                </c:pt>
                <c:pt idx="200">
                  <c:v>0.99992144585857856</c:v>
                </c:pt>
                <c:pt idx="201">
                  <c:v>0.9999290792821689</c:v>
                </c:pt>
                <c:pt idx="202">
                  <c:v>0.99993601008768862</c:v>
                </c:pt>
                <c:pt idx="203">
                  <c:v>0.99994229889590047</c:v>
                </c:pt>
                <c:pt idx="204">
                  <c:v>0.99994800150070984</c:v>
                </c:pt>
                <c:pt idx="205">
                  <c:v>0.99995316921493982</c:v>
                </c:pt>
                <c:pt idx="206">
                  <c:v>0.9999578491948734</c:v>
                </c:pt>
                <c:pt idx="207">
                  <c:v>0.99996208474455517</c:v>
                </c:pt>
                <c:pt idx="208">
                  <c:v>0.99996591560082038</c:v>
                </c:pt>
                <c:pt idx="209">
                  <c:v>0.99996937820000553</c:v>
                </c:pt>
                <c:pt idx="210">
                  <c:v>0.99997250592726683</c:v>
                </c:pt>
                <c:pt idx="211">
                  <c:v>0.99997532934940903</c:v>
                </c:pt>
                <c:pt idx="212">
                  <c:v>0.99997787643210245</c:v>
                </c:pt>
                <c:pt idx="213">
                  <c:v>0.99998017274233764</c:v>
                </c:pt>
                <c:pt idx="214">
                  <c:v>0.99998224163693761</c:v>
                </c:pt>
                <c:pt idx="215">
                  <c:v>0.99998410443792041</c:v>
                </c:pt>
                <c:pt idx="216">
                  <c:v>0.99998578059547427</c:v>
                </c:pt>
                <c:pt idx="217">
                  <c:v>0.9999872878392766</c:v>
                </c:pt>
                <c:pt idx="218">
                  <c:v>0.99998864231885887</c:v>
                </c:pt>
                <c:pt idx="219">
                  <c:v>0.99998985873368995</c:v>
                </c:pt>
                <c:pt idx="220">
                  <c:v>0.99999095045361919</c:v>
                </c:pt>
                <c:pt idx="221">
                  <c:v>0.99999192963029071</c:v>
                </c:pt>
                <c:pt idx="222">
                  <c:v>0.99999280730011242</c:v>
                </c:pt>
                <c:pt idx="223">
                  <c:v>0.99999359347933314</c:v>
                </c:pt>
                <c:pt idx="224">
                  <c:v>0.9999942972517547</c:v>
                </c:pt>
                <c:pt idx="225">
                  <c:v>0.99999492684957447</c:v>
                </c:pt>
                <c:pt idx="226">
                  <c:v>0.99999548972783336</c:v>
                </c:pt>
                <c:pt idx="227">
                  <c:v>0.99999599263291206</c:v>
                </c:pt>
                <c:pt idx="228">
                  <c:v>0.99999644166549551</c:v>
                </c:pt>
                <c:pt idx="229">
                  <c:v>0.99999684233840436</c:v>
                </c:pt>
                <c:pt idx="230">
                  <c:v>0.99999719962966171</c:v>
                </c:pt>
                <c:pt idx="231">
                  <c:v>0.99999751803114911</c:v>
                </c:pt>
                <c:pt idx="232">
                  <c:v>0.99999780159317753</c:v>
                </c:pt>
                <c:pt idx="233">
                  <c:v>0.99999805396528152</c:v>
                </c:pt>
                <c:pt idx="234">
                  <c:v>0.99999827843352629</c:v>
                </c:pt>
                <c:pt idx="235">
                  <c:v>0.99999847795459418</c:v>
                </c:pt>
                <c:pt idx="236">
                  <c:v>0.99999865518690434</c:v>
                </c:pt>
                <c:pt idx="237">
                  <c:v>0.99999881251899869</c:v>
                </c:pt>
                <c:pt idx="238">
                  <c:v>0.99999895209541323</c:v>
                </c:pt>
                <c:pt idx="239">
                  <c:v>0.9999990758402364</c:v>
                </c:pt>
                <c:pt idx="240">
                  <c:v>0.99999918547854538</c:v>
                </c:pt>
                <c:pt idx="241">
                  <c:v>0.99999928255589388</c:v>
                </c:pt>
                <c:pt idx="242">
                  <c:v>0.99999936845601389</c:v>
                </c:pt>
                <c:pt idx="243">
                  <c:v>0.99999944441688282</c:v>
                </c:pt>
                <c:pt idx="244">
                  <c:v>0.99999951154529354</c:v>
                </c:pt>
                <c:pt idx="245">
                  <c:v>0.9999995708300573</c:v>
                </c:pt>
                <c:pt idx="246">
                  <c:v>0.99999962315395763</c:v>
                </c:pt>
                <c:pt idx="247">
                  <c:v>0.99999966930456441</c:v>
                </c:pt>
                <c:pt idx="248">
                  <c:v>0.99999970998400822</c:v>
                </c:pt>
                <c:pt idx="249">
                  <c:v>0.99999974581781004</c:v>
                </c:pt>
                <c:pt idx="250">
                  <c:v>0.99999977736284806</c:v>
                </c:pt>
                <c:pt idx="251">
                  <c:v>0.99999980511454301</c:v>
                </c:pt>
                <c:pt idx="252">
                  <c:v>0.99999982951333111</c:v>
                </c:pt>
                <c:pt idx="253">
                  <c:v>0.99999985095049293</c:v>
                </c:pt>
                <c:pt idx="254">
                  <c:v>0.99999986977339606</c:v>
                </c:pt>
                <c:pt idx="255">
                  <c:v>0.99999988629020764</c:v>
                </c:pt>
                <c:pt idx="256">
                  <c:v>0.99999990077412737</c:v>
                </c:pt>
                <c:pt idx="257">
                  <c:v>0.9999999134671862</c:v>
                </c:pt>
                <c:pt idx="258">
                  <c:v>0.99999992458365272</c:v>
                </c:pt>
                <c:pt idx="259">
                  <c:v>0.99999993431308554</c:v>
                </c:pt>
                <c:pt idx="260">
                  <c:v>0.99999994282306615</c:v>
                </c:pt>
                <c:pt idx="261">
                  <c:v>0.9999999502616439</c:v>
                </c:pt>
                <c:pt idx="262">
                  <c:v>0.99999995675952158</c:v>
                </c:pt>
                <c:pt idx="263">
                  <c:v>0.99999996243200762</c:v>
                </c:pt>
                <c:pt idx="264">
                  <c:v>0.99999996738075903</c:v>
                </c:pt>
                <c:pt idx="265">
                  <c:v>0.99999997169533505</c:v>
                </c:pt>
                <c:pt idx="266">
                  <c:v>0.9999999754545823</c:v>
                </c:pt>
                <c:pt idx="267">
                  <c:v>0.99999997872786839</c:v>
                </c:pt>
                <c:pt idx="268">
                  <c:v>0.99999998157617875</c:v>
                </c:pt>
                <c:pt idx="269">
                  <c:v>0.99999998405309287</c:v>
                </c:pt>
                <c:pt idx="270">
                  <c:v>0.99999998620565089</c:v>
                </c:pt>
                <c:pt idx="271">
                  <c:v>0.99999998807512336</c:v>
                </c:pt>
                <c:pt idx="272">
                  <c:v>0.99999998969769399</c:v>
                </c:pt>
                <c:pt idx="273">
                  <c:v>0.99999999110506421</c:v>
                </c:pt>
                <c:pt idx="274">
                  <c:v>0.99999999232499015</c:v>
                </c:pt>
                <c:pt idx="275">
                  <c:v>0.99999999338175616</c:v>
                </c:pt>
                <c:pt idx="276">
                  <c:v>0.9999999942965947</c:v>
                </c:pt>
                <c:pt idx="277">
                  <c:v>0.99999999508805737</c:v>
                </c:pt>
                <c:pt idx="278">
                  <c:v>0.99999999577234178</c:v>
                </c:pt>
                <c:pt idx="279">
                  <c:v>0.99999999636358083</c:v>
                </c:pt>
                <c:pt idx="280">
                  <c:v>0.99999999687409757</c:v>
                </c:pt>
                <c:pt idx="281">
                  <c:v>0.99999999731462919</c:v>
                </c:pt>
                <c:pt idx="282">
                  <c:v>0.99999999769452486</c:v>
                </c:pt>
                <c:pt idx="283">
                  <c:v>0.99999999802191997</c:v>
                </c:pt>
                <c:pt idx="284">
                  <c:v>0.99999999830388808</c:v>
                </c:pt>
                <c:pt idx="285">
                  <c:v>0.99999999854657606</c:v>
                </c:pt>
                <c:pt idx="286">
                  <c:v>0.99999999875532142</c:v>
                </c:pt>
                <c:pt idx="287">
                  <c:v>0.99999999893475588</c:v>
                </c:pt>
                <c:pt idx="288">
                  <c:v>0.99999999908889559</c:v>
                </c:pt>
                <c:pt idx="289">
                  <c:v>0.99999999922122129</c:v>
                </c:pt>
                <c:pt idx="290">
                  <c:v>0.99999999933474693</c:v>
                </c:pt>
                <c:pt idx="291">
                  <c:v>0.99999999943208073</c:v>
                </c:pt>
                <c:pt idx="292">
                  <c:v>0.99999999951547847</c:v>
                </c:pt>
                <c:pt idx="293">
                  <c:v>0.99999999958688934</c:v>
                </c:pt>
                <c:pt idx="294">
                  <c:v>0.99999999964799702</c:v>
                </c:pt>
                <c:pt idx="295">
                  <c:v>0.99999999970025422</c:v>
                </c:pt>
                <c:pt idx="296">
                  <c:v>0.99999999974491416</c:v>
                </c:pt>
                <c:pt idx="297">
                  <c:v>0.99999999978305676</c:v>
                </c:pt>
                <c:pt idx="298">
                  <c:v>0.99999999981561205</c:v>
                </c:pt>
                <c:pt idx="299">
                  <c:v>0.99999999984338062</c:v>
                </c:pt>
                <c:pt idx="300">
                  <c:v>0.99999999986705101</c:v>
                </c:pt>
              </c:numCache>
            </c:numRef>
          </c:xVal>
          <c:yVal>
            <c:numRef>
              <c:f>'5) Cumulative_NormDist'!$BW$3:$BW$303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0-BBA2-4C5D-A8A1-49873AC44A35}"/>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Shale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UCS_YM_BoxPlot_by_Rock'!$CX$53</c:f>
                <c:numCache>
                  <c:formatCode>General</c:formatCode>
                  <c:ptCount val="1"/>
                  <c:pt idx="0">
                    <c:v>4.4148122964069394</c:v>
                  </c:pt>
                </c:numCache>
              </c:numRef>
            </c:plus>
            <c:minus>
              <c:numRef>
                <c:f>'4) UCS_YM_BoxPlot_by_Rock'!$CX$53</c:f>
                <c:numCache>
                  <c:formatCode>General</c:formatCode>
                  <c:ptCount val="1"/>
                  <c:pt idx="0">
                    <c:v>4.4148122964069394</c:v>
                  </c:pt>
                </c:numCache>
              </c:numRef>
            </c:minus>
            <c:spPr>
              <a:ln w="25400" cap="sq">
                <a:solidFill>
                  <a:schemeClr val="bg2">
                    <a:lumMod val="50000"/>
                  </a:schemeClr>
                </a:solidFill>
                <a:prstDash val="sysDash"/>
              </a:ln>
            </c:spPr>
          </c:errBars>
          <c:xVal>
            <c:numRef>
              <c:f>'4) UCS_YM_BoxPlot_by_Rock'!$CW$52</c:f>
              <c:numCache>
                <c:formatCode>General</c:formatCode>
                <c:ptCount val="1"/>
                <c:pt idx="0">
                  <c:v>0.5</c:v>
                </c:pt>
              </c:numCache>
            </c:numRef>
          </c:xVal>
          <c:yVal>
            <c:numRef>
              <c:f>'4) UCS_YM_BoxPlot_by_Rock'!$CX$52</c:f>
              <c:numCache>
                <c:formatCode>0.00</c:formatCode>
                <c:ptCount val="1"/>
                <c:pt idx="0">
                  <c:v>51.075673202614361</c:v>
                </c:pt>
              </c:numCache>
            </c:numRef>
          </c:yVal>
          <c:smooth val="0"/>
          <c:extLst>
            <c:ext xmlns:c16="http://schemas.microsoft.com/office/drawing/2014/chart" uri="{C3380CC4-5D6E-409C-BE32-E72D297353CC}">
              <c16:uniqueId val="{00000001-14AA-4A55-ADAD-E56EF9BFE7CA}"/>
            </c:ext>
          </c:extLst>
        </c:ser>
        <c:ser>
          <c:idx val="2"/>
          <c:order val="3"/>
          <c:spPr>
            <a:ln>
              <a:noFill/>
            </a:ln>
          </c:spPr>
          <c:marker>
            <c:symbol val="plus"/>
            <c:size val="5"/>
            <c:spPr>
              <a:noFill/>
              <a:ln>
                <a:solidFill>
                  <a:sysClr val="windowText" lastClr="000000"/>
                </a:solidFill>
              </a:ln>
            </c:spPr>
          </c:marker>
          <c:dLbls>
            <c:numFmt formatCode="0%" sourceLinked="0"/>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UCS_YM_BoxPlot_by_Rock'!$DB$26:$DB$30</c:f>
              <c:numCache>
                <c:formatCode>General</c:formatCode>
                <c:ptCount val="5"/>
                <c:pt idx="0">
                  <c:v>0</c:v>
                </c:pt>
                <c:pt idx="1">
                  <c:v>0.25</c:v>
                </c:pt>
                <c:pt idx="2">
                  <c:v>0.5</c:v>
                </c:pt>
                <c:pt idx="3">
                  <c:v>0.75</c:v>
                </c:pt>
                <c:pt idx="4">
                  <c:v>1</c:v>
                </c:pt>
              </c:numCache>
            </c:numRef>
          </c:xVal>
          <c:yVal>
            <c:numRef>
              <c:f>'4) UCS_YM_BoxPlot_by_Rock'!$DC$26:$DC$30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7A4-47BB-A658-720B70ABD04A}"/>
            </c:ext>
          </c:extLst>
        </c:ser>
        <c:dLbls>
          <c:showLegendKey val="0"/>
          <c:showVal val="0"/>
          <c:showCatName val="0"/>
          <c:showSerName val="0"/>
          <c:showPercent val="0"/>
          <c:showBubbleSize val="0"/>
        </c:dLbls>
        <c:axId val="1052127448"/>
        <c:axId val="1052119248"/>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solidFill>
                  <a:schemeClr val="tx1"/>
                </a:solidFill>
              </a:defRPr>
            </a:pPr>
            <a:endParaRPr lang="en-US"/>
          </a:p>
        </c:txPr>
        <c:crossAx val="112404352"/>
        <c:crosses val="autoZero"/>
        <c:crossBetween val="midCat"/>
        <c:majorUnit val="25"/>
        <c:minorUnit val="5"/>
      </c:valAx>
      <c:valAx>
        <c:axId val="1052119248"/>
        <c:scaling>
          <c:orientation val="minMax"/>
          <c:max val="200"/>
        </c:scaling>
        <c:delete val="0"/>
        <c:axPos val="r"/>
        <c:numFmt formatCode="0.00" sourceLinked="1"/>
        <c:majorTickMark val="none"/>
        <c:minorTickMark val="none"/>
        <c:tickLblPos val="none"/>
        <c:crossAx val="1052127448"/>
        <c:crosses val="max"/>
        <c:crossBetween val="midCat"/>
        <c:majorUnit val="25"/>
      </c:valAx>
      <c:valAx>
        <c:axId val="1052127448"/>
        <c:scaling>
          <c:orientation val="minMax"/>
          <c:max val="1"/>
        </c:scaling>
        <c:delete val="0"/>
        <c:axPos val="t"/>
        <c:majorGridlines/>
        <c:numFmt formatCode="0%" sourceLinked="0"/>
        <c:majorTickMark val="out"/>
        <c:minorTickMark val="none"/>
        <c:tickLblPos val="none"/>
        <c:crossAx val="1052119248"/>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UCS_YM_BoxPlot_by_Rock'!$DL$1</c:f>
          <c:strCache>
            <c:ptCount val="1"/>
            <c:pt idx="0">
              <c:v>Shale YM</c:v>
            </c:pt>
          </c:strCache>
        </c:strRef>
      </c:tx>
      <c:layout>
        <c:manualLayout>
          <c:xMode val="edge"/>
          <c:yMode val="edge"/>
          <c:x val="0.36291703779027273"/>
          <c:y val="2.8354889373768033E-4"/>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820013066882199"/>
          <c:h val="0.81296892955948075"/>
        </c:manualLayout>
      </c:layout>
      <c:scatterChart>
        <c:scatterStyle val="lineMarker"/>
        <c:varyColors val="0"/>
        <c:ser>
          <c:idx val="1"/>
          <c:order val="0"/>
          <c:tx>
            <c:v>Shale Young's Modulus</c:v>
          </c:tx>
          <c:spPr>
            <a:ln w="28575">
              <a:solidFill>
                <a:schemeClr val="tx1"/>
              </a:solidFill>
            </a:ln>
          </c:spPr>
          <c:marker>
            <c:symbol val="none"/>
          </c:marker>
          <c:xVal>
            <c:numRef>
              <c:f>'4) UCS_YM_BoxPlot_by_Rock'!$DM$24:$DM$44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UCS_YM_BoxPlot_by_Rock'!$DN$24:$DN$44</c:f>
              <c:numCache>
                <c:formatCode>General</c:formatCode>
                <c:ptCount val="21"/>
                <c:pt idx="0">
                  <c:v>22.629000000000001</c:v>
                </c:pt>
                <c:pt idx="1">
                  <c:v>9.7324778563717089</c:v>
                </c:pt>
                <c:pt idx="2">
                  <c:v>7.3710000000000004</c:v>
                </c:pt>
                <c:pt idx="3">
                  <c:v>7.3710000000000004</c:v>
                </c:pt>
                <c:pt idx="4">
                  <c:v>9.7324778563717089</c:v>
                </c:pt>
                <c:pt idx="5">
                  <c:v>22.629000000000001</c:v>
                </c:pt>
                <c:pt idx="6">
                  <c:v>22.629000000000001</c:v>
                </c:pt>
                <c:pt idx="8">
                  <c:v>7.3710000000000004</c:v>
                </c:pt>
                <c:pt idx="9">
                  <c:v>7.3710000000000004</c:v>
                </c:pt>
                <c:pt idx="10">
                  <c:v>5.009522143628292</c:v>
                </c:pt>
                <c:pt idx="11">
                  <c:v>2.96</c:v>
                </c:pt>
                <c:pt idx="12">
                  <c:v>2.96</c:v>
                </c:pt>
                <c:pt idx="13">
                  <c:v>5.009522143628292</c:v>
                </c:pt>
                <c:pt idx="14">
                  <c:v>7.3710000000000004</c:v>
                </c:pt>
                <c:pt idx="16">
                  <c:v>22.629000000000001</c:v>
                </c:pt>
                <c:pt idx="17" formatCode="0.00">
                  <c:v>90.147000000000006</c:v>
                </c:pt>
                <c:pt idx="19">
                  <c:v>2.96</c:v>
                </c:pt>
                <c:pt idx="20" formatCode="0.000">
                  <c:v>9.9000000000000005E-2</c:v>
                </c:pt>
              </c:numCache>
            </c:numRef>
          </c:yVal>
          <c:smooth val="0"/>
          <c:extLst>
            <c:ext xmlns:c16="http://schemas.microsoft.com/office/drawing/2014/chart" uri="{C3380CC4-5D6E-409C-BE32-E72D297353CC}">
              <c16:uniqueId val="{00000000-834D-490D-927E-A973B24D6B18}"/>
            </c:ext>
          </c:extLst>
        </c:ser>
        <c:ser>
          <c:idx val="7"/>
          <c:order val="1"/>
          <c:tx>
            <c:v>Shale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UCS_YM_BoxPlot_by_Rock'!$DN$56</c:f>
                <c:numCache>
                  <c:formatCode>General</c:formatCode>
                  <c:ptCount val="1"/>
                  <c:pt idx="0">
                    <c:v>2.7118387335832908</c:v>
                  </c:pt>
                </c:numCache>
              </c:numRef>
            </c:plus>
            <c:minus>
              <c:numRef>
                <c:f>'4) UCS_YM_BoxPlot_by_Rock'!$DN$56</c:f>
                <c:numCache>
                  <c:formatCode>General</c:formatCode>
                  <c:ptCount val="1"/>
                  <c:pt idx="0">
                    <c:v>2.7118387335832908</c:v>
                  </c:pt>
                </c:numCache>
              </c:numRef>
            </c:minus>
            <c:spPr>
              <a:ln w="25400">
                <a:prstDash val="sysDash"/>
              </a:ln>
            </c:spPr>
          </c:errBars>
          <c:xVal>
            <c:numRef>
              <c:f>'4) UCS_YM_BoxPlot_by_Rock'!$DM$55</c:f>
              <c:numCache>
                <c:formatCode>General</c:formatCode>
                <c:ptCount val="1"/>
                <c:pt idx="0">
                  <c:v>0.5</c:v>
                </c:pt>
              </c:numCache>
            </c:numRef>
          </c:xVal>
          <c:yVal>
            <c:numRef>
              <c:f>'4) UCS_YM_BoxPlot_by_Rock'!$DN$55</c:f>
              <c:numCache>
                <c:formatCode>0.00</c:formatCode>
                <c:ptCount val="1"/>
                <c:pt idx="0">
                  <c:v>15.396393230086336</c:v>
                </c:pt>
              </c:numCache>
            </c:numRef>
          </c:yVal>
          <c:smooth val="0"/>
          <c:extLst>
            <c:ext xmlns:c16="http://schemas.microsoft.com/office/drawing/2014/chart" uri="{C3380CC4-5D6E-409C-BE32-E72D297353CC}">
              <c16:uniqueId val="{00000001-834D-490D-927E-A973B24D6B1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UCS_YM_BoxPlot_by_Rock'!$DK$2:$DK$198</c:f>
              <c:numCache>
                <c:formatCode>General</c:formatCode>
                <c:ptCount val="197"/>
                <c:pt idx="0">
                  <c:v>5.8139534883720929E-3</c:v>
                </c:pt>
                <c:pt idx="1">
                  <c:v>1.1627906976744186E-2</c:v>
                </c:pt>
                <c:pt idx="2">
                  <c:v>1.7441860465116279E-2</c:v>
                </c:pt>
                <c:pt idx="3">
                  <c:v>2.3255813953488372E-2</c:v>
                </c:pt>
                <c:pt idx="4">
                  <c:v>2.9069767441860465E-2</c:v>
                </c:pt>
                <c:pt idx="5">
                  <c:v>3.4883720930232558E-2</c:v>
                </c:pt>
                <c:pt idx="6">
                  <c:v>4.0697674418604654E-2</c:v>
                </c:pt>
                <c:pt idx="7">
                  <c:v>4.6511627906976744E-2</c:v>
                </c:pt>
                <c:pt idx="8">
                  <c:v>5.232558139534884E-2</c:v>
                </c:pt>
                <c:pt idx="9">
                  <c:v>5.8139534883720929E-2</c:v>
                </c:pt>
                <c:pt idx="10">
                  <c:v>6.3953488372093026E-2</c:v>
                </c:pt>
                <c:pt idx="11">
                  <c:v>6.9767441860465115E-2</c:v>
                </c:pt>
                <c:pt idx="12">
                  <c:v>7.5581395348837205E-2</c:v>
                </c:pt>
                <c:pt idx="13">
                  <c:v>8.1395348837209308E-2</c:v>
                </c:pt>
                <c:pt idx="14">
                  <c:v>8.7209302325581398E-2</c:v>
                </c:pt>
                <c:pt idx="15">
                  <c:v>9.3023255813953487E-2</c:v>
                </c:pt>
                <c:pt idx="16">
                  <c:v>9.8837209302325577E-2</c:v>
                </c:pt>
                <c:pt idx="17">
                  <c:v>0.10465116279069768</c:v>
                </c:pt>
                <c:pt idx="18">
                  <c:v>0.11046511627906977</c:v>
                </c:pt>
                <c:pt idx="19">
                  <c:v>0.11627906976744186</c:v>
                </c:pt>
                <c:pt idx="20">
                  <c:v>0.12209302325581395</c:v>
                </c:pt>
                <c:pt idx="21">
                  <c:v>0.12790697674418605</c:v>
                </c:pt>
                <c:pt idx="22">
                  <c:v>0.13372093023255813</c:v>
                </c:pt>
                <c:pt idx="23">
                  <c:v>0.13953488372093023</c:v>
                </c:pt>
                <c:pt idx="24">
                  <c:v>0.14534883720930233</c:v>
                </c:pt>
                <c:pt idx="25">
                  <c:v>0.15116279069767441</c:v>
                </c:pt>
                <c:pt idx="26">
                  <c:v>0.15697674418604651</c:v>
                </c:pt>
                <c:pt idx="27">
                  <c:v>0.16279069767441862</c:v>
                </c:pt>
                <c:pt idx="28">
                  <c:v>0.16860465116279069</c:v>
                </c:pt>
                <c:pt idx="29">
                  <c:v>0.1744186046511628</c:v>
                </c:pt>
                <c:pt idx="30">
                  <c:v>0.18023255813953487</c:v>
                </c:pt>
                <c:pt idx="31">
                  <c:v>0.18604651162790697</c:v>
                </c:pt>
                <c:pt idx="32">
                  <c:v>0.19186046511627908</c:v>
                </c:pt>
                <c:pt idx="33">
                  <c:v>0.19767441860465115</c:v>
                </c:pt>
                <c:pt idx="34">
                  <c:v>0.20348837209302326</c:v>
                </c:pt>
                <c:pt idx="35">
                  <c:v>0.20930232558139536</c:v>
                </c:pt>
                <c:pt idx="36">
                  <c:v>0.21511627906976744</c:v>
                </c:pt>
                <c:pt idx="37">
                  <c:v>0.22093023255813954</c:v>
                </c:pt>
                <c:pt idx="38">
                  <c:v>0.22674418604651161</c:v>
                </c:pt>
                <c:pt idx="39">
                  <c:v>0.23255813953488372</c:v>
                </c:pt>
                <c:pt idx="40">
                  <c:v>0.23837209302325582</c:v>
                </c:pt>
                <c:pt idx="41">
                  <c:v>0.2441860465116279</c:v>
                </c:pt>
                <c:pt idx="42">
                  <c:v>0.25</c:v>
                </c:pt>
                <c:pt idx="43">
                  <c:v>0.2558139534883721</c:v>
                </c:pt>
                <c:pt idx="44">
                  <c:v>0.26162790697674421</c:v>
                </c:pt>
                <c:pt idx="45">
                  <c:v>0.26744186046511625</c:v>
                </c:pt>
                <c:pt idx="46">
                  <c:v>0.27325581395348836</c:v>
                </c:pt>
                <c:pt idx="47">
                  <c:v>0.27906976744186046</c:v>
                </c:pt>
                <c:pt idx="48">
                  <c:v>0.28488372093023256</c:v>
                </c:pt>
                <c:pt idx="49">
                  <c:v>0.29069767441860467</c:v>
                </c:pt>
                <c:pt idx="50">
                  <c:v>0.29651162790697677</c:v>
                </c:pt>
                <c:pt idx="51">
                  <c:v>0.30232558139534882</c:v>
                </c:pt>
                <c:pt idx="52">
                  <c:v>0.30813953488372092</c:v>
                </c:pt>
                <c:pt idx="53">
                  <c:v>0.31395348837209303</c:v>
                </c:pt>
                <c:pt idx="54">
                  <c:v>0.31976744186046513</c:v>
                </c:pt>
                <c:pt idx="55">
                  <c:v>0.32558139534883723</c:v>
                </c:pt>
                <c:pt idx="56">
                  <c:v>0.33139534883720928</c:v>
                </c:pt>
                <c:pt idx="57">
                  <c:v>0.33720930232558138</c:v>
                </c:pt>
                <c:pt idx="58">
                  <c:v>0.34302325581395349</c:v>
                </c:pt>
                <c:pt idx="59">
                  <c:v>0.34883720930232559</c:v>
                </c:pt>
                <c:pt idx="60">
                  <c:v>0.35465116279069769</c:v>
                </c:pt>
                <c:pt idx="61">
                  <c:v>0.36046511627906974</c:v>
                </c:pt>
                <c:pt idx="62">
                  <c:v>0.36627906976744184</c:v>
                </c:pt>
                <c:pt idx="63">
                  <c:v>0.37209302325581395</c:v>
                </c:pt>
                <c:pt idx="64">
                  <c:v>0.37790697674418605</c:v>
                </c:pt>
                <c:pt idx="65">
                  <c:v>0.38372093023255816</c:v>
                </c:pt>
                <c:pt idx="66">
                  <c:v>0.38953488372093026</c:v>
                </c:pt>
                <c:pt idx="67">
                  <c:v>0.39534883720930231</c:v>
                </c:pt>
                <c:pt idx="68">
                  <c:v>0.40116279069767441</c:v>
                </c:pt>
                <c:pt idx="69">
                  <c:v>0.40697674418604651</c:v>
                </c:pt>
                <c:pt idx="70">
                  <c:v>0.41279069767441862</c:v>
                </c:pt>
                <c:pt idx="71">
                  <c:v>0.41860465116279072</c:v>
                </c:pt>
                <c:pt idx="72">
                  <c:v>0.42441860465116277</c:v>
                </c:pt>
                <c:pt idx="73">
                  <c:v>0.43023255813953487</c:v>
                </c:pt>
                <c:pt idx="74">
                  <c:v>0.43604651162790697</c:v>
                </c:pt>
                <c:pt idx="75">
                  <c:v>0.44186046511627908</c:v>
                </c:pt>
                <c:pt idx="76">
                  <c:v>0.44767441860465118</c:v>
                </c:pt>
                <c:pt idx="77">
                  <c:v>0.45348837209302323</c:v>
                </c:pt>
                <c:pt idx="78">
                  <c:v>0.45930232558139533</c:v>
                </c:pt>
                <c:pt idx="79">
                  <c:v>0.46511627906976744</c:v>
                </c:pt>
                <c:pt idx="80">
                  <c:v>0.47093023255813954</c:v>
                </c:pt>
                <c:pt idx="81">
                  <c:v>0.47674418604651164</c:v>
                </c:pt>
                <c:pt idx="82">
                  <c:v>0.48255813953488375</c:v>
                </c:pt>
                <c:pt idx="83">
                  <c:v>0.48837209302325579</c:v>
                </c:pt>
                <c:pt idx="84">
                  <c:v>0.4941860465116279</c:v>
                </c:pt>
                <c:pt idx="85">
                  <c:v>0.5</c:v>
                </c:pt>
                <c:pt idx="86">
                  <c:v>0.5058139534883721</c:v>
                </c:pt>
                <c:pt idx="87">
                  <c:v>0.51162790697674421</c:v>
                </c:pt>
                <c:pt idx="88">
                  <c:v>0.51744186046511631</c:v>
                </c:pt>
                <c:pt idx="89">
                  <c:v>0.52325581395348841</c:v>
                </c:pt>
                <c:pt idx="90">
                  <c:v>0.52906976744186052</c:v>
                </c:pt>
                <c:pt idx="91">
                  <c:v>0.53488372093023251</c:v>
                </c:pt>
                <c:pt idx="92">
                  <c:v>0.54069767441860461</c:v>
                </c:pt>
                <c:pt idx="93">
                  <c:v>0.54651162790697672</c:v>
                </c:pt>
                <c:pt idx="94">
                  <c:v>0.55232558139534882</c:v>
                </c:pt>
                <c:pt idx="95">
                  <c:v>0.55813953488372092</c:v>
                </c:pt>
                <c:pt idx="96">
                  <c:v>0.56395348837209303</c:v>
                </c:pt>
                <c:pt idx="97">
                  <c:v>0.56976744186046513</c:v>
                </c:pt>
                <c:pt idx="98">
                  <c:v>0.57558139534883723</c:v>
                </c:pt>
                <c:pt idx="99">
                  <c:v>0.58139534883720934</c:v>
                </c:pt>
                <c:pt idx="100">
                  <c:v>0.58720930232558144</c:v>
                </c:pt>
                <c:pt idx="101">
                  <c:v>0.59302325581395354</c:v>
                </c:pt>
                <c:pt idx="102">
                  <c:v>0.59883720930232553</c:v>
                </c:pt>
                <c:pt idx="103">
                  <c:v>0.60465116279069764</c:v>
                </c:pt>
                <c:pt idx="104">
                  <c:v>0.61046511627906974</c:v>
                </c:pt>
                <c:pt idx="105">
                  <c:v>0.61627906976744184</c:v>
                </c:pt>
                <c:pt idx="106">
                  <c:v>0.62209302325581395</c:v>
                </c:pt>
                <c:pt idx="107">
                  <c:v>0.62790697674418605</c:v>
                </c:pt>
                <c:pt idx="108">
                  <c:v>0.63372093023255816</c:v>
                </c:pt>
                <c:pt idx="109">
                  <c:v>0.63953488372093026</c:v>
                </c:pt>
                <c:pt idx="110">
                  <c:v>0.64534883720930236</c:v>
                </c:pt>
                <c:pt idx="111">
                  <c:v>0.65116279069767447</c:v>
                </c:pt>
                <c:pt idx="112">
                  <c:v>0.65697674418604646</c:v>
                </c:pt>
                <c:pt idx="113">
                  <c:v>0.66279069767441856</c:v>
                </c:pt>
                <c:pt idx="114">
                  <c:v>0.66860465116279066</c:v>
                </c:pt>
                <c:pt idx="115">
                  <c:v>0.67441860465116277</c:v>
                </c:pt>
                <c:pt idx="116">
                  <c:v>0.68023255813953487</c:v>
                </c:pt>
                <c:pt idx="117">
                  <c:v>0.68604651162790697</c:v>
                </c:pt>
                <c:pt idx="118">
                  <c:v>0.69186046511627908</c:v>
                </c:pt>
                <c:pt idx="119">
                  <c:v>0.69767441860465118</c:v>
                </c:pt>
                <c:pt idx="120">
                  <c:v>0.70348837209302328</c:v>
                </c:pt>
                <c:pt idx="121">
                  <c:v>0.70930232558139539</c:v>
                </c:pt>
                <c:pt idx="122">
                  <c:v>0.71511627906976749</c:v>
                </c:pt>
                <c:pt idx="123">
                  <c:v>0.72093023255813948</c:v>
                </c:pt>
                <c:pt idx="124">
                  <c:v>0.72674418604651159</c:v>
                </c:pt>
                <c:pt idx="125">
                  <c:v>0.73255813953488369</c:v>
                </c:pt>
                <c:pt idx="126">
                  <c:v>0.73837209302325579</c:v>
                </c:pt>
                <c:pt idx="127">
                  <c:v>0.7441860465116279</c:v>
                </c:pt>
                <c:pt idx="128">
                  <c:v>0.75</c:v>
                </c:pt>
                <c:pt idx="129">
                  <c:v>0.7558139534883721</c:v>
                </c:pt>
                <c:pt idx="130">
                  <c:v>0.76162790697674421</c:v>
                </c:pt>
                <c:pt idx="131">
                  <c:v>0.76744186046511631</c:v>
                </c:pt>
                <c:pt idx="132">
                  <c:v>0.77325581395348841</c:v>
                </c:pt>
                <c:pt idx="133">
                  <c:v>0.77906976744186052</c:v>
                </c:pt>
                <c:pt idx="134">
                  <c:v>0.78488372093023251</c:v>
                </c:pt>
                <c:pt idx="135">
                  <c:v>0.79069767441860461</c:v>
                </c:pt>
                <c:pt idx="136">
                  <c:v>0.79651162790697672</c:v>
                </c:pt>
                <c:pt idx="137">
                  <c:v>0.80232558139534882</c:v>
                </c:pt>
                <c:pt idx="138">
                  <c:v>0.80813953488372092</c:v>
                </c:pt>
                <c:pt idx="139">
                  <c:v>0.81395348837209303</c:v>
                </c:pt>
                <c:pt idx="140">
                  <c:v>0.81976744186046513</c:v>
                </c:pt>
                <c:pt idx="141">
                  <c:v>0.82558139534883723</c:v>
                </c:pt>
                <c:pt idx="142">
                  <c:v>0.83139534883720934</c:v>
                </c:pt>
                <c:pt idx="143">
                  <c:v>0.83720930232558144</c:v>
                </c:pt>
                <c:pt idx="144">
                  <c:v>0.84302325581395354</c:v>
                </c:pt>
                <c:pt idx="145">
                  <c:v>0.84883720930232553</c:v>
                </c:pt>
                <c:pt idx="146">
                  <c:v>0.85465116279069764</c:v>
                </c:pt>
                <c:pt idx="147">
                  <c:v>0.86046511627906974</c:v>
                </c:pt>
                <c:pt idx="148">
                  <c:v>0.86627906976744184</c:v>
                </c:pt>
                <c:pt idx="149">
                  <c:v>0.87209302325581395</c:v>
                </c:pt>
                <c:pt idx="150">
                  <c:v>0.87790697674418605</c:v>
                </c:pt>
                <c:pt idx="151">
                  <c:v>0.88372093023255816</c:v>
                </c:pt>
                <c:pt idx="152">
                  <c:v>0.88953488372093026</c:v>
                </c:pt>
                <c:pt idx="153">
                  <c:v>0.89534883720930236</c:v>
                </c:pt>
                <c:pt idx="154">
                  <c:v>0.90116279069767447</c:v>
                </c:pt>
                <c:pt idx="155">
                  <c:v>0.90697674418604646</c:v>
                </c:pt>
                <c:pt idx="156">
                  <c:v>0.91279069767441856</c:v>
                </c:pt>
                <c:pt idx="157">
                  <c:v>0.91860465116279066</c:v>
                </c:pt>
                <c:pt idx="158">
                  <c:v>0.92441860465116277</c:v>
                </c:pt>
                <c:pt idx="159">
                  <c:v>0.93023255813953487</c:v>
                </c:pt>
                <c:pt idx="160">
                  <c:v>0.93604651162790697</c:v>
                </c:pt>
                <c:pt idx="161">
                  <c:v>0.94186046511627908</c:v>
                </c:pt>
                <c:pt idx="162">
                  <c:v>0.94767441860465118</c:v>
                </c:pt>
                <c:pt idx="163">
                  <c:v>0.95348837209302328</c:v>
                </c:pt>
                <c:pt idx="164">
                  <c:v>0.95930232558139539</c:v>
                </c:pt>
                <c:pt idx="165">
                  <c:v>0.96511627906976749</c:v>
                </c:pt>
                <c:pt idx="166">
                  <c:v>0.97093023255813948</c:v>
                </c:pt>
              </c:numCache>
            </c:numRef>
          </c:xVal>
          <c:yVal>
            <c:numRef>
              <c:f>'4) UCS_YM_BoxPlot_by_Rock'!$DL$2:$DL$198</c:f>
              <c:numCache>
                <c:formatCode>General</c:formatCode>
                <c:ptCount val="197"/>
                <c:pt idx="0">
                  <c:v>9.9000000000000005E-2</c:v>
                </c:pt>
                <c:pt idx="1">
                  <c:v>0.1232</c:v>
                </c:pt>
                <c:pt idx="2">
                  <c:v>0.20684234476482025</c:v>
                </c:pt>
                <c:pt idx="3">
                  <c:v>0.25719999999999998</c:v>
                </c:pt>
                <c:pt idx="4">
                  <c:v>0.34079999999999999</c:v>
                </c:pt>
                <c:pt idx="5">
                  <c:v>0.55000000000000004</c:v>
                </c:pt>
                <c:pt idx="6">
                  <c:v>0.55000000000000004</c:v>
                </c:pt>
                <c:pt idx="7">
                  <c:v>0.63900000000000001</c:v>
                </c:pt>
                <c:pt idx="8">
                  <c:v>0.68</c:v>
                </c:pt>
                <c:pt idx="9">
                  <c:v>0.81559999999999999</c:v>
                </c:pt>
                <c:pt idx="10">
                  <c:v>0.9</c:v>
                </c:pt>
                <c:pt idx="11">
                  <c:v>1</c:v>
                </c:pt>
                <c:pt idx="12">
                  <c:v>1.0114000000000001</c:v>
                </c:pt>
                <c:pt idx="13">
                  <c:v>1.056</c:v>
                </c:pt>
                <c:pt idx="14">
                  <c:v>1.1000000000000001</c:v>
                </c:pt>
                <c:pt idx="15">
                  <c:v>1.1235999999999999</c:v>
                </c:pt>
                <c:pt idx="16">
                  <c:v>1.56</c:v>
                </c:pt>
                <c:pt idx="17">
                  <c:v>1.573</c:v>
                </c:pt>
                <c:pt idx="18">
                  <c:v>1.6</c:v>
                </c:pt>
                <c:pt idx="19">
                  <c:v>1.637</c:v>
                </c:pt>
                <c:pt idx="20">
                  <c:v>1.66</c:v>
                </c:pt>
                <c:pt idx="21">
                  <c:v>1.671</c:v>
                </c:pt>
                <c:pt idx="22">
                  <c:v>1.76</c:v>
                </c:pt>
                <c:pt idx="23">
                  <c:v>1.8</c:v>
                </c:pt>
                <c:pt idx="24">
                  <c:v>1.9</c:v>
                </c:pt>
                <c:pt idx="25">
                  <c:v>1.9</c:v>
                </c:pt>
                <c:pt idx="26">
                  <c:v>1.9160999999999999</c:v>
                </c:pt>
                <c:pt idx="27">
                  <c:v>1.98</c:v>
                </c:pt>
                <c:pt idx="28">
                  <c:v>2</c:v>
                </c:pt>
                <c:pt idx="29">
                  <c:v>2.0175000000000001</c:v>
                </c:pt>
                <c:pt idx="30">
                  <c:v>2.0390000000000001</c:v>
                </c:pt>
                <c:pt idx="31">
                  <c:v>2.15</c:v>
                </c:pt>
                <c:pt idx="32">
                  <c:v>2.2109999999999999</c:v>
                </c:pt>
                <c:pt idx="33">
                  <c:v>2.383</c:v>
                </c:pt>
                <c:pt idx="34">
                  <c:v>2.4192999999999998</c:v>
                </c:pt>
                <c:pt idx="35">
                  <c:v>2.4500000000000002</c:v>
                </c:pt>
                <c:pt idx="36">
                  <c:v>2.5299999999999998</c:v>
                </c:pt>
                <c:pt idx="37">
                  <c:v>2.54</c:v>
                </c:pt>
                <c:pt idx="38">
                  <c:v>2.83</c:v>
                </c:pt>
                <c:pt idx="39">
                  <c:v>2.83</c:v>
                </c:pt>
                <c:pt idx="40">
                  <c:v>2.9</c:v>
                </c:pt>
                <c:pt idx="41">
                  <c:v>2.95</c:v>
                </c:pt>
                <c:pt idx="42">
                  <c:v>2.96</c:v>
                </c:pt>
                <c:pt idx="43">
                  <c:v>3</c:v>
                </c:pt>
                <c:pt idx="44">
                  <c:v>3.1</c:v>
                </c:pt>
                <c:pt idx="45">
                  <c:v>3.25</c:v>
                </c:pt>
                <c:pt idx="46">
                  <c:v>3.25</c:v>
                </c:pt>
                <c:pt idx="47">
                  <c:v>3.35</c:v>
                </c:pt>
                <c:pt idx="48">
                  <c:v>3.39</c:v>
                </c:pt>
                <c:pt idx="49">
                  <c:v>3.45</c:v>
                </c:pt>
                <c:pt idx="50">
                  <c:v>3.464</c:v>
                </c:pt>
                <c:pt idx="51">
                  <c:v>3.6</c:v>
                </c:pt>
                <c:pt idx="52">
                  <c:v>3.72</c:v>
                </c:pt>
                <c:pt idx="53">
                  <c:v>3.75</c:v>
                </c:pt>
                <c:pt idx="54">
                  <c:v>3.8</c:v>
                </c:pt>
                <c:pt idx="55">
                  <c:v>3.8264999999999998</c:v>
                </c:pt>
                <c:pt idx="56">
                  <c:v>3.85</c:v>
                </c:pt>
                <c:pt idx="57">
                  <c:v>3.9</c:v>
                </c:pt>
                <c:pt idx="58">
                  <c:v>3.95</c:v>
                </c:pt>
                <c:pt idx="59">
                  <c:v>4.0999999999999996</c:v>
                </c:pt>
                <c:pt idx="60">
                  <c:v>4.17</c:v>
                </c:pt>
                <c:pt idx="61">
                  <c:v>4.28</c:v>
                </c:pt>
                <c:pt idx="62">
                  <c:v>4.3499999999999996</c:v>
                </c:pt>
                <c:pt idx="63">
                  <c:v>4.62</c:v>
                </c:pt>
                <c:pt idx="64">
                  <c:v>4.63</c:v>
                </c:pt>
                <c:pt idx="65" formatCode="0.00">
                  <c:v>4.7</c:v>
                </c:pt>
                <c:pt idx="66">
                  <c:v>4.84</c:v>
                </c:pt>
                <c:pt idx="67">
                  <c:v>4.8499999999999996</c:v>
                </c:pt>
                <c:pt idx="68">
                  <c:v>4.9000000000000004</c:v>
                </c:pt>
                <c:pt idx="69">
                  <c:v>5.1349999999999998</c:v>
                </c:pt>
                <c:pt idx="70">
                  <c:v>5.4050000000000002</c:v>
                </c:pt>
                <c:pt idx="71" formatCode="0.00">
                  <c:v>5.48</c:v>
                </c:pt>
                <c:pt idx="72">
                  <c:v>5.74</c:v>
                </c:pt>
                <c:pt idx="73">
                  <c:v>5.8230000000000004</c:v>
                </c:pt>
                <c:pt idx="74" formatCode="0.00">
                  <c:v>5.95</c:v>
                </c:pt>
                <c:pt idx="75">
                  <c:v>6.16</c:v>
                </c:pt>
                <c:pt idx="76">
                  <c:v>6.1669999999999998</c:v>
                </c:pt>
                <c:pt idx="77">
                  <c:v>6.2</c:v>
                </c:pt>
                <c:pt idx="78">
                  <c:v>6.6</c:v>
                </c:pt>
                <c:pt idx="79">
                  <c:v>6.65</c:v>
                </c:pt>
                <c:pt idx="80" formatCode="0.00">
                  <c:v>6.7</c:v>
                </c:pt>
                <c:pt idx="81">
                  <c:v>6.7569999999999997</c:v>
                </c:pt>
                <c:pt idx="82">
                  <c:v>6.8</c:v>
                </c:pt>
                <c:pt idx="83">
                  <c:v>6.8280000000000003</c:v>
                </c:pt>
                <c:pt idx="84" formatCode="0.00">
                  <c:v>7.1989999999999998</c:v>
                </c:pt>
                <c:pt idx="85">
                  <c:v>7.3710000000000004</c:v>
                </c:pt>
                <c:pt idx="86" formatCode="0.00">
                  <c:v>7.4939999999999998</c:v>
                </c:pt>
                <c:pt idx="87" formatCode="0.00">
                  <c:v>7.9</c:v>
                </c:pt>
                <c:pt idx="88">
                  <c:v>8.9</c:v>
                </c:pt>
                <c:pt idx="89">
                  <c:v>8.9429999999999996</c:v>
                </c:pt>
                <c:pt idx="90">
                  <c:v>9.1999999999999993</c:v>
                </c:pt>
                <c:pt idx="91">
                  <c:v>9.68</c:v>
                </c:pt>
                <c:pt idx="92" formatCode="0.00">
                  <c:v>9.9019999999999992</c:v>
                </c:pt>
                <c:pt idx="93">
                  <c:v>10.045999999999999</c:v>
                </c:pt>
                <c:pt idx="94" formatCode="0.00">
                  <c:v>10.3</c:v>
                </c:pt>
                <c:pt idx="95" formatCode="0.00">
                  <c:v>10.34</c:v>
                </c:pt>
                <c:pt idx="96" formatCode="0.00">
                  <c:v>10.955</c:v>
                </c:pt>
                <c:pt idx="97" formatCode="0.00">
                  <c:v>11.007999999999999</c:v>
                </c:pt>
                <c:pt idx="98">
                  <c:v>11.1</c:v>
                </c:pt>
                <c:pt idx="99" formatCode="0.00">
                  <c:v>11.13</c:v>
                </c:pt>
                <c:pt idx="100" formatCode="0.00">
                  <c:v>11.2</c:v>
                </c:pt>
                <c:pt idx="101">
                  <c:v>11.278</c:v>
                </c:pt>
                <c:pt idx="102" formatCode="0.00">
                  <c:v>11.891999999999999</c:v>
                </c:pt>
                <c:pt idx="103" formatCode="0.00">
                  <c:v>12.15</c:v>
                </c:pt>
                <c:pt idx="104">
                  <c:v>12.1972</c:v>
                </c:pt>
                <c:pt idx="105">
                  <c:v>12.457000000000001</c:v>
                </c:pt>
                <c:pt idx="106" formatCode="0.00">
                  <c:v>12.506</c:v>
                </c:pt>
                <c:pt idx="107" formatCode="0.00">
                  <c:v>12.919</c:v>
                </c:pt>
                <c:pt idx="108" formatCode="0.00">
                  <c:v>13.022</c:v>
                </c:pt>
                <c:pt idx="109" formatCode="0.00">
                  <c:v>13.2</c:v>
                </c:pt>
                <c:pt idx="110" formatCode="0.00">
                  <c:v>13.246</c:v>
                </c:pt>
                <c:pt idx="111" formatCode="0.00">
                  <c:v>13.44</c:v>
                </c:pt>
                <c:pt idx="112" formatCode="0.00">
                  <c:v>13.464</c:v>
                </c:pt>
                <c:pt idx="113" formatCode="0.00">
                  <c:v>13.686</c:v>
                </c:pt>
                <c:pt idx="114" formatCode="0.00">
                  <c:v>13.808</c:v>
                </c:pt>
                <c:pt idx="115" formatCode="0.00">
                  <c:v>13.933999999999999</c:v>
                </c:pt>
                <c:pt idx="116" formatCode="0.00">
                  <c:v>14</c:v>
                </c:pt>
                <c:pt idx="117" formatCode="0.00">
                  <c:v>15.307</c:v>
                </c:pt>
                <c:pt idx="118" formatCode="0.00">
                  <c:v>15.773999999999999</c:v>
                </c:pt>
                <c:pt idx="119">
                  <c:v>15.8</c:v>
                </c:pt>
                <c:pt idx="120" formatCode="0.00">
                  <c:v>15.965999999999999</c:v>
                </c:pt>
                <c:pt idx="121" formatCode="0.00">
                  <c:v>16.538</c:v>
                </c:pt>
                <c:pt idx="122" formatCode="0.00">
                  <c:v>17.271000000000001</c:v>
                </c:pt>
                <c:pt idx="123" formatCode="0.00">
                  <c:v>18.084</c:v>
                </c:pt>
                <c:pt idx="124">
                  <c:v>21.228999999999999</c:v>
                </c:pt>
                <c:pt idx="125" formatCode="0.00">
                  <c:v>21.268000000000001</c:v>
                </c:pt>
                <c:pt idx="126">
                  <c:v>21.891999999999999</c:v>
                </c:pt>
                <c:pt idx="127" formatCode="0.00">
                  <c:v>22.113</c:v>
                </c:pt>
                <c:pt idx="128" formatCode="0.00">
                  <c:v>22.629000000000001</c:v>
                </c:pt>
                <c:pt idx="129" formatCode="0.00">
                  <c:v>23.3</c:v>
                </c:pt>
                <c:pt idx="130" formatCode="0.00">
                  <c:v>23.44</c:v>
                </c:pt>
                <c:pt idx="131" formatCode="0.00">
                  <c:v>23.8</c:v>
                </c:pt>
                <c:pt idx="132" formatCode="0.00">
                  <c:v>24.664999999999999</c:v>
                </c:pt>
                <c:pt idx="133" formatCode="0.00">
                  <c:v>25</c:v>
                </c:pt>
                <c:pt idx="134" formatCode="0.00">
                  <c:v>25.43</c:v>
                </c:pt>
                <c:pt idx="135">
                  <c:v>25.527999999999999</c:v>
                </c:pt>
                <c:pt idx="136" formatCode="0.00">
                  <c:v>26.312000000000001</c:v>
                </c:pt>
                <c:pt idx="137" formatCode="0.00">
                  <c:v>30.369</c:v>
                </c:pt>
                <c:pt idx="138" formatCode="0.00">
                  <c:v>30.442</c:v>
                </c:pt>
                <c:pt idx="139">
                  <c:v>30.638999999999999</c:v>
                </c:pt>
                <c:pt idx="140">
                  <c:v>30.87</c:v>
                </c:pt>
                <c:pt idx="141">
                  <c:v>30.983000000000001</c:v>
                </c:pt>
                <c:pt idx="142" formatCode="0.00">
                  <c:v>31.081</c:v>
                </c:pt>
                <c:pt idx="143">
                  <c:v>32</c:v>
                </c:pt>
                <c:pt idx="144">
                  <c:v>32.506</c:v>
                </c:pt>
                <c:pt idx="145" formatCode="0.00">
                  <c:v>34.521000000000001</c:v>
                </c:pt>
                <c:pt idx="146">
                  <c:v>35.159999999999997</c:v>
                </c:pt>
                <c:pt idx="147" formatCode="0.00">
                  <c:v>36.473999999999997</c:v>
                </c:pt>
                <c:pt idx="148" formatCode="0.00">
                  <c:v>37.975999999999999</c:v>
                </c:pt>
                <c:pt idx="149" formatCode="0.00">
                  <c:v>37.976999999999997</c:v>
                </c:pt>
                <c:pt idx="150" formatCode="0.00">
                  <c:v>38.624000000000002</c:v>
                </c:pt>
                <c:pt idx="151">
                  <c:v>38.722000000000001</c:v>
                </c:pt>
                <c:pt idx="152" formatCode="0.00">
                  <c:v>39.975000000000001</c:v>
                </c:pt>
                <c:pt idx="153">
                  <c:v>40.012999999999998</c:v>
                </c:pt>
                <c:pt idx="154" formatCode="0.00">
                  <c:v>40.393000000000001</c:v>
                </c:pt>
                <c:pt idx="155">
                  <c:v>43.448999999999998</c:v>
                </c:pt>
                <c:pt idx="156" formatCode="0.00">
                  <c:v>46.420999999999999</c:v>
                </c:pt>
                <c:pt idx="157">
                  <c:v>47.83</c:v>
                </c:pt>
                <c:pt idx="158" formatCode="0.00">
                  <c:v>47.887</c:v>
                </c:pt>
                <c:pt idx="159">
                  <c:v>50.262</c:v>
                </c:pt>
                <c:pt idx="160">
                  <c:v>51.808999999999997</c:v>
                </c:pt>
                <c:pt idx="161">
                  <c:v>53.095999999999997</c:v>
                </c:pt>
                <c:pt idx="162" formatCode="0.00">
                  <c:v>53.164000000000001</c:v>
                </c:pt>
                <c:pt idx="163">
                  <c:v>54.667999999999999</c:v>
                </c:pt>
                <c:pt idx="164" formatCode="0.00">
                  <c:v>57.960999999999999</c:v>
                </c:pt>
                <c:pt idx="165">
                  <c:v>58.170999999999999</c:v>
                </c:pt>
                <c:pt idx="166">
                  <c:v>63.783999999999999</c:v>
                </c:pt>
                <c:pt idx="167">
                  <c:v>68.043999999999997</c:v>
                </c:pt>
                <c:pt idx="168">
                  <c:v>74.790999999999997</c:v>
                </c:pt>
                <c:pt idx="169">
                  <c:v>88.256</c:v>
                </c:pt>
                <c:pt idx="170">
                  <c:v>90.147000000000006</c:v>
                </c:pt>
              </c:numCache>
            </c:numRef>
          </c:yVal>
          <c:smooth val="0"/>
          <c:extLst>
            <c:ext xmlns:c16="http://schemas.microsoft.com/office/drawing/2014/chart" uri="{C3380CC4-5D6E-409C-BE32-E72D297353CC}">
              <c16:uniqueId val="{00000000-0C77-4684-93F1-25571E859401}"/>
            </c:ext>
          </c:extLst>
        </c:ser>
        <c:ser>
          <c:idx val="2"/>
          <c:order val="3"/>
          <c:spPr>
            <a:ln>
              <a:solidFill>
                <a:schemeClr val="tx1"/>
              </a:solidFill>
              <a:prstDash val="sysDash"/>
            </a:ln>
          </c:spPr>
          <c:marker>
            <c:symbol val="none"/>
          </c:marker>
          <c:xVal>
            <c:numRef>
              <c:f>'5) Cumulative_NormDist'!$CD$3:$CD$103</c:f>
              <c:numCache>
                <c:formatCode>General</c:formatCode>
                <c:ptCount val="101"/>
                <c:pt idx="0">
                  <c:v>0.19739795005540448</c:v>
                </c:pt>
                <c:pt idx="1">
                  <c:v>0.21310826292056109</c:v>
                </c:pt>
                <c:pt idx="2">
                  <c:v>0.22952470206649395</c:v>
                </c:pt>
                <c:pt idx="3">
                  <c:v>0.24662669706301027</c:v>
                </c:pt>
                <c:pt idx="4">
                  <c:v>0.26438855023592134</c:v>
                </c:pt>
                <c:pt idx="5">
                  <c:v>0.28277947056704367</c:v>
                </c:pt>
                <c:pt idx="6">
                  <c:v>0.30176367216661693</c:v>
                </c:pt>
                <c:pt idx="7">
                  <c:v>0.32130053817717485</c:v>
                </c:pt>
                <c:pt idx="8">
                  <c:v>0.34134484978228963</c:v>
                </c:pt>
                <c:pt idx="9">
                  <c:v>0.3618470787750161</c:v>
                </c:pt>
                <c:pt idx="10">
                  <c:v>0.38275374091835634</c:v>
                </c:pt>
                <c:pt idx="11">
                  <c:v>0.4040078061336958</c:v>
                </c:pt>
                <c:pt idx="12">
                  <c:v>0.42554916041308477</c:v>
                </c:pt>
                <c:pt idx="13">
                  <c:v>0.44731511329679663</c:v>
                </c:pt>
                <c:pt idx="14">
                  <c:v>0.469240943816359</c:v>
                </c:pt>
                <c:pt idx="15">
                  <c:v>0.49126047700020159</c:v>
                </c:pt>
                <c:pt idx="16">
                  <c:v>0.51330668239572064</c:v>
                </c:pt>
                <c:pt idx="17">
                  <c:v>0.53531228559531774</c:v>
                </c:pt>
                <c:pt idx="18">
                  <c:v>0.5572103834775135</c:v>
                </c:pt>
                <c:pt idx="19">
                  <c:v>0.57893505379511156</c:v>
                </c:pt>
                <c:pt idx="20">
                  <c:v>0.60042194986276032</c:v>
                </c:pt>
                <c:pt idx="21">
                  <c:v>0.62160887141284094</c:v>
                </c:pt>
                <c:pt idx="22">
                  <c:v>0.64243630319274991</c:v>
                </c:pt>
                <c:pt idx="23">
                  <c:v>0.66284791355466233</c:v>
                </c:pt>
                <c:pt idx="24">
                  <c:v>0.68279100612243637</c:v>
                </c:pt>
                <c:pt idx="25">
                  <c:v>0.70221691858716462</c:v>
                </c:pt>
                <c:pt idx="26">
                  <c:v>0.7210813637574035</c:v>
                </c:pt>
                <c:pt idx="27">
                  <c:v>0.73934470914430084</c:v>
                </c:pt>
                <c:pt idx="28">
                  <c:v>0.75697219256611614</c:v>
                </c:pt>
                <c:pt idx="29">
                  <c:v>0.77393407248077173</c:v>
                </c:pt>
                <c:pt idx="30">
                  <c:v>0.79020571296917286</c:v>
                </c:pt>
                <c:pt idx="31">
                  <c:v>0.80576760446733497</c:v>
                </c:pt>
                <c:pt idx="32">
                  <c:v>0.8206053224551364</c:v>
                </c:pt>
                <c:pt idx="33">
                  <c:v>0.83470942732973108</c:v>
                </c:pt>
                <c:pt idx="34">
                  <c:v>0.84807530960165733</c:v>
                </c:pt>
                <c:pt idx="35">
                  <c:v>0.86070298533460365</c:v>
                </c:pt>
                <c:pt idx="36">
                  <c:v>0.87259684739293863</c:v>
                </c:pt>
                <c:pt idx="37">
                  <c:v>0.88376537855612947</c:v>
                </c:pt>
                <c:pt idx="38">
                  <c:v>0.89422083290206722</c:v>
                </c:pt>
                <c:pt idx="39">
                  <c:v>0.90397889205236837</c:v>
                </c:pt>
                <c:pt idx="40">
                  <c:v>0.9130583029162268</c:v>
                </c:pt>
                <c:pt idx="41">
                  <c:v>0.92148050347329358</c:v>
                </c:pt>
                <c:pt idx="42">
                  <c:v>0.92926924291153623</c:v>
                </c:pt>
                <c:pt idx="43">
                  <c:v>0.93645020209688945</c:v>
                </c:pt>
                <c:pt idx="44">
                  <c:v>0.94305061991367722</c:v>
                </c:pt>
                <c:pt idx="45">
                  <c:v>0.94909893049565175</c:v>
                </c:pt>
                <c:pt idx="46">
                  <c:v>0.9546244157853131</c:v>
                </c:pt>
                <c:pt idx="47">
                  <c:v>0.95965687723244464</c:v>
                </c:pt>
                <c:pt idx="48">
                  <c:v>0.96422632978976397</c:v>
                </c:pt>
                <c:pt idx="49">
                  <c:v>0.9683627207016291</c:v>
                </c:pt>
                <c:pt idx="50">
                  <c:v>0.97209567492704563</c:v>
                </c:pt>
                <c:pt idx="51">
                  <c:v>0.97545426840533667</c:v>
                </c:pt>
                <c:pt idx="52">
                  <c:v>0.97846682977444677</c:v>
                </c:pt>
                <c:pt idx="53">
                  <c:v>0.98116077059854367</c:v>
                </c:pt>
                <c:pt idx="54">
                  <c:v>0.98356244366176326</c:v>
                </c:pt>
                <c:pt idx="55">
                  <c:v>0.98569702844480178</c:v>
                </c:pt>
                <c:pt idx="56">
                  <c:v>0.98758844252459943</c:v>
                </c:pt>
                <c:pt idx="57">
                  <c:v>0.98925927732653218</c:v>
                </c:pt>
                <c:pt idx="58">
                  <c:v>0.99073075641336306</c:v>
                </c:pt>
                <c:pt idx="59">
                  <c:v>0.99202271431404365</c:v>
                </c:pt>
                <c:pt idx="60">
                  <c:v>0.99315359377517554</c:v>
                </c:pt>
                <c:pt idx="61">
                  <c:v>0.99414045925420069</c:v>
                </c:pt>
                <c:pt idx="62">
                  <c:v>0.99499902446091693</c:v>
                </c:pt>
                <c:pt idx="63">
                  <c:v>0.99574369178675248</c:v>
                </c:pt>
                <c:pt idx="64">
                  <c:v>0.99638760153298922</c:v>
                </c:pt>
                <c:pt idx="65">
                  <c:v>0.9969426889532258</c:v>
                </c:pt>
                <c:pt idx="66">
                  <c:v>0.99741974725525462</c:v>
                </c:pt>
                <c:pt idx="67">
                  <c:v>0.99782849485683045</c:v>
                </c:pt>
                <c:pt idx="68">
                  <c:v>0.99817764535253262</c:v>
                </c:pt>
                <c:pt idx="69">
                  <c:v>0.99847497881953773</c:v>
                </c:pt>
                <c:pt idx="70">
                  <c:v>0.99872741326366821</c:v>
                </c:pt>
                <c:pt idx="71">
                  <c:v>0.99894107517923136</c:v>
                </c:pt>
                <c:pt idx="72">
                  <c:v>0.99912136836324239</c:v>
                </c:pt>
                <c:pt idx="73">
                  <c:v>0.9992730402836284</c:v>
                </c:pt>
                <c:pt idx="74">
                  <c:v>0.99940024544959127</c:v>
                </c:pt>
                <c:pt idx="75">
                  <c:v>0.9995066053687256</c:v>
                </c:pt>
                <c:pt idx="76">
                  <c:v>0.99959526479859551</c:v>
                </c:pt>
                <c:pt idx="77">
                  <c:v>0.99966894410962537</c:v>
                </c:pt>
                <c:pt idx="78">
                  <c:v>0.99972998767116361</c:v>
                </c:pt>
                <c:pt idx="79">
                  <c:v>0.99978040825364145</c:v>
                </c:pt>
                <c:pt idx="80">
                  <c:v>0.99982192750737264</c:v>
                </c:pt>
                <c:pt idx="81">
                  <c:v>0.99985601263349888</c:v>
                </c:pt>
                <c:pt idx="82">
                  <c:v>0.99988390940581906</c:v>
                </c:pt>
                <c:pt idx="83">
                  <c:v>0.9999066717348386</c:v>
                </c:pt>
                <c:pt idx="84">
                  <c:v>0.99992518798848107</c:v>
                </c:pt>
                <c:pt idx="85">
                  <c:v>0.99994020429870978</c:v>
                </c:pt>
                <c:pt idx="86">
                  <c:v>0.99995234509098951</c:v>
                </c:pt>
                <c:pt idx="87">
                  <c:v>0.99996213107521603</c:v>
                </c:pt>
                <c:pt idx="88">
                  <c:v>0.99996999493353023</c:v>
                </c:pt>
                <c:pt idx="89">
                  <c:v>0.99997629493331563</c:v>
                </c:pt>
                <c:pt idx="90">
                  <c:v>0.99998132668354622</c:v>
                </c:pt>
                <c:pt idx="91">
                  <c:v>0.99998533324032379</c:v>
                </c:pt>
                <c:pt idx="92">
                  <c:v>0.99998851375360787</c:v>
                </c:pt>
                <c:pt idx="93">
                  <c:v>0.99999103083240859</c:v>
                </c:pt>
                <c:pt idx="94">
                  <c:v>0.99999301679057451</c:v>
                </c:pt>
                <c:pt idx="95">
                  <c:v>0.99999457892018861</c:v>
                </c:pt>
                <c:pt idx="96">
                  <c:v>0.99999580392479315</c:v>
                </c:pt>
                <c:pt idx="97">
                  <c:v>0.99999676163047135</c:v>
                </c:pt>
                <c:pt idx="98">
                  <c:v>0.99999750807938337</c:v>
                </c:pt>
                <c:pt idx="99">
                  <c:v>0.99999808809782476</c:v>
                </c:pt>
                <c:pt idx="100">
                  <c:v>0.9999985374193251</c:v>
                </c:pt>
              </c:numCache>
            </c:numRef>
          </c:xVal>
          <c:yVal>
            <c:numRef>
              <c:f>'5) Cumulative_NormDist'!$CE$3:$CE$103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1-0C77-4684-93F1-25571E859401}"/>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UCS_YM_BoxPlot_by_Rock'!$FH$1</c:f>
          <c:strCache>
            <c:ptCount val="1"/>
            <c:pt idx="0">
              <c:v>Chalk UCS</c:v>
            </c:pt>
          </c:strCache>
        </c:strRef>
      </c:tx>
      <c:layout>
        <c:manualLayout>
          <c:xMode val="edge"/>
          <c:yMode val="edge"/>
          <c:x val="0.36688332373512955"/>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Chalk UCS</c:v>
          </c:tx>
          <c:spPr>
            <a:ln w="25400">
              <a:solidFill>
                <a:schemeClr val="tx1"/>
              </a:solidFill>
            </a:ln>
          </c:spPr>
          <c:marker>
            <c:symbol val="none"/>
          </c:marker>
          <c:xVal>
            <c:numRef>
              <c:f>'4) UCS_YM_BoxPlot_by_Rock'!$FI$24:$FI$44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UCS_YM_BoxPlot_by_Rock'!$FJ$24:$FJ$44</c:f>
              <c:numCache>
                <c:formatCode>General</c:formatCode>
                <c:ptCount val="21"/>
                <c:pt idx="0">
                  <c:v>5.3864750000000008</c:v>
                </c:pt>
                <c:pt idx="1">
                  <c:v>4.2999402626139398</c:v>
                </c:pt>
                <c:pt idx="2">
                  <c:v>3.9558999999999997</c:v>
                </c:pt>
                <c:pt idx="3">
                  <c:v>3.9558999999999997</c:v>
                </c:pt>
                <c:pt idx="4">
                  <c:v>4.2999402626139398</c:v>
                </c:pt>
                <c:pt idx="5">
                  <c:v>5.3864750000000008</c:v>
                </c:pt>
                <c:pt idx="6">
                  <c:v>5.3864750000000008</c:v>
                </c:pt>
                <c:pt idx="8">
                  <c:v>3.9558999999999997</c:v>
                </c:pt>
                <c:pt idx="9">
                  <c:v>3.9558999999999997</c:v>
                </c:pt>
                <c:pt idx="10">
                  <c:v>3.6118597373860597</c:v>
                </c:pt>
                <c:pt idx="11">
                  <c:v>2.4959000000000002</c:v>
                </c:pt>
                <c:pt idx="12">
                  <c:v>2.4959000000000002</c:v>
                </c:pt>
                <c:pt idx="13">
                  <c:v>3.6118597373860597</c:v>
                </c:pt>
                <c:pt idx="14">
                  <c:v>3.9558999999999997</c:v>
                </c:pt>
                <c:pt idx="16">
                  <c:v>5.3864750000000008</c:v>
                </c:pt>
                <c:pt idx="17" formatCode="0.00">
                  <c:v>11.5</c:v>
                </c:pt>
                <c:pt idx="19">
                  <c:v>2.4959000000000002</c:v>
                </c:pt>
                <c:pt idx="20" formatCode="0.000">
                  <c:v>0.67200000000000004</c:v>
                </c:pt>
              </c:numCache>
            </c:numRef>
          </c:yVal>
          <c:smooth val="0"/>
          <c:extLst>
            <c:ext xmlns:c16="http://schemas.microsoft.com/office/drawing/2014/chart" uri="{C3380CC4-5D6E-409C-BE32-E72D297353CC}">
              <c16:uniqueId val="{00000000-AA25-41D8-94F2-8B36F09D89B8}"/>
            </c:ext>
          </c:extLst>
        </c:ser>
        <c:ser>
          <c:idx val="7"/>
          <c:order val="1"/>
          <c:tx>
            <c:v>Chalk Mean</c:v>
          </c:tx>
          <c:marker>
            <c:symbol val="diamond"/>
            <c:size val="9"/>
            <c:spPr>
              <a:solidFill>
                <a:schemeClr val="tx1"/>
              </a:solidFill>
              <a:ln w="12700">
                <a:solidFill>
                  <a:schemeClr val="bg2">
                    <a:lumMod val="90000"/>
                  </a:schemeClr>
                </a:solidFill>
              </a:ln>
            </c:spPr>
          </c:marker>
          <c:errBars>
            <c:errDir val="y"/>
            <c:errBarType val="both"/>
            <c:errValType val="cust"/>
            <c:noEndCap val="0"/>
            <c:plus>
              <c:numRef>
                <c:f>'4) UCS_YM_BoxPlot_by_Rock'!$FJ$50</c:f>
                <c:numCache>
                  <c:formatCode>General</c:formatCode>
                  <c:ptCount val="1"/>
                  <c:pt idx="0">
                    <c:v>0.30052570452933436</c:v>
                  </c:pt>
                </c:numCache>
              </c:numRef>
            </c:plus>
            <c:minus>
              <c:numRef>
                <c:f>'4) UCS_YM_BoxPlot_by_Rock'!$FJ$50</c:f>
                <c:numCache>
                  <c:formatCode>General</c:formatCode>
                  <c:ptCount val="1"/>
                  <c:pt idx="0">
                    <c:v>0.30052570452933436</c:v>
                  </c:pt>
                </c:numCache>
              </c:numRef>
            </c:minus>
            <c:spPr>
              <a:ln w="25400">
                <a:prstDash val="sysDash"/>
              </a:ln>
            </c:spPr>
          </c:errBars>
          <c:xVal>
            <c:numRef>
              <c:f>'4) UCS_YM_BoxPlot_by_Rock'!$FI$49</c:f>
              <c:numCache>
                <c:formatCode>General</c:formatCode>
                <c:ptCount val="1"/>
                <c:pt idx="0">
                  <c:v>0.5</c:v>
                </c:pt>
              </c:numCache>
            </c:numRef>
          </c:xVal>
          <c:yVal>
            <c:numRef>
              <c:f>'4) UCS_YM_BoxPlot_by_Rock'!$FJ$49</c:f>
              <c:numCache>
                <c:formatCode>0.00</c:formatCode>
                <c:ptCount val="1"/>
                <c:pt idx="0">
                  <c:v>4.102589655172415</c:v>
                </c:pt>
              </c:numCache>
            </c:numRef>
          </c:yVal>
          <c:smooth val="0"/>
          <c:extLst>
            <c:ext xmlns:c16="http://schemas.microsoft.com/office/drawing/2014/chart" uri="{C3380CC4-5D6E-409C-BE32-E72D297353CC}">
              <c16:uniqueId val="{00000001-AA25-41D8-94F2-8B36F09D89B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UCS_YM_BoxPlot_by_Rock'!$FG$2:$FG$189</c:f>
              <c:numCache>
                <c:formatCode>General</c:formatCode>
                <c:ptCount val="188"/>
                <c:pt idx="0">
                  <c:v>5.7142857142857143E-3</c:v>
                </c:pt>
                <c:pt idx="1">
                  <c:v>1.1428571428571429E-2</c:v>
                </c:pt>
                <c:pt idx="2">
                  <c:v>1.7142857142857144E-2</c:v>
                </c:pt>
                <c:pt idx="3">
                  <c:v>2.2857142857142857E-2</c:v>
                </c:pt>
                <c:pt idx="4">
                  <c:v>2.8571428571428571E-2</c:v>
                </c:pt>
                <c:pt idx="5">
                  <c:v>3.4285714285714287E-2</c:v>
                </c:pt>
                <c:pt idx="6">
                  <c:v>0.04</c:v>
                </c:pt>
                <c:pt idx="7">
                  <c:v>4.5714285714285714E-2</c:v>
                </c:pt>
                <c:pt idx="8">
                  <c:v>5.1428571428571428E-2</c:v>
                </c:pt>
                <c:pt idx="9">
                  <c:v>5.7142857142857141E-2</c:v>
                </c:pt>
                <c:pt idx="10">
                  <c:v>6.2857142857142861E-2</c:v>
                </c:pt>
                <c:pt idx="11">
                  <c:v>6.8571428571428575E-2</c:v>
                </c:pt>
                <c:pt idx="12">
                  <c:v>7.4285714285714288E-2</c:v>
                </c:pt>
                <c:pt idx="13">
                  <c:v>0.08</c:v>
                </c:pt>
                <c:pt idx="14">
                  <c:v>8.5714285714285715E-2</c:v>
                </c:pt>
                <c:pt idx="15">
                  <c:v>9.1428571428571428E-2</c:v>
                </c:pt>
                <c:pt idx="16">
                  <c:v>9.7142857142857142E-2</c:v>
                </c:pt>
                <c:pt idx="17">
                  <c:v>0.10285714285714286</c:v>
                </c:pt>
                <c:pt idx="18">
                  <c:v>0.10857142857142857</c:v>
                </c:pt>
                <c:pt idx="19">
                  <c:v>0.11428571428571428</c:v>
                </c:pt>
                <c:pt idx="20">
                  <c:v>0.12</c:v>
                </c:pt>
                <c:pt idx="21">
                  <c:v>0.12571428571428572</c:v>
                </c:pt>
                <c:pt idx="22">
                  <c:v>0.13142857142857142</c:v>
                </c:pt>
                <c:pt idx="23">
                  <c:v>0.13714285714285715</c:v>
                </c:pt>
                <c:pt idx="24">
                  <c:v>0.14285714285714285</c:v>
                </c:pt>
                <c:pt idx="25">
                  <c:v>0.14857142857142858</c:v>
                </c:pt>
                <c:pt idx="26">
                  <c:v>0.15428571428571428</c:v>
                </c:pt>
                <c:pt idx="27">
                  <c:v>0.16</c:v>
                </c:pt>
                <c:pt idx="28">
                  <c:v>0.1657142857142857</c:v>
                </c:pt>
                <c:pt idx="29">
                  <c:v>0.17142857142857143</c:v>
                </c:pt>
                <c:pt idx="30">
                  <c:v>0.17714285714285713</c:v>
                </c:pt>
                <c:pt idx="31">
                  <c:v>0.18285714285714286</c:v>
                </c:pt>
                <c:pt idx="32">
                  <c:v>0.18857142857142858</c:v>
                </c:pt>
                <c:pt idx="33">
                  <c:v>0.19428571428571428</c:v>
                </c:pt>
                <c:pt idx="34">
                  <c:v>0.2</c:v>
                </c:pt>
                <c:pt idx="35">
                  <c:v>0.20571428571428571</c:v>
                </c:pt>
                <c:pt idx="36">
                  <c:v>0.21142857142857144</c:v>
                </c:pt>
                <c:pt idx="37">
                  <c:v>0.21714285714285714</c:v>
                </c:pt>
                <c:pt idx="38">
                  <c:v>0.22285714285714286</c:v>
                </c:pt>
                <c:pt idx="39">
                  <c:v>0.22857142857142856</c:v>
                </c:pt>
                <c:pt idx="40">
                  <c:v>0.23428571428571429</c:v>
                </c:pt>
                <c:pt idx="41">
                  <c:v>0.24</c:v>
                </c:pt>
                <c:pt idx="42">
                  <c:v>0.24571428571428572</c:v>
                </c:pt>
                <c:pt idx="43">
                  <c:v>0.25142857142857145</c:v>
                </c:pt>
                <c:pt idx="44">
                  <c:v>0.25714285714285712</c:v>
                </c:pt>
                <c:pt idx="45">
                  <c:v>0.26285714285714284</c:v>
                </c:pt>
                <c:pt idx="46">
                  <c:v>0.26857142857142857</c:v>
                </c:pt>
                <c:pt idx="47">
                  <c:v>0.2742857142857143</c:v>
                </c:pt>
                <c:pt idx="48">
                  <c:v>0.28000000000000003</c:v>
                </c:pt>
                <c:pt idx="49">
                  <c:v>0.2857142857142857</c:v>
                </c:pt>
                <c:pt idx="50">
                  <c:v>0.29142857142857143</c:v>
                </c:pt>
                <c:pt idx="51">
                  <c:v>0.29714285714285715</c:v>
                </c:pt>
                <c:pt idx="52">
                  <c:v>0.30285714285714288</c:v>
                </c:pt>
                <c:pt idx="53">
                  <c:v>0.30857142857142855</c:v>
                </c:pt>
                <c:pt idx="54">
                  <c:v>0.31428571428571428</c:v>
                </c:pt>
                <c:pt idx="55">
                  <c:v>0.32</c:v>
                </c:pt>
                <c:pt idx="56">
                  <c:v>0.32571428571428573</c:v>
                </c:pt>
                <c:pt idx="57">
                  <c:v>0.33142857142857141</c:v>
                </c:pt>
                <c:pt idx="58">
                  <c:v>0.33714285714285713</c:v>
                </c:pt>
                <c:pt idx="59">
                  <c:v>0.34285714285714286</c:v>
                </c:pt>
                <c:pt idx="60">
                  <c:v>0.34857142857142859</c:v>
                </c:pt>
                <c:pt idx="61">
                  <c:v>0.35428571428571426</c:v>
                </c:pt>
                <c:pt idx="62">
                  <c:v>0.36</c:v>
                </c:pt>
                <c:pt idx="63">
                  <c:v>0.36571428571428571</c:v>
                </c:pt>
                <c:pt idx="64">
                  <c:v>0.37142857142857144</c:v>
                </c:pt>
                <c:pt idx="65">
                  <c:v>0.37714285714285717</c:v>
                </c:pt>
                <c:pt idx="66">
                  <c:v>0.38285714285714284</c:v>
                </c:pt>
                <c:pt idx="67">
                  <c:v>0.38857142857142857</c:v>
                </c:pt>
                <c:pt idx="68">
                  <c:v>0.39428571428571429</c:v>
                </c:pt>
                <c:pt idx="69">
                  <c:v>0.4</c:v>
                </c:pt>
                <c:pt idx="70">
                  <c:v>0.40571428571428569</c:v>
                </c:pt>
                <c:pt idx="71">
                  <c:v>0.41142857142857142</c:v>
                </c:pt>
                <c:pt idx="72">
                  <c:v>0.41714285714285715</c:v>
                </c:pt>
                <c:pt idx="73">
                  <c:v>0.42285714285714288</c:v>
                </c:pt>
                <c:pt idx="74">
                  <c:v>0.42857142857142855</c:v>
                </c:pt>
                <c:pt idx="75">
                  <c:v>0.43428571428571427</c:v>
                </c:pt>
                <c:pt idx="76">
                  <c:v>0.44</c:v>
                </c:pt>
                <c:pt idx="77">
                  <c:v>0.44571428571428573</c:v>
                </c:pt>
                <c:pt idx="78">
                  <c:v>0.4514285714285714</c:v>
                </c:pt>
                <c:pt idx="79">
                  <c:v>0.45714285714285713</c:v>
                </c:pt>
                <c:pt idx="80">
                  <c:v>0.46285714285714286</c:v>
                </c:pt>
                <c:pt idx="81">
                  <c:v>0.46857142857142858</c:v>
                </c:pt>
                <c:pt idx="82">
                  <c:v>0.47428571428571431</c:v>
                </c:pt>
                <c:pt idx="83">
                  <c:v>0.48</c:v>
                </c:pt>
                <c:pt idx="84">
                  <c:v>0.48571428571428571</c:v>
                </c:pt>
                <c:pt idx="85">
                  <c:v>0.49142857142857144</c:v>
                </c:pt>
                <c:pt idx="86">
                  <c:v>0.49714285714285716</c:v>
                </c:pt>
                <c:pt idx="87">
                  <c:v>0.50285714285714289</c:v>
                </c:pt>
                <c:pt idx="88">
                  <c:v>0.50857142857142856</c:v>
                </c:pt>
                <c:pt idx="89">
                  <c:v>0.51428571428571423</c:v>
                </c:pt>
                <c:pt idx="90">
                  <c:v>0.52</c:v>
                </c:pt>
                <c:pt idx="91">
                  <c:v>0.52571428571428569</c:v>
                </c:pt>
                <c:pt idx="92">
                  <c:v>0.53142857142857147</c:v>
                </c:pt>
                <c:pt idx="93">
                  <c:v>0.53714285714285714</c:v>
                </c:pt>
                <c:pt idx="94">
                  <c:v>0.54285714285714282</c:v>
                </c:pt>
                <c:pt idx="95">
                  <c:v>0.5485714285714286</c:v>
                </c:pt>
                <c:pt idx="96">
                  <c:v>0.55428571428571427</c:v>
                </c:pt>
                <c:pt idx="97">
                  <c:v>0.56000000000000005</c:v>
                </c:pt>
                <c:pt idx="98">
                  <c:v>0.56571428571428573</c:v>
                </c:pt>
                <c:pt idx="99">
                  <c:v>0.5714285714285714</c:v>
                </c:pt>
                <c:pt idx="100">
                  <c:v>0.57714285714285718</c:v>
                </c:pt>
                <c:pt idx="101">
                  <c:v>0.58285714285714285</c:v>
                </c:pt>
                <c:pt idx="102">
                  <c:v>0.58857142857142852</c:v>
                </c:pt>
                <c:pt idx="103">
                  <c:v>0.59428571428571431</c:v>
                </c:pt>
                <c:pt idx="104">
                  <c:v>0.6</c:v>
                </c:pt>
                <c:pt idx="105">
                  <c:v>0.60571428571428576</c:v>
                </c:pt>
                <c:pt idx="106">
                  <c:v>0.61142857142857143</c:v>
                </c:pt>
                <c:pt idx="107">
                  <c:v>0.6171428571428571</c:v>
                </c:pt>
                <c:pt idx="108">
                  <c:v>0.62285714285714289</c:v>
                </c:pt>
                <c:pt idx="109">
                  <c:v>0.62857142857142856</c:v>
                </c:pt>
                <c:pt idx="110">
                  <c:v>0.63428571428571423</c:v>
                </c:pt>
                <c:pt idx="111">
                  <c:v>0.64</c:v>
                </c:pt>
                <c:pt idx="112">
                  <c:v>0.64571428571428569</c:v>
                </c:pt>
                <c:pt idx="113">
                  <c:v>0.65142857142857147</c:v>
                </c:pt>
                <c:pt idx="114">
                  <c:v>0.65714285714285714</c:v>
                </c:pt>
                <c:pt idx="115">
                  <c:v>0.66285714285714281</c:v>
                </c:pt>
                <c:pt idx="116">
                  <c:v>0.66857142857142859</c:v>
                </c:pt>
                <c:pt idx="117">
                  <c:v>0.67428571428571427</c:v>
                </c:pt>
                <c:pt idx="118">
                  <c:v>0.68</c:v>
                </c:pt>
                <c:pt idx="119">
                  <c:v>0.68571428571428572</c:v>
                </c:pt>
                <c:pt idx="120">
                  <c:v>0.69142857142857139</c:v>
                </c:pt>
                <c:pt idx="121">
                  <c:v>0.69714285714285718</c:v>
                </c:pt>
                <c:pt idx="122">
                  <c:v>0.70285714285714285</c:v>
                </c:pt>
                <c:pt idx="123">
                  <c:v>0.70857142857142852</c:v>
                </c:pt>
                <c:pt idx="124">
                  <c:v>0.7142857142857143</c:v>
                </c:pt>
                <c:pt idx="125">
                  <c:v>0.72</c:v>
                </c:pt>
                <c:pt idx="126">
                  <c:v>0.72571428571428576</c:v>
                </c:pt>
                <c:pt idx="127">
                  <c:v>0.73142857142857143</c:v>
                </c:pt>
                <c:pt idx="128">
                  <c:v>0.7371428571428571</c:v>
                </c:pt>
                <c:pt idx="129">
                  <c:v>0.74285714285714288</c:v>
                </c:pt>
                <c:pt idx="130">
                  <c:v>0.74857142857142855</c:v>
                </c:pt>
                <c:pt idx="131">
                  <c:v>0.75428571428571434</c:v>
                </c:pt>
                <c:pt idx="132">
                  <c:v>0.76</c:v>
                </c:pt>
                <c:pt idx="133">
                  <c:v>0.76571428571428568</c:v>
                </c:pt>
                <c:pt idx="134">
                  <c:v>0.77142857142857146</c:v>
                </c:pt>
                <c:pt idx="135">
                  <c:v>0.77714285714285714</c:v>
                </c:pt>
                <c:pt idx="136">
                  <c:v>0.78285714285714281</c:v>
                </c:pt>
                <c:pt idx="137">
                  <c:v>0.78857142857142859</c:v>
                </c:pt>
                <c:pt idx="138">
                  <c:v>0.79428571428571426</c:v>
                </c:pt>
                <c:pt idx="139">
                  <c:v>0.8</c:v>
                </c:pt>
                <c:pt idx="140">
                  <c:v>0.80571428571428572</c:v>
                </c:pt>
                <c:pt idx="141">
                  <c:v>0.81142857142857139</c:v>
                </c:pt>
                <c:pt idx="142">
                  <c:v>0.81714285714285717</c:v>
                </c:pt>
                <c:pt idx="143">
                  <c:v>0.82285714285714284</c:v>
                </c:pt>
                <c:pt idx="144">
                  <c:v>0.82857142857142863</c:v>
                </c:pt>
                <c:pt idx="145">
                  <c:v>0.8342857142857143</c:v>
                </c:pt>
                <c:pt idx="146">
                  <c:v>0.84</c:v>
                </c:pt>
                <c:pt idx="147">
                  <c:v>0.84571428571428575</c:v>
                </c:pt>
                <c:pt idx="148">
                  <c:v>0.85142857142857142</c:v>
                </c:pt>
                <c:pt idx="149">
                  <c:v>0.8571428571428571</c:v>
                </c:pt>
                <c:pt idx="150">
                  <c:v>0.86285714285714288</c:v>
                </c:pt>
                <c:pt idx="151">
                  <c:v>0.86857142857142855</c:v>
                </c:pt>
                <c:pt idx="152">
                  <c:v>0.87428571428571433</c:v>
                </c:pt>
                <c:pt idx="153">
                  <c:v>0.88</c:v>
                </c:pt>
                <c:pt idx="154">
                  <c:v>0.88571428571428568</c:v>
                </c:pt>
                <c:pt idx="155">
                  <c:v>0.89142857142857146</c:v>
                </c:pt>
                <c:pt idx="156">
                  <c:v>0.89714285714285713</c:v>
                </c:pt>
                <c:pt idx="157">
                  <c:v>0.9028571428571428</c:v>
                </c:pt>
                <c:pt idx="158">
                  <c:v>0.90857142857142859</c:v>
                </c:pt>
                <c:pt idx="159">
                  <c:v>0.91428571428571426</c:v>
                </c:pt>
                <c:pt idx="160">
                  <c:v>0.92</c:v>
                </c:pt>
                <c:pt idx="161">
                  <c:v>0.92571428571428571</c:v>
                </c:pt>
                <c:pt idx="162">
                  <c:v>0.93142857142857138</c:v>
                </c:pt>
                <c:pt idx="163">
                  <c:v>0.93714285714285717</c:v>
                </c:pt>
                <c:pt idx="164">
                  <c:v>0.94285714285714284</c:v>
                </c:pt>
                <c:pt idx="165">
                  <c:v>0.94857142857142862</c:v>
                </c:pt>
                <c:pt idx="166">
                  <c:v>0.95428571428571429</c:v>
                </c:pt>
                <c:pt idx="167">
                  <c:v>0.96</c:v>
                </c:pt>
                <c:pt idx="168">
                  <c:v>0.96571428571428575</c:v>
                </c:pt>
                <c:pt idx="169">
                  <c:v>0.97142857142857142</c:v>
                </c:pt>
                <c:pt idx="170">
                  <c:v>0.97714285714285709</c:v>
                </c:pt>
                <c:pt idx="171">
                  <c:v>0.98285714285714287</c:v>
                </c:pt>
                <c:pt idx="172">
                  <c:v>0.98857142857142855</c:v>
                </c:pt>
                <c:pt idx="173">
                  <c:v>0.99428571428571433</c:v>
                </c:pt>
              </c:numCache>
            </c:numRef>
          </c:xVal>
          <c:yVal>
            <c:numRef>
              <c:f>'4) UCS_YM_BoxPlot_by_Rock'!$FH$2:$FH$189</c:f>
              <c:numCache>
                <c:formatCode>General</c:formatCode>
                <c:ptCount val="188"/>
                <c:pt idx="0">
                  <c:v>0.67200000000000004</c:v>
                </c:pt>
                <c:pt idx="1">
                  <c:v>0.76800000000000002</c:v>
                </c:pt>
                <c:pt idx="2">
                  <c:v>0.79680000000000006</c:v>
                </c:pt>
                <c:pt idx="3">
                  <c:v>0.81600000000000006</c:v>
                </c:pt>
                <c:pt idx="4">
                  <c:v>1.1052</c:v>
                </c:pt>
                <c:pt idx="5">
                  <c:v>1.1520000000000001</c:v>
                </c:pt>
                <c:pt idx="6">
                  <c:v>1.2325999999999999</c:v>
                </c:pt>
                <c:pt idx="7">
                  <c:v>1.2375</c:v>
                </c:pt>
                <c:pt idx="8">
                  <c:v>1.248</c:v>
                </c:pt>
                <c:pt idx="9">
                  <c:v>1.248</c:v>
                </c:pt>
                <c:pt idx="10">
                  <c:v>1.3440000000000001</c:v>
                </c:pt>
                <c:pt idx="11">
                  <c:v>1.3849</c:v>
                </c:pt>
                <c:pt idx="12">
                  <c:v>1.44</c:v>
                </c:pt>
                <c:pt idx="13">
                  <c:v>1.5920000000000001</c:v>
                </c:pt>
                <c:pt idx="14">
                  <c:v>1.6144000000000001</c:v>
                </c:pt>
                <c:pt idx="15">
                  <c:v>1.6204000000000001</c:v>
                </c:pt>
                <c:pt idx="16">
                  <c:v>1.6496</c:v>
                </c:pt>
                <c:pt idx="17">
                  <c:v>1.6516999999999999</c:v>
                </c:pt>
                <c:pt idx="18">
                  <c:v>1.728</c:v>
                </c:pt>
                <c:pt idx="19">
                  <c:v>1.7619</c:v>
                </c:pt>
                <c:pt idx="20">
                  <c:v>1.7930999999999999</c:v>
                </c:pt>
                <c:pt idx="21">
                  <c:v>1.8049999999999999</c:v>
                </c:pt>
                <c:pt idx="22">
                  <c:v>1.8240000000000001</c:v>
                </c:pt>
                <c:pt idx="23">
                  <c:v>1.8240000000000001</c:v>
                </c:pt>
                <c:pt idx="24">
                  <c:v>1.8649</c:v>
                </c:pt>
                <c:pt idx="25">
                  <c:v>1.9134</c:v>
                </c:pt>
                <c:pt idx="26">
                  <c:v>1.92</c:v>
                </c:pt>
                <c:pt idx="27">
                  <c:v>1.92</c:v>
                </c:pt>
                <c:pt idx="28">
                  <c:v>1.9537</c:v>
                </c:pt>
                <c:pt idx="29">
                  <c:v>2.0920000000000001</c:v>
                </c:pt>
                <c:pt idx="30">
                  <c:v>2.1215000000000002</c:v>
                </c:pt>
                <c:pt idx="31">
                  <c:v>2.1335999999999999</c:v>
                </c:pt>
                <c:pt idx="32">
                  <c:v>2.1425999999999998</c:v>
                </c:pt>
                <c:pt idx="33">
                  <c:v>2.1863000000000001</c:v>
                </c:pt>
                <c:pt idx="34">
                  <c:v>2.2094</c:v>
                </c:pt>
                <c:pt idx="35">
                  <c:v>2.2155999999999998</c:v>
                </c:pt>
                <c:pt idx="36">
                  <c:v>2.2852000000000001</c:v>
                </c:pt>
                <c:pt idx="37">
                  <c:v>2.2972000000000001</c:v>
                </c:pt>
                <c:pt idx="38">
                  <c:v>2.3256000000000001</c:v>
                </c:pt>
                <c:pt idx="39">
                  <c:v>2.3868999999999998</c:v>
                </c:pt>
                <c:pt idx="40">
                  <c:v>2.4115000000000002</c:v>
                </c:pt>
                <c:pt idx="41">
                  <c:v>2.4144000000000001</c:v>
                </c:pt>
                <c:pt idx="42">
                  <c:v>2.4769999999999999</c:v>
                </c:pt>
                <c:pt idx="43">
                  <c:v>2.5022000000000002</c:v>
                </c:pt>
                <c:pt idx="44">
                  <c:v>2.5842000000000001</c:v>
                </c:pt>
                <c:pt idx="45">
                  <c:v>2.5901999999999998</c:v>
                </c:pt>
                <c:pt idx="46">
                  <c:v>2.6587999999999998</c:v>
                </c:pt>
                <c:pt idx="47">
                  <c:v>2.6608000000000001</c:v>
                </c:pt>
                <c:pt idx="48">
                  <c:v>2.6850000000000001</c:v>
                </c:pt>
                <c:pt idx="49">
                  <c:v>2.6880000000000002</c:v>
                </c:pt>
                <c:pt idx="50">
                  <c:v>2.7153999999999998</c:v>
                </c:pt>
                <c:pt idx="51">
                  <c:v>2.7355</c:v>
                </c:pt>
                <c:pt idx="52">
                  <c:v>2.7437</c:v>
                </c:pt>
                <c:pt idx="53">
                  <c:v>2.7911000000000001</c:v>
                </c:pt>
                <c:pt idx="54">
                  <c:v>2.8313999999999999</c:v>
                </c:pt>
                <c:pt idx="55">
                  <c:v>2.8376000000000001</c:v>
                </c:pt>
                <c:pt idx="56">
                  <c:v>2.9729000000000001</c:v>
                </c:pt>
                <c:pt idx="57">
                  <c:v>3.0478999999999998</c:v>
                </c:pt>
                <c:pt idx="58">
                  <c:v>3.1124999999999998</c:v>
                </c:pt>
                <c:pt idx="59">
                  <c:v>3.1204000000000001</c:v>
                </c:pt>
                <c:pt idx="60">
                  <c:v>3.1680000000000001</c:v>
                </c:pt>
                <c:pt idx="61">
                  <c:v>3.1680000000000001</c:v>
                </c:pt>
                <c:pt idx="62">
                  <c:v>3.1781000000000001</c:v>
                </c:pt>
                <c:pt idx="63">
                  <c:v>3.2345999999999999</c:v>
                </c:pt>
                <c:pt idx="64">
                  <c:v>3.2484999999999999</c:v>
                </c:pt>
                <c:pt idx="65">
                  <c:v>3.2682000000000002</c:v>
                </c:pt>
                <c:pt idx="66">
                  <c:v>3.2884000000000002</c:v>
                </c:pt>
                <c:pt idx="67">
                  <c:v>3.3327</c:v>
                </c:pt>
                <c:pt idx="68">
                  <c:v>3.3496000000000001</c:v>
                </c:pt>
                <c:pt idx="69">
                  <c:v>3.363</c:v>
                </c:pt>
                <c:pt idx="70">
                  <c:v>3.4011999999999998</c:v>
                </c:pt>
                <c:pt idx="71">
                  <c:v>3.4579</c:v>
                </c:pt>
                <c:pt idx="72">
                  <c:v>3.5103</c:v>
                </c:pt>
                <c:pt idx="73">
                  <c:v>3.6044999999999998</c:v>
                </c:pt>
                <c:pt idx="74">
                  <c:v>3.6661000000000001</c:v>
                </c:pt>
                <c:pt idx="75">
                  <c:v>3.6760000000000002</c:v>
                </c:pt>
                <c:pt idx="76">
                  <c:v>3.6894</c:v>
                </c:pt>
                <c:pt idx="77">
                  <c:v>3.6972999999999998</c:v>
                </c:pt>
                <c:pt idx="78">
                  <c:v>3.7052999999999998</c:v>
                </c:pt>
                <c:pt idx="79">
                  <c:v>3.7082999999999999</c:v>
                </c:pt>
                <c:pt idx="80">
                  <c:v>3.7389000000000001</c:v>
                </c:pt>
                <c:pt idx="81">
                  <c:v>3.7633999999999999</c:v>
                </c:pt>
                <c:pt idx="82">
                  <c:v>3.7645</c:v>
                </c:pt>
                <c:pt idx="83">
                  <c:v>3.8468</c:v>
                </c:pt>
                <c:pt idx="84">
                  <c:v>3.8521000000000001</c:v>
                </c:pt>
                <c:pt idx="85">
                  <c:v>3.9113000000000002</c:v>
                </c:pt>
                <c:pt idx="86">
                  <c:v>3.9226000000000001</c:v>
                </c:pt>
                <c:pt idx="87">
                  <c:v>3.9891999999999999</c:v>
                </c:pt>
                <c:pt idx="88">
                  <c:v>4.0206999999999997</c:v>
                </c:pt>
                <c:pt idx="89">
                  <c:v>4.032</c:v>
                </c:pt>
                <c:pt idx="90">
                  <c:v>4.1174999999999997</c:v>
                </c:pt>
                <c:pt idx="91">
                  <c:v>4.1509</c:v>
                </c:pt>
                <c:pt idx="92">
                  <c:v>4.1539999999999999</c:v>
                </c:pt>
                <c:pt idx="93">
                  <c:v>4.1820000000000004</c:v>
                </c:pt>
                <c:pt idx="94">
                  <c:v>4.2255000000000003</c:v>
                </c:pt>
                <c:pt idx="95">
                  <c:v>4.2295999999999996</c:v>
                </c:pt>
                <c:pt idx="96">
                  <c:v>4.2397</c:v>
                </c:pt>
                <c:pt idx="97">
                  <c:v>4.2961999999999998</c:v>
                </c:pt>
                <c:pt idx="98">
                  <c:v>4.3087</c:v>
                </c:pt>
                <c:pt idx="99">
                  <c:v>4.32</c:v>
                </c:pt>
                <c:pt idx="100">
                  <c:v>4.3247999999999998</c:v>
                </c:pt>
                <c:pt idx="101">
                  <c:v>4.3287000000000004</c:v>
                </c:pt>
                <c:pt idx="102">
                  <c:v>4.3536000000000001</c:v>
                </c:pt>
                <c:pt idx="103">
                  <c:v>4.3773</c:v>
                </c:pt>
                <c:pt idx="104">
                  <c:v>4.3792</c:v>
                </c:pt>
                <c:pt idx="105">
                  <c:v>4.4084000000000003</c:v>
                </c:pt>
                <c:pt idx="106">
                  <c:v>4.4195000000000002</c:v>
                </c:pt>
                <c:pt idx="107">
                  <c:v>4.444</c:v>
                </c:pt>
                <c:pt idx="108">
                  <c:v>4.4599000000000002</c:v>
                </c:pt>
                <c:pt idx="109">
                  <c:v>4.4943</c:v>
                </c:pt>
                <c:pt idx="110">
                  <c:v>4.5195999999999996</c:v>
                </c:pt>
                <c:pt idx="111">
                  <c:v>4.5449999999999999</c:v>
                </c:pt>
                <c:pt idx="112">
                  <c:v>4.5579000000000001</c:v>
                </c:pt>
                <c:pt idx="113">
                  <c:v>4.6054000000000004</c:v>
                </c:pt>
                <c:pt idx="114">
                  <c:v>4.6080000000000005</c:v>
                </c:pt>
                <c:pt idx="115">
                  <c:v>4.6203000000000003</c:v>
                </c:pt>
                <c:pt idx="116">
                  <c:v>4.6487999999999996</c:v>
                </c:pt>
                <c:pt idx="117">
                  <c:v>4.7206000000000001</c:v>
                </c:pt>
                <c:pt idx="118">
                  <c:v>4.8236999999999997</c:v>
                </c:pt>
                <c:pt idx="119">
                  <c:v>4.8265000000000002</c:v>
                </c:pt>
                <c:pt idx="120">
                  <c:v>4.9168000000000003</c:v>
                </c:pt>
                <c:pt idx="121">
                  <c:v>4.9253999999999998</c:v>
                </c:pt>
                <c:pt idx="122">
                  <c:v>4.984</c:v>
                </c:pt>
                <c:pt idx="123">
                  <c:v>4.9941000000000004</c:v>
                </c:pt>
                <c:pt idx="124">
                  <c:v>5.1189</c:v>
                </c:pt>
                <c:pt idx="125">
                  <c:v>5.2074999999999996</c:v>
                </c:pt>
                <c:pt idx="126">
                  <c:v>5.2157999999999998</c:v>
                </c:pt>
                <c:pt idx="127">
                  <c:v>5.2176999999999998</c:v>
                </c:pt>
                <c:pt idx="128">
                  <c:v>5.2994000000000003</c:v>
                </c:pt>
                <c:pt idx="129">
                  <c:v>5.3728999999999996</c:v>
                </c:pt>
                <c:pt idx="130">
                  <c:v>5.3741000000000003</c:v>
                </c:pt>
                <c:pt idx="131">
                  <c:v>5.4236000000000004</c:v>
                </c:pt>
                <c:pt idx="132">
                  <c:v>5.4328000000000003</c:v>
                </c:pt>
                <c:pt idx="133">
                  <c:v>5.4379</c:v>
                </c:pt>
                <c:pt idx="134">
                  <c:v>5.4417</c:v>
                </c:pt>
                <c:pt idx="135">
                  <c:v>5.4916</c:v>
                </c:pt>
                <c:pt idx="136">
                  <c:v>5.5015000000000001</c:v>
                </c:pt>
                <c:pt idx="137">
                  <c:v>5.5156999999999998</c:v>
                </c:pt>
                <c:pt idx="138">
                  <c:v>5.6622000000000003</c:v>
                </c:pt>
                <c:pt idx="139">
                  <c:v>5.7275999999999998</c:v>
                </c:pt>
                <c:pt idx="140">
                  <c:v>5.7552000000000003</c:v>
                </c:pt>
                <c:pt idx="141">
                  <c:v>5.76</c:v>
                </c:pt>
                <c:pt idx="142">
                  <c:v>5.8186999999999998</c:v>
                </c:pt>
                <c:pt idx="143">
                  <c:v>5.9284999999999997</c:v>
                </c:pt>
                <c:pt idx="144">
                  <c:v>5.9569000000000001</c:v>
                </c:pt>
                <c:pt idx="145">
                  <c:v>5.9984000000000002</c:v>
                </c:pt>
                <c:pt idx="146">
                  <c:v>6.1025</c:v>
                </c:pt>
                <c:pt idx="147">
                  <c:v>6.1391</c:v>
                </c:pt>
                <c:pt idx="148">
                  <c:v>6.2508999999999997</c:v>
                </c:pt>
                <c:pt idx="149">
                  <c:v>6.2925000000000004</c:v>
                </c:pt>
                <c:pt idx="150">
                  <c:v>6.3360000000000003</c:v>
                </c:pt>
                <c:pt idx="151">
                  <c:v>6.4450000000000003</c:v>
                </c:pt>
                <c:pt idx="152">
                  <c:v>6.5065999999999997</c:v>
                </c:pt>
                <c:pt idx="153">
                  <c:v>6.5280000000000005</c:v>
                </c:pt>
                <c:pt idx="154">
                  <c:v>6.7478999999999996</c:v>
                </c:pt>
                <c:pt idx="155">
                  <c:v>6.9602000000000004</c:v>
                </c:pt>
                <c:pt idx="156">
                  <c:v>6.9916</c:v>
                </c:pt>
                <c:pt idx="157">
                  <c:v>7.1075999999999997</c:v>
                </c:pt>
                <c:pt idx="158">
                  <c:v>7.3268000000000004</c:v>
                </c:pt>
                <c:pt idx="159">
                  <c:v>7.3479999999999999</c:v>
                </c:pt>
                <c:pt idx="160">
                  <c:v>7.3520000000000003</c:v>
                </c:pt>
                <c:pt idx="161">
                  <c:v>7.3733000000000004</c:v>
                </c:pt>
                <c:pt idx="162">
                  <c:v>7.5</c:v>
                </c:pt>
                <c:pt idx="163">
                  <c:v>7.7712000000000003</c:v>
                </c:pt>
                <c:pt idx="164">
                  <c:v>7.8692000000000002</c:v>
                </c:pt>
                <c:pt idx="165">
                  <c:v>7.9885000000000002</c:v>
                </c:pt>
                <c:pt idx="166">
                  <c:v>8.2036999999999995</c:v>
                </c:pt>
                <c:pt idx="167">
                  <c:v>8.3299000000000003</c:v>
                </c:pt>
                <c:pt idx="168">
                  <c:v>8.3541000000000007</c:v>
                </c:pt>
                <c:pt idx="169">
                  <c:v>8.4601000000000006</c:v>
                </c:pt>
                <c:pt idx="170">
                  <c:v>8.5126000000000008</c:v>
                </c:pt>
                <c:pt idx="171">
                  <c:v>8.6704000000000008</c:v>
                </c:pt>
                <c:pt idx="172">
                  <c:v>9.3000000000000007</c:v>
                </c:pt>
                <c:pt idx="173">
                  <c:v>11.5</c:v>
                </c:pt>
              </c:numCache>
            </c:numRef>
          </c:yVal>
          <c:smooth val="0"/>
          <c:extLst>
            <c:ext xmlns:c16="http://schemas.microsoft.com/office/drawing/2014/chart" uri="{C3380CC4-5D6E-409C-BE32-E72D297353CC}">
              <c16:uniqueId val="{00000000-AC70-40E1-8930-79E6530439D6}"/>
            </c:ext>
          </c:extLst>
        </c:ser>
        <c:ser>
          <c:idx val="2"/>
          <c:order val="3"/>
          <c:spPr>
            <a:ln>
              <a:solidFill>
                <a:schemeClr val="tx1"/>
              </a:solidFill>
              <a:prstDash val="sysDash"/>
            </a:ln>
          </c:spPr>
          <c:marker>
            <c:symbol val="none"/>
          </c:marker>
          <c:xVal>
            <c:numRef>
              <c:f>'5) Cumulative_NormDist'!$DB$3:$DB$226</c:f>
              <c:numCache>
                <c:formatCode>General</c:formatCode>
                <c:ptCount val="224"/>
                <c:pt idx="0">
                  <c:v>2.1260596057616835E-2</c:v>
                </c:pt>
                <c:pt idx="1">
                  <c:v>6.2518813487056776E-2</c:v>
                </c:pt>
                <c:pt idx="2">
                  <c:v>0.14927396131785434</c:v>
                </c:pt>
                <c:pt idx="3">
                  <c:v>0.2928296067791526</c:v>
                </c:pt>
                <c:pt idx="4">
                  <c:v>0.47977356739294963</c:v>
                </c:pt>
                <c:pt idx="5">
                  <c:v>0.67136784608253064</c:v>
                </c:pt>
                <c:pt idx="6">
                  <c:v>0.82590569292634175</c:v>
                </c:pt>
                <c:pt idx="7">
                  <c:v>0.92400301561574771</c:v>
                </c:pt>
                <c:pt idx="8">
                  <c:v>0.97300638650036808</c:v>
                </c:pt>
                <c:pt idx="9">
                  <c:v>0.99226860036252507</c:v>
                </c:pt>
                <c:pt idx="10">
                  <c:v>0.99822593742767995</c:v>
                </c:pt>
                <c:pt idx="11">
                  <c:v>0.99967540555574974</c:v>
                </c:pt>
                <c:pt idx="12">
                  <c:v>0.99995280931505715</c:v>
                </c:pt>
                <c:pt idx="13">
                  <c:v>0.99999456283966637</c:v>
                </c:pt>
                <c:pt idx="14">
                  <c:v>0.99999950453326092</c:v>
                </c:pt>
                <c:pt idx="15">
                  <c:v>0.9999999643463805</c:v>
                </c:pt>
                <c:pt idx="16">
                  <c:v>0.99999999797650141</c:v>
                </c:pt>
                <c:pt idx="17">
                  <c:v>0.99999999990951371</c:v>
                </c:pt>
                <c:pt idx="18">
                  <c:v>0.99999999999681433</c:v>
                </c:pt>
                <c:pt idx="19">
                  <c:v>0.99999999999991174</c:v>
                </c:pt>
                <c:pt idx="20">
                  <c:v>0.99999999999999811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numCache>
            </c:numRef>
          </c:xVal>
          <c:yVal>
            <c:numRef>
              <c:f>'5) Cumulative_NormDist'!$DC$3:$DC$226</c:f>
              <c:numCache>
                <c:formatCode>General</c:formatCode>
                <c:ptCount val="2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numCache>
            </c:numRef>
          </c:yVal>
          <c:smooth val="0"/>
          <c:extLst>
            <c:ext xmlns:c16="http://schemas.microsoft.com/office/drawing/2014/chart" uri="{C3380CC4-5D6E-409C-BE32-E72D297353CC}">
              <c16:uniqueId val="{00000001-AC70-40E1-8930-79E6530439D6}"/>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15</xdr:col>
      <xdr:colOff>368300</xdr:colOff>
      <xdr:row>25</xdr:row>
      <xdr:rowOff>5080</xdr:rowOff>
    </xdr:to>
    <xdr:graphicFrame macro="">
      <xdr:nvGraphicFramePr>
        <xdr:cNvPr id="2" name="Box_Vert">
          <a:extLst>
            <a:ext uri="{FF2B5EF4-FFF2-40B4-BE49-F238E27FC236}">
              <a16:creationId xmlns:a16="http://schemas.microsoft.com/office/drawing/2014/main" id="{B8798F9A-645B-430D-8C2F-FA409636A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1</xdr:row>
      <xdr:rowOff>0</xdr:rowOff>
    </xdr:from>
    <xdr:to>
      <xdr:col>31</xdr:col>
      <xdr:colOff>153988</xdr:colOff>
      <xdr:row>24</xdr:row>
      <xdr:rowOff>184150</xdr:rowOff>
    </xdr:to>
    <xdr:graphicFrame macro="">
      <xdr:nvGraphicFramePr>
        <xdr:cNvPr id="3" name="Box_Vert">
          <a:extLst>
            <a:ext uri="{FF2B5EF4-FFF2-40B4-BE49-F238E27FC236}">
              <a16:creationId xmlns:a16="http://schemas.microsoft.com/office/drawing/2014/main" id="{CDE44443-6327-4EBD-B02F-EA1F6E83B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104775</xdr:colOff>
      <xdr:row>0</xdr:row>
      <xdr:rowOff>180975</xdr:rowOff>
    </xdr:from>
    <xdr:to>
      <xdr:col>47</xdr:col>
      <xdr:colOff>258763</xdr:colOff>
      <xdr:row>24</xdr:row>
      <xdr:rowOff>186055</xdr:rowOff>
    </xdr:to>
    <xdr:graphicFrame macro="">
      <xdr:nvGraphicFramePr>
        <xdr:cNvPr id="4" name="Box_Vert">
          <a:extLst>
            <a:ext uri="{FF2B5EF4-FFF2-40B4-BE49-F238E27FC236}">
              <a16:creationId xmlns:a16="http://schemas.microsoft.com/office/drawing/2014/main" id="{A5BDF32C-4BB5-43A1-84F9-758D80A5E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58</xdr:col>
      <xdr:colOff>0</xdr:colOff>
      <xdr:row>1</xdr:row>
      <xdr:rowOff>0</xdr:rowOff>
    </xdr:from>
    <xdr:to>
      <xdr:col>63</xdr:col>
      <xdr:colOff>153988</xdr:colOff>
      <xdr:row>24</xdr:row>
      <xdr:rowOff>184150</xdr:rowOff>
    </xdr:to>
    <xdr:graphicFrame macro="">
      <xdr:nvGraphicFramePr>
        <xdr:cNvPr id="5" name="Box_Vert">
          <a:extLst>
            <a:ext uri="{FF2B5EF4-FFF2-40B4-BE49-F238E27FC236}">
              <a16:creationId xmlns:a16="http://schemas.microsoft.com/office/drawing/2014/main" id="{076793E0-EC66-4788-A789-959BD1F6D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0</xdr:colOff>
      <xdr:row>1</xdr:row>
      <xdr:rowOff>0</xdr:rowOff>
    </xdr:from>
    <xdr:to>
      <xdr:col>79</xdr:col>
      <xdr:colOff>153988</xdr:colOff>
      <xdr:row>24</xdr:row>
      <xdr:rowOff>184150</xdr:rowOff>
    </xdr:to>
    <xdr:graphicFrame macro="">
      <xdr:nvGraphicFramePr>
        <xdr:cNvPr id="6" name="Box_Vert">
          <a:extLst>
            <a:ext uri="{FF2B5EF4-FFF2-40B4-BE49-F238E27FC236}">
              <a16:creationId xmlns:a16="http://schemas.microsoft.com/office/drawing/2014/main" id="{39CB995B-206A-4156-9778-A49B5322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90</xdr:col>
      <xdr:colOff>0</xdr:colOff>
      <xdr:row>1</xdr:row>
      <xdr:rowOff>0</xdr:rowOff>
    </xdr:from>
    <xdr:to>
      <xdr:col>95</xdr:col>
      <xdr:colOff>153988</xdr:colOff>
      <xdr:row>24</xdr:row>
      <xdr:rowOff>184150</xdr:rowOff>
    </xdr:to>
    <xdr:graphicFrame macro="">
      <xdr:nvGraphicFramePr>
        <xdr:cNvPr id="7" name="Box_Vert">
          <a:extLst>
            <a:ext uri="{FF2B5EF4-FFF2-40B4-BE49-F238E27FC236}">
              <a16:creationId xmlns:a16="http://schemas.microsoft.com/office/drawing/2014/main" id="{C1E0BBE7-7880-4CE2-B327-A90C6BE44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107</xdr:col>
      <xdr:colOff>0</xdr:colOff>
      <xdr:row>1</xdr:row>
      <xdr:rowOff>0</xdr:rowOff>
    </xdr:from>
    <xdr:to>
      <xdr:col>112</xdr:col>
      <xdr:colOff>153988</xdr:colOff>
      <xdr:row>25</xdr:row>
      <xdr:rowOff>5080</xdr:rowOff>
    </xdr:to>
    <xdr:graphicFrame macro="">
      <xdr:nvGraphicFramePr>
        <xdr:cNvPr id="8" name="Box_Vert">
          <a:extLst>
            <a:ext uri="{FF2B5EF4-FFF2-40B4-BE49-F238E27FC236}">
              <a16:creationId xmlns:a16="http://schemas.microsoft.com/office/drawing/2014/main" id="{2D62D89B-5429-4951-BCEA-46B910AA3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123</xdr:col>
      <xdr:colOff>0</xdr:colOff>
      <xdr:row>1</xdr:row>
      <xdr:rowOff>0</xdr:rowOff>
    </xdr:from>
    <xdr:to>
      <xdr:col>128</xdr:col>
      <xdr:colOff>153988</xdr:colOff>
      <xdr:row>25</xdr:row>
      <xdr:rowOff>5080</xdr:rowOff>
    </xdr:to>
    <xdr:graphicFrame macro="">
      <xdr:nvGraphicFramePr>
        <xdr:cNvPr id="9" name="Box_Vert">
          <a:extLst>
            <a:ext uri="{FF2B5EF4-FFF2-40B4-BE49-F238E27FC236}">
              <a16:creationId xmlns:a16="http://schemas.microsoft.com/office/drawing/2014/main" id="{B3B76148-1EEE-4C5B-B51D-7B0570D23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171</xdr:col>
      <xdr:colOff>0</xdr:colOff>
      <xdr:row>1</xdr:row>
      <xdr:rowOff>0</xdr:rowOff>
    </xdr:from>
    <xdr:to>
      <xdr:col>176</xdr:col>
      <xdr:colOff>153988</xdr:colOff>
      <xdr:row>24</xdr:row>
      <xdr:rowOff>184150</xdr:rowOff>
    </xdr:to>
    <xdr:graphicFrame macro="">
      <xdr:nvGraphicFramePr>
        <xdr:cNvPr id="10" name="Box_Vert">
          <a:extLst>
            <a:ext uri="{FF2B5EF4-FFF2-40B4-BE49-F238E27FC236}">
              <a16:creationId xmlns:a16="http://schemas.microsoft.com/office/drawing/2014/main" id="{EE652186-7179-441E-BBFA-C23D8F5A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203</xdr:col>
      <xdr:colOff>0</xdr:colOff>
      <xdr:row>1</xdr:row>
      <xdr:rowOff>0</xdr:rowOff>
    </xdr:from>
    <xdr:to>
      <xdr:col>208</xdr:col>
      <xdr:colOff>153988</xdr:colOff>
      <xdr:row>24</xdr:row>
      <xdr:rowOff>184150</xdr:rowOff>
    </xdr:to>
    <xdr:graphicFrame macro="">
      <xdr:nvGraphicFramePr>
        <xdr:cNvPr id="11" name="Box_Vert">
          <a:extLst>
            <a:ext uri="{FF2B5EF4-FFF2-40B4-BE49-F238E27FC236}">
              <a16:creationId xmlns:a16="http://schemas.microsoft.com/office/drawing/2014/main" id="{54906256-20F0-4816-BCDB-C3D7C24A2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219</xdr:col>
      <xdr:colOff>0</xdr:colOff>
      <xdr:row>1</xdr:row>
      <xdr:rowOff>0</xdr:rowOff>
    </xdr:from>
    <xdr:to>
      <xdr:col>224</xdr:col>
      <xdr:colOff>153988</xdr:colOff>
      <xdr:row>24</xdr:row>
      <xdr:rowOff>184150</xdr:rowOff>
    </xdr:to>
    <xdr:graphicFrame macro="">
      <xdr:nvGraphicFramePr>
        <xdr:cNvPr id="12" name="Box_Vert">
          <a:extLst>
            <a:ext uri="{FF2B5EF4-FFF2-40B4-BE49-F238E27FC236}">
              <a16:creationId xmlns:a16="http://schemas.microsoft.com/office/drawing/2014/main" id="{0C709715-2EDB-404C-9410-68DB1A67A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235</xdr:col>
      <xdr:colOff>0</xdr:colOff>
      <xdr:row>1</xdr:row>
      <xdr:rowOff>0</xdr:rowOff>
    </xdr:from>
    <xdr:to>
      <xdr:col>240</xdr:col>
      <xdr:colOff>153988</xdr:colOff>
      <xdr:row>25</xdr:row>
      <xdr:rowOff>5080</xdr:rowOff>
    </xdr:to>
    <xdr:graphicFrame macro="">
      <xdr:nvGraphicFramePr>
        <xdr:cNvPr id="13" name="Box_Vert">
          <a:extLst>
            <a:ext uri="{FF2B5EF4-FFF2-40B4-BE49-F238E27FC236}">
              <a16:creationId xmlns:a16="http://schemas.microsoft.com/office/drawing/2014/main" id="{DC3B5646-E12A-44C4-A3A3-F561FEB55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251</xdr:col>
      <xdr:colOff>0</xdr:colOff>
      <xdr:row>1</xdr:row>
      <xdr:rowOff>0</xdr:rowOff>
    </xdr:from>
    <xdr:to>
      <xdr:col>256</xdr:col>
      <xdr:colOff>153988</xdr:colOff>
      <xdr:row>24</xdr:row>
      <xdr:rowOff>184150</xdr:rowOff>
    </xdr:to>
    <xdr:graphicFrame macro="">
      <xdr:nvGraphicFramePr>
        <xdr:cNvPr id="14" name="Box_Vert">
          <a:extLst>
            <a:ext uri="{FF2B5EF4-FFF2-40B4-BE49-F238E27FC236}">
              <a16:creationId xmlns:a16="http://schemas.microsoft.com/office/drawing/2014/main" id="{AF7E97A2-16DD-45EB-934E-D65A15AD7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267</xdr:col>
      <xdr:colOff>0</xdr:colOff>
      <xdr:row>1</xdr:row>
      <xdr:rowOff>0</xdr:rowOff>
    </xdr:from>
    <xdr:to>
      <xdr:col>272</xdr:col>
      <xdr:colOff>153988</xdr:colOff>
      <xdr:row>24</xdr:row>
      <xdr:rowOff>184150</xdr:rowOff>
    </xdr:to>
    <xdr:graphicFrame macro="">
      <xdr:nvGraphicFramePr>
        <xdr:cNvPr id="15" name="Box_Vert">
          <a:extLst>
            <a:ext uri="{FF2B5EF4-FFF2-40B4-BE49-F238E27FC236}">
              <a16:creationId xmlns:a16="http://schemas.microsoft.com/office/drawing/2014/main" id="{9C3E9A51-D44B-4C2A-9DB8-4EA6F4AC4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283</xdr:col>
      <xdr:colOff>0</xdr:colOff>
      <xdr:row>1</xdr:row>
      <xdr:rowOff>0</xdr:rowOff>
    </xdr:from>
    <xdr:to>
      <xdr:col>288</xdr:col>
      <xdr:colOff>153988</xdr:colOff>
      <xdr:row>24</xdr:row>
      <xdr:rowOff>184150</xdr:rowOff>
    </xdr:to>
    <xdr:graphicFrame macro="">
      <xdr:nvGraphicFramePr>
        <xdr:cNvPr id="16" name="Box_Vert">
          <a:extLst>
            <a:ext uri="{FF2B5EF4-FFF2-40B4-BE49-F238E27FC236}">
              <a16:creationId xmlns:a16="http://schemas.microsoft.com/office/drawing/2014/main" id="{62D8BC89-F1DD-4EAA-A9AA-874864BCD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139</xdr:col>
      <xdr:colOff>0</xdr:colOff>
      <xdr:row>0</xdr:row>
      <xdr:rowOff>142875</xdr:rowOff>
    </xdr:from>
    <xdr:to>
      <xdr:col>144</xdr:col>
      <xdr:colOff>153988</xdr:colOff>
      <xdr:row>24</xdr:row>
      <xdr:rowOff>147955</xdr:rowOff>
    </xdr:to>
    <xdr:graphicFrame macro="">
      <xdr:nvGraphicFramePr>
        <xdr:cNvPr id="17" name="Box_Vert">
          <a:extLst>
            <a:ext uri="{FF2B5EF4-FFF2-40B4-BE49-F238E27FC236}">
              <a16:creationId xmlns:a16="http://schemas.microsoft.com/office/drawing/2014/main" id="{1C3AE368-2114-4A5E-89B2-10C5401FA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155</xdr:col>
      <xdr:colOff>0</xdr:colOff>
      <xdr:row>1</xdr:row>
      <xdr:rowOff>0</xdr:rowOff>
    </xdr:from>
    <xdr:to>
      <xdr:col>160</xdr:col>
      <xdr:colOff>153988</xdr:colOff>
      <xdr:row>24</xdr:row>
      <xdr:rowOff>184150</xdr:rowOff>
    </xdr:to>
    <xdr:graphicFrame macro="">
      <xdr:nvGraphicFramePr>
        <xdr:cNvPr id="18" name="Box_Vert">
          <a:extLst>
            <a:ext uri="{FF2B5EF4-FFF2-40B4-BE49-F238E27FC236}">
              <a16:creationId xmlns:a16="http://schemas.microsoft.com/office/drawing/2014/main" id="{96A75471-2F18-4B96-8A5A-81508C0E9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331</xdr:col>
      <xdr:colOff>0</xdr:colOff>
      <xdr:row>1</xdr:row>
      <xdr:rowOff>0</xdr:rowOff>
    </xdr:from>
    <xdr:to>
      <xdr:col>336</xdr:col>
      <xdr:colOff>153988</xdr:colOff>
      <xdr:row>25</xdr:row>
      <xdr:rowOff>5080</xdr:rowOff>
    </xdr:to>
    <xdr:graphicFrame macro="">
      <xdr:nvGraphicFramePr>
        <xdr:cNvPr id="19" name="Box_Vert">
          <a:extLst>
            <a:ext uri="{FF2B5EF4-FFF2-40B4-BE49-F238E27FC236}">
              <a16:creationId xmlns:a16="http://schemas.microsoft.com/office/drawing/2014/main" id="{8D52FE8F-6A15-4487-BAB3-A76AB289A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364</xdr:col>
      <xdr:colOff>0</xdr:colOff>
      <xdr:row>1</xdr:row>
      <xdr:rowOff>0</xdr:rowOff>
    </xdr:from>
    <xdr:to>
      <xdr:col>369</xdr:col>
      <xdr:colOff>153988</xdr:colOff>
      <xdr:row>24</xdr:row>
      <xdr:rowOff>184150</xdr:rowOff>
    </xdr:to>
    <xdr:graphicFrame macro="">
      <xdr:nvGraphicFramePr>
        <xdr:cNvPr id="20" name="Box_Vert">
          <a:extLst>
            <a:ext uri="{FF2B5EF4-FFF2-40B4-BE49-F238E27FC236}">
              <a16:creationId xmlns:a16="http://schemas.microsoft.com/office/drawing/2014/main" id="{249CBBC3-A956-4463-994C-3ECBBDED0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299</xdr:col>
      <xdr:colOff>0</xdr:colOff>
      <xdr:row>1</xdr:row>
      <xdr:rowOff>0</xdr:rowOff>
    </xdr:from>
    <xdr:to>
      <xdr:col>304</xdr:col>
      <xdr:colOff>153988</xdr:colOff>
      <xdr:row>25</xdr:row>
      <xdr:rowOff>5080</xdr:rowOff>
    </xdr:to>
    <xdr:graphicFrame macro="">
      <xdr:nvGraphicFramePr>
        <xdr:cNvPr id="21" name="Box_Vert">
          <a:extLst>
            <a:ext uri="{FF2B5EF4-FFF2-40B4-BE49-F238E27FC236}">
              <a16:creationId xmlns:a16="http://schemas.microsoft.com/office/drawing/2014/main" id="{760FBB99-4D55-4F27-BFC9-D004F5AD0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315</xdr:col>
      <xdr:colOff>0</xdr:colOff>
      <xdr:row>1</xdr:row>
      <xdr:rowOff>0</xdr:rowOff>
    </xdr:from>
    <xdr:to>
      <xdr:col>320</xdr:col>
      <xdr:colOff>153988</xdr:colOff>
      <xdr:row>24</xdr:row>
      <xdr:rowOff>184150</xdr:rowOff>
    </xdr:to>
    <xdr:graphicFrame macro="">
      <xdr:nvGraphicFramePr>
        <xdr:cNvPr id="22" name="Box_Vert">
          <a:extLst>
            <a:ext uri="{FF2B5EF4-FFF2-40B4-BE49-F238E27FC236}">
              <a16:creationId xmlns:a16="http://schemas.microsoft.com/office/drawing/2014/main" id="{DA7CB000-81EE-4221-8391-5317BED01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347</xdr:col>
      <xdr:colOff>0</xdr:colOff>
      <xdr:row>1</xdr:row>
      <xdr:rowOff>0</xdr:rowOff>
    </xdr:from>
    <xdr:to>
      <xdr:col>352</xdr:col>
      <xdr:colOff>153988</xdr:colOff>
      <xdr:row>24</xdr:row>
      <xdr:rowOff>184150</xdr:rowOff>
    </xdr:to>
    <xdr:graphicFrame macro="">
      <xdr:nvGraphicFramePr>
        <xdr:cNvPr id="23" name="Box_Vert">
          <a:extLst>
            <a:ext uri="{FF2B5EF4-FFF2-40B4-BE49-F238E27FC236}">
              <a16:creationId xmlns:a16="http://schemas.microsoft.com/office/drawing/2014/main" id="{C7ADFDBC-4FF3-450D-B9EB-9B5496CFC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187</xdr:col>
      <xdr:colOff>0</xdr:colOff>
      <xdr:row>1</xdr:row>
      <xdr:rowOff>0</xdr:rowOff>
    </xdr:from>
    <xdr:to>
      <xdr:col>192</xdr:col>
      <xdr:colOff>153988</xdr:colOff>
      <xdr:row>24</xdr:row>
      <xdr:rowOff>184150</xdr:rowOff>
    </xdr:to>
    <xdr:graphicFrame macro="">
      <xdr:nvGraphicFramePr>
        <xdr:cNvPr id="24" name="Box_Vert">
          <a:extLst>
            <a:ext uri="{FF2B5EF4-FFF2-40B4-BE49-F238E27FC236}">
              <a16:creationId xmlns:a16="http://schemas.microsoft.com/office/drawing/2014/main" id="{7AE8BE84-A46B-47B5-9572-B3A875538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38099</xdr:colOff>
      <xdr:row>1</xdr:row>
      <xdr:rowOff>19049</xdr:rowOff>
    </xdr:from>
    <xdr:to>
      <xdr:col>26</xdr:col>
      <xdr:colOff>581024</xdr:colOff>
      <xdr:row>25</xdr:row>
      <xdr:rowOff>180974</xdr:rowOff>
    </xdr:to>
    <xdr:graphicFrame macro="">
      <xdr:nvGraphicFramePr>
        <xdr:cNvPr id="5" name="Chart 4">
          <a:extLst>
            <a:ext uri="{FF2B5EF4-FFF2-40B4-BE49-F238E27FC236}">
              <a16:creationId xmlns:a16="http://schemas.microsoft.com/office/drawing/2014/main" id="{50378A00-D09F-4839-A59C-37D86E6CD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38099</xdr:colOff>
      <xdr:row>1</xdr:row>
      <xdr:rowOff>19049</xdr:rowOff>
    </xdr:from>
    <xdr:to>
      <xdr:col>12</xdr:col>
      <xdr:colOff>581024</xdr:colOff>
      <xdr:row>25</xdr:row>
      <xdr:rowOff>180974</xdr:rowOff>
    </xdr:to>
    <xdr:graphicFrame macro="">
      <xdr:nvGraphicFramePr>
        <xdr:cNvPr id="3" name="Chart 2">
          <a:extLst>
            <a:ext uri="{FF2B5EF4-FFF2-40B4-BE49-F238E27FC236}">
              <a16:creationId xmlns:a16="http://schemas.microsoft.com/office/drawing/2014/main" id="{026C2516-D1A5-4D66-A85E-ECBCD9C73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1</xdr:row>
      <xdr:rowOff>9523</xdr:rowOff>
    </xdr:from>
    <xdr:to>
      <xdr:col>15</xdr:col>
      <xdr:colOff>558800</xdr:colOff>
      <xdr:row>61</xdr:row>
      <xdr:rowOff>146683</xdr:rowOff>
    </xdr:to>
    <xdr:graphicFrame macro="">
      <xdr:nvGraphicFramePr>
        <xdr:cNvPr id="3" name="Chart 2">
          <a:extLst>
            <a:ext uri="{FF2B5EF4-FFF2-40B4-BE49-F238E27FC236}">
              <a16:creationId xmlns:a16="http://schemas.microsoft.com/office/drawing/2014/main" id="{90FDFB94-F9F1-456E-A73A-CD9338122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0.00117</cdr:x>
      <cdr:y>0.7197</cdr:y>
    </cdr:from>
    <cdr:to>
      <cdr:x>0.03623</cdr:x>
      <cdr:y>0.81086</cdr:y>
    </cdr:to>
    <cdr:sp macro="" textlink="">
      <cdr:nvSpPr>
        <cdr:cNvPr id="2" name="TextBox 1">
          <a:extLst xmlns:a="http://schemas.openxmlformats.org/drawingml/2006/main">
            <a:ext uri="{FF2B5EF4-FFF2-40B4-BE49-F238E27FC236}">
              <a16:creationId xmlns:a16="http://schemas.microsoft.com/office/drawing/2014/main" id="{BC8D24FB-3791-4DE0-9EEE-AB0460A16579}"/>
            </a:ext>
          </a:extLst>
        </cdr:cNvPr>
        <cdr:cNvSpPr txBox="1"/>
      </cdr:nvSpPr>
      <cdr:spPr>
        <a:xfrm xmlns:a="http://schemas.openxmlformats.org/drawingml/2006/main" rot="16200000">
          <a:off x="-339139" y="8675816"/>
          <a:ext cx="1054462" cy="35264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a:latin typeface="Times New Roman" panose="02020603050405020304" pitchFamily="18" charset="0"/>
              <a:cs typeface="Times New Roman" panose="02020603050405020304" pitchFamily="18" charset="0"/>
            </a:rPr>
            <a:t>Low Stiffness</a:t>
          </a:r>
        </a:p>
      </cdr:txBody>
    </cdr:sp>
  </cdr:relSizeAnchor>
  <cdr:relSizeAnchor xmlns:cdr="http://schemas.openxmlformats.org/drawingml/2006/chartDrawing">
    <cdr:from>
      <cdr:x>0</cdr:x>
      <cdr:y>0.12675</cdr:y>
    </cdr:from>
    <cdr:to>
      <cdr:x>0.03652</cdr:x>
      <cdr:y>0.26477</cdr:y>
    </cdr:to>
    <cdr:sp macro="" textlink="">
      <cdr:nvSpPr>
        <cdr:cNvPr id="3" name="TextBox 1">
          <a:extLst xmlns:a="http://schemas.openxmlformats.org/drawingml/2006/main">
            <a:ext uri="{FF2B5EF4-FFF2-40B4-BE49-F238E27FC236}">
              <a16:creationId xmlns:a16="http://schemas.microsoft.com/office/drawing/2014/main" id="{10A35AF2-768D-4AAB-B19A-ED208484F0B3}"/>
            </a:ext>
          </a:extLst>
        </cdr:cNvPr>
        <cdr:cNvSpPr txBox="1"/>
      </cdr:nvSpPr>
      <cdr:spPr>
        <a:xfrm xmlns:a="http://schemas.openxmlformats.org/drawingml/2006/main" rot="16200000">
          <a:off x="-558886" y="1891752"/>
          <a:ext cx="1451363" cy="33359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solidFill>
                <a:schemeClr val="tx1"/>
              </a:solidFill>
              <a:latin typeface="Times New Roman" panose="02020603050405020304" pitchFamily="18" charset="0"/>
              <a:cs typeface="Times New Roman" panose="02020603050405020304" pitchFamily="18" charset="0"/>
            </a:rPr>
            <a:t>High</a:t>
          </a:r>
          <a:r>
            <a:rPr lang="en-US" sz="1800" b="1">
              <a:latin typeface="Times New Roman" panose="02020603050405020304" pitchFamily="18" charset="0"/>
              <a:cs typeface="Times New Roman" panose="02020603050405020304" pitchFamily="18" charset="0"/>
            </a:rPr>
            <a:t> Stiffness</a:t>
          </a:r>
        </a:p>
      </cdr:txBody>
    </cdr:sp>
  </cdr:relSizeAnchor>
  <cdr:relSizeAnchor xmlns:cdr="http://schemas.openxmlformats.org/drawingml/2006/chartDrawing">
    <cdr:from>
      <cdr:x>0.08932</cdr:x>
      <cdr:y>0.87571</cdr:y>
    </cdr:from>
    <cdr:to>
      <cdr:x>0.8642</cdr:x>
      <cdr:y>0.93111</cdr:y>
    </cdr:to>
    <cdr:grpSp>
      <cdr:nvGrpSpPr>
        <cdr:cNvPr id="13" name="Group 12">
          <a:extLst xmlns:a="http://schemas.openxmlformats.org/drawingml/2006/main">
            <a:ext uri="{FF2B5EF4-FFF2-40B4-BE49-F238E27FC236}">
              <a16:creationId xmlns:a16="http://schemas.microsoft.com/office/drawing/2014/main" id="{75018032-3717-4A75-9639-E6B00B7E9B42}"/>
            </a:ext>
          </a:extLst>
        </cdr:cNvPr>
        <cdr:cNvGrpSpPr/>
      </cdr:nvGrpSpPr>
      <cdr:grpSpPr>
        <a:xfrm xmlns:a="http://schemas.openxmlformats.org/drawingml/2006/main">
          <a:off x="898416" y="10129478"/>
          <a:ext cx="7794053" cy="640820"/>
          <a:chOff x="885743" y="10281933"/>
          <a:chExt cx="7794053" cy="640821"/>
        </a:xfrm>
      </cdr:grpSpPr>
      <cdr:sp macro="" textlink="">
        <cdr:nvSpPr>
          <cdr:cNvPr id="4" name="TextBox 1">
            <a:extLst xmlns:a="http://schemas.openxmlformats.org/drawingml/2006/main">
              <a:ext uri="{FF2B5EF4-FFF2-40B4-BE49-F238E27FC236}">
                <a16:creationId xmlns:a16="http://schemas.microsoft.com/office/drawing/2014/main" id="{02E80E4A-12C7-4D86-89EC-DC757824AA7C}"/>
              </a:ext>
            </a:extLst>
          </cdr:cNvPr>
          <cdr:cNvSpPr txBox="1"/>
        </cdr:nvSpPr>
        <cdr:spPr>
          <a:xfrm xmlns:a="http://schemas.openxmlformats.org/drawingml/2006/main" rot="16200000">
            <a:off x="923475"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R1</a:t>
            </a:r>
          </a:p>
        </cdr:txBody>
      </cdr:sp>
      <cdr:sp macro="" textlink="">
        <cdr:nvSpPr>
          <cdr:cNvPr id="5" name="TextBox 1">
            <a:extLst xmlns:a="http://schemas.openxmlformats.org/drawingml/2006/main">
              <a:ext uri="{FF2B5EF4-FFF2-40B4-BE49-F238E27FC236}">
                <a16:creationId xmlns:a16="http://schemas.microsoft.com/office/drawing/2014/main" id="{2CACC96B-EC65-4F22-B2A4-28BD32DC2627}"/>
              </a:ext>
            </a:extLst>
          </cdr:cNvPr>
          <cdr:cNvSpPr txBox="1"/>
        </cdr:nvSpPr>
        <cdr:spPr>
          <a:xfrm xmlns:a="http://schemas.openxmlformats.org/drawingml/2006/main" rot="16200000">
            <a:off x="2962061" y="10255140"/>
            <a:ext cx="629832" cy="7053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R2</a:t>
            </a:r>
          </a:p>
        </cdr:txBody>
      </cdr:sp>
      <cdr:sp macro="" textlink="">
        <cdr:nvSpPr>
          <cdr:cNvPr id="6" name="TextBox 1">
            <a:extLst xmlns:a="http://schemas.openxmlformats.org/drawingml/2006/main">
              <a:ext uri="{FF2B5EF4-FFF2-40B4-BE49-F238E27FC236}">
                <a16:creationId xmlns:a16="http://schemas.microsoft.com/office/drawing/2014/main" id="{B627DBEC-D9F5-4E23-8C44-94A2AEF1BFCE}"/>
              </a:ext>
            </a:extLst>
          </cdr:cNvPr>
          <cdr:cNvSpPr txBox="1"/>
        </cdr:nvSpPr>
        <cdr:spPr>
          <a:xfrm xmlns:a="http://schemas.openxmlformats.org/drawingml/2006/main" rot="16200000">
            <a:off x="5034041"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R3</a:t>
            </a:r>
          </a:p>
        </cdr:txBody>
      </cdr:sp>
      <cdr:sp macro="" textlink="">
        <cdr:nvSpPr>
          <cdr:cNvPr id="7" name="TextBox 1">
            <a:extLst xmlns:a="http://schemas.openxmlformats.org/drawingml/2006/main">
              <a:ext uri="{FF2B5EF4-FFF2-40B4-BE49-F238E27FC236}">
                <a16:creationId xmlns:a16="http://schemas.microsoft.com/office/drawing/2014/main" id="{17E11F2F-26C9-410C-BA5E-AB70A74791EF}"/>
              </a:ext>
            </a:extLst>
          </cdr:cNvPr>
          <cdr:cNvSpPr txBox="1"/>
        </cdr:nvSpPr>
        <cdr:spPr>
          <a:xfrm xmlns:a="http://schemas.openxmlformats.org/drawingml/2006/main" rot="16200000">
            <a:off x="5915760"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R4</a:t>
            </a:r>
          </a:p>
        </cdr:txBody>
      </cdr:sp>
      <cdr:sp macro="" textlink="">
        <cdr:nvSpPr>
          <cdr:cNvPr id="8" name="TextBox 1">
            <a:extLst xmlns:a="http://schemas.openxmlformats.org/drawingml/2006/main">
              <a:ext uri="{FF2B5EF4-FFF2-40B4-BE49-F238E27FC236}">
                <a16:creationId xmlns:a16="http://schemas.microsoft.com/office/drawing/2014/main" id="{41B31B5D-2359-4B32-B1AD-EC5095B872B4}"/>
              </a:ext>
            </a:extLst>
          </cdr:cNvPr>
          <cdr:cNvSpPr txBox="1"/>
        </cdr:nvSpPr>
        <cdr:spPr>
          <a:xfrm xmlns:a="http://schemas.openxmlformats.org/drawingml/2006/main" rot="16200000">
            <a:off x="6836657" y="10244151"/>
            <a:ext cx="629832" cy="7053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R5</a:t>
            </a:r>
          </a:p>
        </cdr:txBody>
      </cdr:sp>
      <cdr:sp macro="" textlink="">
        <cdr:nvSpPr>
          <cdr:cNvPr id="9" name="TextBox 1">
            <a:extLst xmlns:a="http://schemas.openxmlformats.org/drawingml/2006/main">
              <a:ext uri="{FF2B5EF4-FFF2-40B4-BE49-F238E27FC236}">
                <a16:creationId xmlns:a16="http://schemas.microsoft.com/office/drawing/2014/main" id="{3A445E46-AFF2-4447-8E2B-05FD6B9F3A64}"/>
              </a:ext>
            </a:extLst>
          </cdr:cNvPr>
          <cdr:cNvSpPr txBox="1"/>
        </cdr:nvSpPr>
        <cdr:spPr>
          <a:xfrm xmlns:a="http://schemas.openxmlformats.org/drawingml/2006/main" rot="16200000">
            <a:off x="8012233"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R6</a:t>
            </a:r>
          </a:p>
        </cdr:txBody>
      </cdr:sp>
    </cdr:grpSp>
  </cdr:relSizeAnchor>
  <cdr:relSizeAnchor xmlns:cdr="http://schemas.openxmlformats.org/drawingml/2006/chartDrawing">
    <cdr:from>
      <cdr:x>0.08063</cdr:x>
      <cdr:y>0.01529</cdr:y>
    </cdr:from>
    <cdr:to>
      <cdr:x>0.87229</cdr:x>
      <cdr:y>0.0633</cdr:y>
    </cdr:to>
    <cdr:sp macro="" textlink="">
      <cdr:nvSpPr>
        <cdr:cNvPr id="12" name="TextBox 11">
          <a:extLst xmlns:a="http://schemas.openxmlformats.org/drawingml/2006/main">
            <a:ext uri="{FF2B5EF4-FFF2-40B4-BE49-F238E27FC236}">
              <a16:creationId xmlns:a16="http://schemas.microsoft.com/office/drawing/2014/main" id="{2D09C62C-FED4-491E-B5D6-6A58B7758D9B}"/>
            </a:ext>
          </a:extLst>
        </cdr:cNvPr>
        <cdr:cNvSpPr txBox="1"/>
      </cdr:nvSpPr>
      <cdr:spPr>
        <a:xfrm xmlns:a="http://schemas.openxmlformats.org/drawingml/2006/main">
          <a:off x="810987" y="176848"/>
          <a:ext cx="7962899" cy="55530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solidFill>
                <a:schemeClr val="tx1"/>
              </a:solidFill>
              <a:latin typeface="Times New Roman" panose="02020603050405020304" pitchFamily="18" charset="0"/>
              <a:cs typeface="Times New Roman" panose="02020603050405020304" pitchFamily="18" charset="0"/>
            </a:rPr>
            <a:t>Relation between Rock Stiffness (YM) and Rock Strength (UCS)</a:t>
          </a:r>
        </a:p>
        <a:p xmlns:a="http://schemas.openxmlformats.org/drawingml/2006/main">
          <a:endParaRPr lang="en-US" sz="24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39</xdr:col>
      <xdr:colOff>338668</xdr:colOff>
      <xdr:row>16</xdr:row>
      <xdr:rowOff>52917</xdr:rowOff>
    </xdr:from>
    <xdr:to>
      <xdr:col>40</xdr:col>
      <xdr:colOff>84667</xdr:colOff>
      <xdr:row>18</xdr:row>
      <xdr:rowOff>95251</xdr:rowOff>
    </xdr:to>
    <xdr:sp macro="" textlink="">
      <xdr:nvSpPr>
        <xdr:cNvPr id="2" name="TextBox 1">
          <a:extLst>
            <a:ext uri="{FF2B5EF4-FFF2-40B4-BE49-F238E27FC236}">
              <a16:creationId xmlns:a16="http://schemas.microsoft.com/office/drawing/2014/main" id="{7B8BCD78-175E-41E9-93B4-383B55E79E31}"/>
            </a:ext>
          </a:extLst>
        </xdr:cNvPr>
        <xdr:cNvSpPr txBox="1"/>
      </xdr:nvSpPr>
      <xdr:spPr>
        <a:xfrm>
          <a:off x="16797868" y="31009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35</xdr:col>
      <xdr:colOff>338668</xdr:colOff>
      <xdr:row>16</xdr:row>
      <xdr:rowOff>52917</xdr:rowOff>
    </xdr:from>
    <xdr:to>
      <xdr:col>36</xdr:col>
      <xdr:colOff>84667</xdr:colOff>
      <xdr:row>18</xdr:row>
      <xdr:rowOff>95251</xdr:rowOff>
    </xdr:to>
    <xdr:sp macro="" textlink="">
      <xdr:nvSpPr>
        <xdr:cNvPr id="3" name="TextBox 2">
          <a:extLst>
            <a:ext uri="{FF2B5EF4-FFF2-40B4-BE49-F238E27FC236}">
              <a16:creationId xmlns:a16="http://schemas.microsoft.com/office/drawing/2014/main" id="{A028FC39-9273-4C19-9578-682D8EC3D29A}"/>
            </a:ext>
          </a:extLst>
        </xdr:cNvPr>
        <xdr:cNvSpPr txBox="1"/>
      </xdr:nvSpPr>
      <xdr:spPr>
        <a:xfrm>
          <a:off x="14359468" y="31009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39</xdr:col>
      <xdr:colOff>338668</xdr:colOff>
      <xdr:row>17</xdr:row>
      <xdr:rowOff>52917</xdr:rowOff>
    </xdr:from>
    <xdr:to>
      <xdr:col>40</xdr:col>
      <xdr:colOff>84667</xdr:colOff>
      <xdr:row>19</xdr:row>
      <xdr:rowOff>95251</xdr:rowOff>
    </xdr:to>
    <xdr:sp macro="" textlink="">
      <xdr:nvSpPr>
        <xdr:cNvPr id="4" name="TextBox 3">
          <a:extLst>
            <a:ext uri="{FF2B5EF4-FFF2-40B4-BE49-F238E27FC236}">
              <a16:creationId xmlns:a16="http://schemas.microsoft.com/office/drawing/2014/main" id="{9E95E32C-E404-486E-BD98-901298CA4CE4}"/>
            </a:ext>
          </a:extLst>
        </xdr:cNvPr>
        <xdr:cNvSpPr txBox="1"/>
      </xdr:nvSpPr>
      <xdr:spPr>
        <a:xfrm>
          <a:off x="16797868" y="3291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55</xdr:col>
      <xdr:colOff>476250</xdr:colOff>
      <xdr:row>2</xdr:row>
      <xdr:rowOff>152400</xdr:rowOff>
    </xdr:from>
    <xdr:to>
      <xdr:col>59</xdr:col>
      <xdr:colOff>19050</xdr:colOff>
      <xdr:row>17</xdr:row>
      <xdr:rowOff>38100</xdr:rowOff>
    </xdr:to>
    <xdr:graphicFrame macro="">
      <xdr:nvGraphicFramePr>
        <xdr:cNvPr id="5" name="Chart 4">
          <a:extLst>
            <a:ext uri="{FF2B5EF4-FFF2-40B4-BE49-F238E27FC236}">
              <a16:creationId xmlns:a16="http://schemas.microsoft.com/office/drawing/2014/main" id="{618114BE-2184-42E2-AFFD-C830F48CF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xdr:col>
      <xdr:colOff>476250</xdr:colOff>
      <xdr:row>2</xdr:row>
      <xdr:rowOff>152400</xdr:rowOff>
    </xdr:from>
    <xdr:to>
      <xdr:col>71</xdr:col>
      <xdr:colOff>19050</xdr:colOff>
      <xdr:row>17</xdr:row>
      <xdr:rowOff>38100</xdr:rowOff>
    </xdr:to>
    <xdr:graphicFrame macro="">
      <xdr:nvGraphicFramePr>
        <xdr:cNvPr id="7" name="Chart 6">
          <a:extLst>
            <a:ext uri="{FF2B5EF4-FFF2-40B4-BE49-F238E27FC236}">
              <a16:creationId xmlns:a16="http://schemas.microsoft.com/office/drawing/2014/main" id="{D47339DB-A08E-4D78-A387-C9E730192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79</xdr:col>
      <xdr:colOff>476250</xdr:colOff>
      <xdr:row>2</xdr:row>
      <xdr:rowOff>152400</xdr:rowOff>
    </xdr:from>
    <xdr:to>
      <xdr:col>83</xdr:col>
      <xdr:colOff>19050</xdr:colOff>
      <xdr:row>17</xdr:row>
      <xdr:rowOff>38100</xdr:rowOff>
    </xdr:to>
    <xdr:graphicFrame macro="">
      <xdr:nvGraphicFramePr>
        <xdr:cNvPr id="8" name="Chart 7">
          <a:extLst>
            <a:ext uri="{FF2B5EF4-FFF2-40B4-BE49-F238E27FC236}">
              <a16:creationId xmlns:a16="http://schemas.microsoft.com/office/drawing/2014/main" id="{A2448DC4-3DA1-49B5-8B51-B0C7C30F6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112</xdr:col>
      <xdr:colOff>352425</xdr:colOff>
      <xdr:row>3</xdr:row>
      <xdr:rowOff>104774</xdr:rowOff>
    </xdr:from>
    <xdr:to>
      <xdr:col>123</xdr:col>
      <xdr:colOff>203073</xdr:colOff>
      <xdr:row>35</xdr:row>
      <xdr:rowOff>158337</xdr:rowOff>
    </xdr:to>
    <xdr:graphicFrame macro="">
      <xdr:nvGraphicFramePr>
        <xdr:cNvPr id="10" name="Chart 9">
          <a:extLst>
            <a:ext uri="{FF2B5EF4-FFF2-40B4-BE49-F238E27FC236}">
              <a16:creationId xmlns:a16="http://schemas.microsoft.com/office/drawing/2014/main" id="{1911E877-74EA-4318-ABD0-26C6CC930CA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0.06538</cdr:x>
      <cdr:y>0</cdr:y>
    </cdr:from>
    <cdr:to>
      <cdr:x>0.93852</cdr:x>
      <cdr:y>0.14869</cdr:y>
    </cdr:to>
    <cdr:sp macro="" textlink="">
      <cdr:nvSpPr>
        <cdr:cNvPr id="2" name="TextBox 1">
          <a:extLst xmlns:a="http://schemas.openxmlformats.org/drawingml/2006/main">
            <a:ext uri="{FF2B5EF4-FFF2-40B4-BE49-F238E27FC236}">
              <a16:creationId xmlns:a16="http://schemas.microsoft.com/office/drawing/2014/main" id="{B3BDD326-E303-4B64-B7A1-B8A334E9AE8A}"/>
            </a:ext>
          </a:extLst>
        </cdr:cNvPr>
        <cdr:cNvSpPr txBox="1"/>
      </cdr:nvSpPr>
      <cdr:spPr>
        <a:xfrm xmlns:a="http://schemas.openxmlformats.org/drawingml/2006/main">
          <a:off x="428624" y="0"/>
          <a:ext cx="5724525"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0.08136</cdr:x>
      <cdr:y>0.0062</cdr:y>
    </cdr:from>
    <cdr:to>
      <cdr:x>0.99808</cdr:x>
      <cdr:y>0.0666</cdr:y>
    </cdr:to>
    <cdr:sp macro="" textlink="">
      <cdr:nvSpPr>
        <cdr:cNvPr id="3" name="TextBox 2">
          <a:extLst xmlns:a="http://schemas.openxmlformats.org/drawingml/2006/main">
            <a:ext uri="{FF2B5EF4-FFF2-40B4-BE49-F238E27FC236}">
              <a16:creationId xmlns:a16="http://schemas.microsoft.com/office/drawing/2014/main" id="{ADC00B8D-B578-4107-B55F-01BC451020A2}"/>
            </a:ext>
          </a:extLst>
        </cdr:cNvPr>
        <cdr:cNvSpPr txBox="1"/>
      </cdr:nvSpPr>
      <cdr:spPr>
        <a:xfrm xmlns:a="http://schemas.openxmlformats.org/drawingml/2006/main">
          <a:off x="533399" y="38101"/>
          <a:ext cx="6010275" cy="3714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a:solidFill>
                <a:schemeClr val="tx1"/>
              </a:solidFill>
              <a:latin typeface="Times New Roman" panose="02020603050405020304" pitchFamily="18" charset="0"/>
              <a:cs typeface="Times New Roman" panose="02020603050405020304" pitchFamily="18" charset="0"/>
            </a:rPr>
            <a:t>Microcrystalline Siliceous</a:t>
          </a:r>
          <a:r>
            <a:rPr lang="en-US" sz="1800" b="1" baseline="0">
              <a:solidFill>
                <a:schemeClr val="tx1"/>
              </a:solidFill>
              <a:latin typeface="Times New Roman" panose="02020603050405020304" pitchFamily="18" charset="0"/>
              <a:cs typeface="Times New Roman" panose="02020603050405020304" pitchFamily="18" charset="0"/>
            </a:rPr>
            <a:t> Rocks from Multiple Localities</a:t>
          </a:r>
          <a:endParaRPr lang="en-US" sz="18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9</xdr:col>
      <xdr:colOff>342900</xdr:colOff>
      <xdr:row>2</xdr:row>
      <xdr:rowOff>57148</xdr:rowOff>
    </xdr:from>
    <xdr:to>
      <xdr:col>24</xdr:col>
      <xdr:colOff>342900</xdr:colOff>
      <xdr:row>57</xdr:row>
      <xdr:rowOff>95248</xdr:rowOff>
    </xdr:to>
    <xdr:graphicFrame macro="">
      <xdr:nvGraphicFramePr>
        <xdr:cNvPr id="2" name="Chart 1">
          <a:extLst>
            <a:ext uri="{FF2B5EF4-FFF2-40B4-BE49-F238E27FC236}">
              <a16:creationId xmlns:a16="http://schemas.microsoft.com/office/drawing/2014/main" id="{8D5551C0-0657-4856-A7F3-95F556778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330200</xdr:colOff>
      <xdr:row>2</xdr:row>
      <xdr:rowOff>165100</xdr:rowOff>
    </xdr:from>
    <xdr:to>
      <xdr:col>22</xdr:col>
      <xdr:colOff>190500</xdr:colOff>
      <xdr:row>56</xdr:row>
      <xdr:rowOff>165100</xdr:rowOff>
    </xdr:to>
    <xdr:pic>
      <xdr:nvPicPr>
        <xdr:cNvPr id="3" name="Picture 2" hidden="1">
          <a:extLst>
            <a:ext uri="{FF2B5EF4-FFF2-40B4-BE49-F238E27FC236}">
              <a16:creationId xmlns:a16="http://schemas.microsoft.com/office/drawing/2014/main" id="{B4CE0C9D-DD8E-477D-8CBA-A3BB5D97940E}"/>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1646" t="964" r="515" b="659"/>
        <a:stretch/>
      </xdr:blipFill>
      <xdr:spPr bwMode="auto">
        <a:xfrm>
          <a:off x="6642100" y="546100"/>
          <a:ext cx="7175500" cy="1028700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17</xdr:col>
      <xdr:colOff>57141</xdr:colOff>
      <xdr:row>3</xdr:row>
      <xdr:rowOff>57164</xdr:rowOff>
    </xdr:from>
    <xdr:to>
      <xdr:col>29</xdr:col>
      <xdr:colOff>142587</xdr:colOff>
      <xdr:row>38</xdr:row>
      <xdr:rowOff>156224</xdr:rowOff>
    </xdr:to>
    <xdr:graphicFrame macro="">
      <xdr:nvGraphicFramePr>
        <xdr:cNvPr id="2" name="Chart 1">
          <a:extLst>
            <a:ext uri="{FF2B5EF4-FFF2-40B4-BE49-F238E27FC236}">
              <a16:creationId xmlns:a16="http://schemas.microsoft.com/office/drawing/2014/main" id="{4DDE76FB-0938-408B-BB13-E9BEBA1F5B0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BF87AF2A-1C1B-43FE-BF1D-FB7A4A599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2FF2-694A-4BBF-B973-B697404C18DD}">
  <dimension ref="A1:A11"/>
  <sheetViews>
    <sheetView workbookViewId="0"/>
  </sheetViews>
  <sheetFormatPr defaultRowHeight="15" x14ac:dyDescent="0.25"/>
  <cols>
    <col min="1" max="1" width="237.5703125" customWidth="1"/>
  </cols>
  <sheetData>
    <row r="1" spans="1:1" ht="37.5" x14ac:dyDescent="0.3">
      <c r="A1" s="61" t="s">
        <v>361</v>
      </c>
    </row>
    <row r="2" spans="1:1" ht="60" x14ac:dyDescent="0.25">
      <c r="A2" s="4" t="s">
        <v>362</v>
      </c>
    </row>
    <row r="3" spans="1:1" x14ac:dyDescent="0.25">
      <c r="A3" s="4" t="s">
        <v>355</v>
      </c>
    </row>
    <row r="4" spans="1:1" x14ac:dyDescent="0.25">
      <c r="A4" s="4" t="s">
        <v>356</v>
      </c>
    </row>
    <row r="5" spans="1:1" x14ac:dyDescent="0.25">
      <c r="A5" s="4" t="s">
        <v>357</v>
      </c>
    </row>
    <row r="6" spans="1:1" x14ac:dyDescent="0.25">
      <c r="A6" s="4" t="s">
        <v>358</v>
      </c>
    </row>
    <row r="7" spans="1:1" ht="30" x14ac:dyDescent="0.25">
      <c r="A7" s="4" t="s">
        <v>359</v>
      </c>
    </row>
    <row r="8" spans="1:1" x14ac:dyDescent="0.25">
      <c r="A8" s="4" t="s">
        <v>360</v>
      </c>
    </row>
    <row r="9" spans="1:1" x14ac:dyDescent="0.25">
      <c r="A9" s="4" t="s">
        <v>396</v>
      </c>
    </row>
    <row r="10" spans="1:1" x14ac:dyDescent="0.25">
      <c r="A10" s="4" t="s">
        <v>425</v>
      </c>
    </row>
    <row r="11" spans="1:1" x14ac:dyDescent="0.25">
      <c r="A11" s="4" t="s">
        <v>451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412D-D858-4552-BC7C-5AE535D89919}">
  <dimension ref="P3:AS1815"/>
  <sheetViews>
    <sheetView topLeftCell="A25" workbookViewId="0">
      <selection activeCell="P1" sqref="P1"/>
    </sheetView>
  </sheetViews>
  <sheetFormatPr defaultRowHeight="15" x14ac:dyDescent="0.25"/>
  <cols>
    <col min="37" max="37" width="18" bestFit="1" customWidth="1"/>
    <col min="38" max="38" width="12" bestFit="1" customWidth="1"/>
    <col min="39" max="39" width="14.5703125" bestFit="1" customWidth="1"/>
    <col min="40" max="41" width="12" bestFit="1" customWidth="1"/>
    <col min="42" max="42" width="13.42578125" bestFit="1" customWidth="1"/>
    <col min="43" max="43" width="12" bestFit="1" customWidth="1"/>
    <col min="44" max="44" width="12.42578125" bestFit="1" customWidth="1"/>
    <col min="45" max="45" width="12.5703125" bestFit="1" customWidth="1"/>
  </cols>
  <sheetData>
    <row r="3" spans="16:44" x14ac:dyDescent="0.25">
      <c r="P3" t="s">
        <v>429</v>
      </c>
      <c r="S3" t="s">
        <v>430</v>
      </c>
      <c r="V3" t="s">
        <v>431</v>
      </c>
      <c r="Y3" t="s">
        <v>432</v>
      </c>
      <c r="AB3" t="s">
        <v>433</v>
      </c>
      <c r="AE3" t="s">
        <v>434</v>
      </c>
      <c r="AH3" t="s">
        <v>435</v>
      </c>
      <c r="AL3" t="s">
        <v>436</v>
      </c>
      <c r="AP3" t="s">
        <v>437</v>
      </c>
    </row>
    <row r="4" spans="16:44" x14ac:dyDescent="0.25">
      <c r="P4" t="s">
        <v>438</v>
      </c>
      <c r="Q4" t="s">
        <v>439</v>
      </c>
      <c r="S4" t="s">
        <v>440</v>
      </c>
      <c r="T4" t="s">
        <v>441</v>
      </c>
      <c r="V4" t="s">
        <v>440</v>
      </c>
      <c r="W4" t="s">
        <v>442</v>
      </c>
      <c r="Y4" t="s">
        <v>440</v>
      </c>
      <c r="Z4" t="s">
        <v>442</v>
      </c>
      <c r="AB4" t="s">
        <v>440</v>
      </c>
      <c r="AC4" t="s">
        <v>442</v>
      </c>
      <c r="AE4" t="s">
        <v>440</v>
      </c>
      <c r="AF4" t="s">
        <v>443</v>
      </c>
      <c r="AH4" t="s">
        <v>438</v>
      </c>
      <c r="AI4" t="s">
        <v>439</v>
      </c>
      <c r="AJ4" t="s">
        <v>444</v>
      </c>
      <c r="AL4" t="s">
        <v>445</v>
      </c>
      <c r="AM4" t="s">
        <v>446</v>
      </c>
      <c r="AN4" t="s">
        <v>447</v>
      </c>
      <c r="AP4" t="s">
        <v>445</v>
      </c>
      <c r="AQ4" t="s">
        <v>440</v>
      </c>
      <c r="AR4" t="s">
        <v>155</v>
      </c>
    </row>
    <row r="5" spans="16:44"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448</v>
      </c>
      <c r="AL5">
        <v>2.8</v>
      </c>
      <c r="AM5">
        <f t="shared" ref="AM5:AM13" si="0">AN5/0.3048</f>
        <v>0</v>
      </c>
      <c r="AN5">
        <v>0</v>
      </c>
      <c r="AP5">
        <v>14000</v>
      </c>
      <c r="AQ5">
        <f t="shared" ref="AQ5:AQ15" si="1">2.65-(AR5*1.65)</f>
        <v>2.65</v>
      </c>
      <c r="AR5" s="20">
        <v>0</v>
      </c>
    </row>
    <row r="6" spans="16:44"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448</v>
      </c>
      <c r="AL6">
        <v>2.8</v>
      </c>
      <c r="AM6">
        <f t="shared" si="0"/>
        <v>1640.4199475065616</v>
      </c>
      <c r="AN6">
        <v>500</v>
      </c>
      <c r="AP6">
        <v>14000</v>
      </c>
      <c r="AQ6">
        <f t="shared" si="1"/>
        <v>2.4849999999999999</v>
      </c>
      <c r="AR6" s="20">
        <f>AR5+0.1</f>
        <v>0.1</v>
      </c>
    </row>
    <row r="7" spans="16:44"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448</v>
      </c>
      <c r="AL7">
        <v>2.8</v>
      </c>
      <c r="AM7">
        <f t="shared" si="0"/>
        <v>3280.8398950131232</v>
      </c>
      <c r="AN7">
        <v>1000</v>
      </c>
      <c r="AP7">
        <v>14000</v>
      </c>
      <c r="AQ7">
        <f t="shared" si="1"/>
        <v>2.3199999999999998</v>
      </c>
      <c r="AR7" s="20">
        <f t="shared" ref="AR7:AR15" si="2">AR6+0.1</f>
        <v>0.2</v>
      </c>
    </row>
    <row r="8" spans="16:44"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448</v>
      </c>
      <c r="AL8">
        <v>2.8</v>
      </c>
      <c r="AM8">
        <f t="shared" si="0"/>
        <v>4921.2598425196848</v>
      </c>
      <c r="AN8">
        <v>1500</v>
      </c>
      <c r="AP8">
        <v>14000</v>
      </c>
      <c r="AQ8">
        <f t="shared" si="1"/>
        <v>2.1549999999999998</v>
      </c>
      <c r="AR8" s="20">
        <f t="shared" si="2"/>
        <v>0.30000000000000004</v>
      </c>
    </row>
    <row r="9" spans="16:44"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448</v>
      </c>
      <c r="AL9">
        <v>2.8</v>
      </c>
      <c r="AM9">
        <f t="shared" si="0"/>
        <v>6561.6797900262463</v>
      </c>
      <c r="AN9">
        <v>2000</v>
      </c>
      <c r="AP9">
        <v>14000</v>
      </c>
      <c r="AQ9">
        <f t="shared" si="1"/>
        <v>1.9899999999999998</v>
      </c>
      <c r="AR9" s="20">
        <f t="shared" si="2"/>
        <v>0.4</v>
      </c>
    </row>
    <row r="10" spans="16:44"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448</v>
      </c>
      <c r="AL10">
        <v>2.8</v>
      </c>
      <c r="AM10">
        <f t="shared" si="0"/>
        <v>8202.0997375328079</v>
      </c>
      <c r="AN10">
        <v>2500</v>
      </c>
      <c r="AP10">
        <v>14000</v>
      </c>
      <c r="AQ10">
        <f t="shared" si="1"/>
        <v>1.825</v>
      </c>
      <c r="AR10" s="20">
        <f t="shared" si="2"/>
        <v>0.5</v>
      </c>
    </row>
    <row r="11" spans="16:44"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448</v>
      </c>
      <c r="AL11">
        <v>2.8</v>
      </c>
      <c r="AM11">
        <f t="shared" si="0"/>
        <v>9842.5196850393695</v>
      </c>
      <c r="AN11">
        <v>3000</v>
      </c>
      <c r="AP11">
        <v>14000</v>
      </c>
      <c r="AQ11">
        <f t="shared" si="1"/>
        <v>1.6600000000000001</v>
      </c>
      <c r="AR11" s="20">
        <f t="shared" si="2"/>
        <v>0.6</v>
      </c>
    </row>
    <row r="12" spans="16:44"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448</v>
      </c>
      <c r="AL12">
        <v>2.8</v>
      </c>
      <c r="AM12">
        <f t="shared" si="0"/>
        <v>11482.939632545931</v>
      </c>
      <c r="AN12">
        <v>3500</v>
      </c>
      <c r="AP12">
        <v>14000</v>
      </c>
      <c r="AQ12">
        <f t="shared" si="1"/>
        <v>1.4950000000000001</v>
      </c>
      <c r="AR12" s="20">
        <f t="shared" si="2"/>
        <v>0.7</v>
      </c>
    </row>
    <row r="13" spans="16:44"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448</v>
      </c>
      <c r="AL13">
        <v>2.8</v>
      </c>
      <c r="AM13">
        <f t="shared" si="0"/>
        <v>13123.359580052493</v>
      </c>
      <c r="AN13">
        <v>4000</v>
      </c>
      <c r="AP13">
        <v>14000</v>
      </c>
      <c r="AQ13">
        <f t="shared" si="1"/>
        <v>1.33</v>
      </c>
      <c r="AR13" s="20">
        <f t="shared" si="2"/>
        <v>0.79999999999999993</v>
      </c>
    </row>
    <row r="14" spans="16:44"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448</v>
      </c>
      <c r="AP14">
        <v>14000</v>
      </c>
      <c r="AQ14">
        <f t="shared" si="1"/>
        <v>1.165</v>
      </c>
      <c r="AR14" s="20">
        <f t="shared" si="2"/>
        <v>0.89999999999999991</v>
      </c>
    </row>
    <row r="15" spans="16:44"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448</v>
      </c>
      <c r="AP15">
        <v>14000</v>
      </c>
      <c r="AQ15">
        <f t="shared" si="1"/>
        <v>1.0000000000000002</v>
      </c>
      <c r="AR15" s="20">
        <f t="shared" si="2"/>
        <v>0.99999999999999989</v>
      </c>
    </row>
    <row r="16" spans="16:44"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448</v>
      </c>
    </row>
    <row r="17" spans="16:45"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448</v>
      </c>
    </row>
    <row r="18" spans="16:45"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448</v>
      </c>
    </row>
    <row r="19" spans="16:45"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448</v>
      </c>
      <c r="AK19" s="62"/>
      <c r="AL19" s="62"/>
    </row>
    <row r="20" spans="16:45"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448</v>
      </c>
    </row>
    <row r="21" spans="16:45"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448</v>
      </c>
    </row>
    <row r="22" spans="16:45"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448</v>
      </c>
    </row>
    <row r="23" spans="16:45"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448</v>
      </c>
    </row>
    <row r="24" spans="16:45"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448</v>
      </c>
    </row>
    <row r="25" spans="16:45"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448</v>
      </c>
    </row>
    <row r="26" spans="16:45"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448</v>
      </c>
    </row>
    <row r="27" spans="16:45"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448</v>
      </c>
      <c r="AK27" s="63"/>
      <c r="AL27" s="63"/>
      <c r="AM27" s="63"/>
      <c r="AN27" s="63"/>
      <c r="AO27" s="63"/>
      <c r="AP27" s="63"/>
    </row>
    <row r="28" spans="16:45"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448</v>
      </c>
    </row>
    <row r="29" spans="16:45"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448</v>
      </c>
    </row>
    <row r="30" spans="16:45"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448</v>
      </c>
    </row>
    <row r="31" spans="16:45"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448</v>
      </c>
    </row>
    <row r="32" spans="16:45"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448</v>
      </c>
      <c r="AK32" s="63"/>
      <c r="AL32" s="63"/>
      <c r="AM32" s="63"/>
      <c r="AN32" s="63"/>
      <c r="AO32" s="63"/>
      <c r="AP32" s="63"/>
      <c r="AQ32" s="63"/>
      <c r="AR32" s="63"/>
      <c r="AS32" s="63"/>
    </row>
    <row r="33" spans="16:36"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448</v>
      </c>
    </row>
    <row r="34" spans="16:36"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448</v>
      </c>
    </row>
    <row r="35" spans="16:36"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448</v>
      </c>
    </row>
    <row r="36" spans="16:36"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448</v>
      </c>
    </row>
    <row r="37" spans="16:36"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448</v>
      </c>
    </row>
    <row r="38" spans="16:36"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448</v>
      </c>
    </row>
    <row r="39" spans="16:36"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448</v>
      </c>
    </row>
    <row r="40" spans="16:36"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448</v>
      </c>
    </row>
    <row r="41" spans="16:36"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448</v>
      </c>
    </row>
    <row r="42" spans="16:36"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448</v>
      </c>
    </row>
    <row r="43" spans="16:36"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448</v>
      </c>
    </row>
    <row r="44" spans="16:36"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448</v>
      </c>
    </row>
    <row r="45" spans="16:36"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448</v>
      </c>
    </row>
    <row r="46" spans="16:36"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448</v>
      </c>
    </row>
    <row r="47" spans="16:36"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448</v>
      </c>
    </row>
    <row r="48" spans="16:36"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448</v>
      </c>
    </row>
    <row r="49" spans="16:36"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448</v>
      </c>
    </row>
    <row r="50" spans="16:36"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448</v>
      </c>
    </row>
    <row r="51" spans="16:36"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448</v>
      </c>
    </row>
    <row r="52" spans="16:36"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448</v>
      </c>
    </row>
    <row r="53" spans="16:36"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448</v>
      </c>
    </row>
    <row r="54" spans="16:36"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448</v>
      </c>
    </row>
    <row r="55" spans="16:36"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448</v>
      </c>
    </row>
    <row r="56" spans="16:36"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448</v>
      </c>
    </row>
    <row r="57" spans="16:36"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448</v>
      </c>
    </row>
    <row r="58" spans="16:36" x14ac:dyDescent="0.25">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448</v>
      </c>
    </row>
    <row r="59" spans="16:36" x14ac:dyDescent="0.25">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448</v>
      </c>
    </row>
    <row r="60" spans="16:36" x14ac:dyDescent="0.25">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448</v>
      </c>
    </row>
    <row r="61" spans="16:36"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448</v>
      </c>
    </row>
    <row r="62" spans="16:36"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448</v>
      </c>
    </row>
    <row r="63" spans="16:36"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448</v>
      </c>
    </row>
    <row r="64" spans="16:36"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448</v>
      </c>
    </row>
    <row r="65" spans="16:36"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448</v>
      </c>
    </row>
    <row r="66" spans="16:36"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448</v>
      </c>
    </row>
    <row r="67" spans="16:36"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448</v>
      </c>
    </row>
    <row r="68" spans="16:36"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448</v>
      </c>
    </row>
    <row r="69" spans="16:36"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448</v>
      </c>
    </row>
    <row r="70" spans="16:36"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448</v>
      </c>
    </row>
    <row r="71" spans="16:36"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448</v>
      </c>
    </row>
    <row r="72" spans="16:36"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448</v>
      </c>
    </row>
    <row r="73" spans="16:36"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448</v>
      </c>
    </row>
    <row r="74" spans="16:36"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448</v>
      </c>
    </row>
    <row r="75" spans="16:36"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448</v>
      </c>
    </row>
    <row r="76" spans="16:36"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448</v>
      </c>
    </row>
    <row r="77" spans="16:36"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448</v>
      </c>
    </row>
    <row r="78" spans="16:36"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448</v>
      </c>
    </row>
    <row r="79" spans="16:36"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448</v>
      </c>
    </row>
    <row r="80" spans="16:36"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448</v>
      </c>
    </row>
    <row r="81" spans="16:36"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448</v>
      </c>
    </row>
    <row r="82" spans="16:36"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448</v>
      </c>
    </row>
    <row r="83" spans="16:36"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448</v>
      </c>
    </row>
    <row r="84" spans="16:36"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448</v>
      </c>
    </row>
    <row r="85" spans="16:36"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448</v>
      </c>
    </row>
    <row r="86" spans="16:36"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448</v>
      </c>
    </row>
    <row r="87" spans="16:36"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448</v>
      </c>
    </row>
    <row r="88" spans="16:36"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448</v>
      </c>
    </row>
    <row r="89" spans="16:36"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448</v>
      </c>
    </row>
    <row r="90" spans="16:36"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448</v>
      </c>
    </row>
    <row r="91" spans="16:36"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448</v>
      </c>
    </row>
    <row r="92" spans="16:36"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448</v>
      </c>
    </row>
    <row r="93" spans="16:36"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448</v>
      </c>
    </row>
    <row r="94" spans="16:36"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448</v>
      </c>
    </row>
    <row r="95" spans="16:36"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448</v>
      </c>
    </row>
    <row r="96" spans="16:36"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448</v>
      </c>
    </row>
    <row r="97" spans="16:36"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448</v>
      </c>
    </row>
    <row r="98" spans="16:36"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448</v>
      </c>
    </row>
    <row r="99" spans="16:36"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448</v>
      </c>
    </row>
    <row r="100" spans="16:36"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448</v>
      </c>
    </row>
    <row r="101" spans="16:36"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448</v>
      </c>
    </row>
    <row r="102" spans="16:36"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448</v>
      </c>
    </row>
    <row r="103" spans="16:36"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448</v>
      </c>
    </row>
    <row r="104" spans="16:36"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448</v>
      </c>
    </row>
    <row r="105" spans="16:36"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448</v>
      </c>
    </row>
    <row r="106" spans="16:36"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448</v>
      </c>
    </row>
    <row r="107" spans="16:36"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448</v>
      </c>
    </row>
    <row r="108" spans="16:36"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448</v>
      </c>
    </row>
    <row r="109" spans="16:36"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448</v>
      </c>
    </row>
    <row r="110" spans="16:36"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448</v>
      </c>
    </row>
    <row r="111" spans="16:36"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448</v>
      </c>
    </row>
    <row r="112" spans="16:36"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448</v>
      </c>
    </row>
    <row r="113" spans="16:36"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448</v>
      </c>
    </row>
    <row r="114" spans="16:36"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448</v>
      </c>
    </row>
    <row r="115" spans="16:36"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448</v>
      </c>
    </row>
    <row r="116" spans="16:36"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448</v>
      </c>
    </row>
    <row r="117" spans="16:36"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448</v>
      </c>
    </row>
    <row r="118" spans="16:36"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448</v>
      </c>
    </row>
    <row r="119" spans="16:36"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448</v>
      </c>
    </row>
    <row r="120" spans="16:36"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448</v>
      </c>
    </row>
    <row r="121" spans="16:36"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448</v>
      </c>
    </row>
    <row r="122" spans="16:36"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448</v>
      </c>
    </row>
    <row r="123" spans="16:36"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448</v>
      </c>
    </row>
    <row r="124" spans="16:36"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448</v>
      </c>
    </row>
    <row r="125" spans="16:36"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448</v>
      </c>
    </row>
    <row r="126" spans="16:36"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448</v>
      </c>
    </row>
    <row r="127" spans="16:36"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448</v>
      </c>
    </row>
    <row r="128" spans="16:36"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448</v>
      </c>
    </row>
    <row r="129" spans="16:36"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448</v>
      </c>
    </row>
    <row r="130" spans="16:36"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448</v>
      </c>
    </row>
    <row r="131" spans="16:36"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448</v>
      </c>
    </row>
    <row r="132" spans="16:36"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448</v>
      </c>
    </row>
    <row r="133" spans="16:36"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448</v>
      </c>
    </row>
    <row r="134" spans="16:36"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448</v>
      </c>
    </row>
    <row r="135" spans="16:36"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448</v>
      </c>
    </row>
    <row r="136" spans="16:36"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448</v>
      </c>
    </row>
    <row r="137" spans="16:36"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448</v>
      </c>
    </row>
    <row r="138" spans="16:36"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448</v>
      </c>
    </row>
    <row r="139" spans="16:36"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448</v>
      </c>
    </row>
    <row r="140" spans="16:36"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448</v>
      </c>
    </row>
    <row r="141" spans="16:36"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448</v>
      </c>
    </row>
    <row r="142" spans="16:36"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448</v>
      </c>
    </row>
    <row r="143" spans="16:36"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448</v>
      </c>
    </row>
    <row r="144" spans="16:36"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448</v>
      </c>
    </row>
    <row r="145" spans="16:36"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448</v>
      </c>
    </row>
    <row r="146" spans="16:36"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448</v>
      </c>
    </row>
    <row r="147" spans="16:36"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448</v>
      </c>
    </row>
    <row r="148" spans="16:36"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448</v>
      </c>
    </row>
    <row r="149" spans="16:36"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448</v>
      </c>
    </row>
    <row r="150" spans="16:36"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448</v>
      </c>
    </row>
    <row r="151" spans="16:36"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448</v>
      </c>
    </row>
    <row r="152" spans="16:36"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448</v>
      </c>
    </row>
    <row r="153" spans="16:36"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448</v>
      </c>
    </row>
    <row r="154" spans="16:36"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448</v>
      </c>
    </row>
    <row r="155" spans="16:36"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448</v>
      </c>
    </row>
    <row r="156" spans="16:36"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448</v>
      </c>
    </row>
    <row r="157" spans="16:36"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448</v>
      </c>
    </row>
    <row r="158" spans="16:36"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448</v>
      </c>
    </row>
    <row r="159" spans="16:36"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448</v>
      </c>
    </row>
    <row r="160" spans="16:36"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448</v>
      </c>
    </row>
    <row r="161" spans="16:36"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448</v>
      </c>
    </row>
    <row r="162" spans="16:36"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448</v>
      </c>
    </row>
    <row r="163" spans="16:36"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448</v>
      </c>
    </row>
    <row r="164" spans="16:36"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448</v>
      </c>
    </row>
    <row r="165" spans="16:36"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448</v>
      </c>
    </row>
    <row r="166" spans="16:36"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448</v>
      </c>
    </row>
    <row r="167" spans="16:36"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448</v>
      </c>
    </row>
    <row r="168" spans="16:36"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448</v>
      </c>
    </row>
    <row r="169" spans="16:36"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448</v>
      </c>
    </row>
    <row r="170" spans="16:36"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448</v>
      </c>
    </row>
    <row r="171" spans="16:36"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448</v>
      </c>
    </row>
    <row r="172" spans="16:36"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448</v>
      </c>
    </row>
    <row r="173" spans="16:36"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448</v>
      </c>
    </row>
    <row r="174" spans="16:36"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448</v>
      </c>
    </row>
    <row r="175" spans="16:36" x14ac:dyDescent="0.25">
      <c r="P175">
        <v>1.47</v>
      </c>
      <c r="Q175">
        <v>146.62073490813646</v>
      </c>
      <c r="V175">
        <v>2.2439</v>
      </c>
      <c r="W175">
        <v>4348.8999999999996</v>
      </c>
      <c r="Y175">
        <v>2.3255400000000002</v>
      </c>
      <c r="Z175">
        <v>8346.6</v>
      </c>
      <c r="AE175">
        <v>2.55768</v>
      </c>
      <c r="AF175">
        <v>13157.2</v>
      </c>
      <c r="AH175">
        <v>1.47</v>
      </c>
      <c r="AI175">
        <v>146.62073490813646</v>
      </c>
      <c r="AJ175" t="s">
        <v>448</v>
      </c>
    </row>
    <row r="176" spans="16:36" x14ac:dyDescent="0.25">
      <c r="P176">
        <v>1.66</v>
      </c>
      <c r="Q176">
        <v>147.14566929133858</v>
      </c>
      <c r="V176">
        <v>2.08541</v>
      </c>
      <c r="W176">
        <v>4349.2</v>
      </c>
      <c r="Y176">
        <v>1.9666300000000001</v>
      </c>
      <c r="Z176">
        <v>8347.2000000000007</v>
      </c>
      <c r="AE176">
        <v>2.55769</v>
      </c>
      <c r="AF176">
        <v>12803.8</v>
      </c>
      <c r="AH176">
        <v>1.66</v>
      </c>
      <c r="AI176">
        <v>147.14566929133858</v>
      </c>
      <c r="AJ176" t="s">
        <v>448</v>
      </c>
    </row>
    <row r="177" spans="16:36"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448</v>
      </c>
    </row>
    <row r="178" spans="16:36"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448</v>
      </c>
    </row>
    <row r="179" spans="16:36" x14ac:dyDescent="0.25">
      <c r="P179">
        <v>1.72</v>
      </c>
      <c r="Q179">
        <v>149.40944881889763</v>
      </c>
      <c r="V179">
        <v>2.15082</v>
      </c>
      <c r="W179">
        <v>4368.1000000000004</v>
      </c>
      <c r="Y179">
        <v>2.3578299999999999</v>
      </c>
      <c r="Z179">
        <v>8357.9</v>
      </c>
      <c r="AE179">
        <v>2.56691</v>
      </c>
      <c r="AF179">
        <v>13016.6</v>
      </c>
      <c r="AH179">
        <v>1.72</v>
      </c>
      <c r="AI179">
        <v>149.40944881889763</v>
      </c>
      <c r="AJ179" t="s">
        <v>448</v>
      </c>
    </row>
    <row r="180" spans="16:36"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448</v>
      </c>
    </row>
    <row r="181" spans="16:36" x14ac:dyDescent="0.25">
      <c r="P181">
        <v>1.32</v>
      </c>
      <c r="Q181">
        <v>150.52493438320209</v>
      </c>
      <c r="V181">
        <v>2.1675900000000001</v>
      </c>
      <c r="W181">
        <v>4383.2</v>
      </c>
      <c r="Y181">
        <v>2.4161100000000002</v>
      </c>
      <c r="Z181">
        <v>8373</v>
      </c>
      <c r="AE181">
        <v>2.57321</v>
      </c>
      <c r="AF181">
        <v>12845.6</v>
      </c>
      <c r="AH181">
        <v>1.32</v>
      </c>
      <c r="AI181">
        <v>150.52493438320209</v>
      </c>
      <c r="AJ181" t="s">
        <v>448</v>
      </c>
    </row>
    <row r="182" spans="16:36" x14ac:dyDescent="0.25">
      <c r="P182">
        <v>1.45</v>
      </c>
      <c r="Q182">
        <v>151.24671916010499</v>
      </c>
      <c r="V182">
        <v>2.1956799999999999</v>
      </c>
      <c r="W182">
        <v>4406</v>
      </c>
      <c r="Y182">
        <v>2.3733399999999998</v>
      </c>
      <c r="Z182">
        <v>8403.5</v>
      </c>
      <c r="AE182">
        <v>2.57823</v>
      </c>
      <c r="AF182">
        <v>13157.2</v>
      </c>
      <c r="AH182">
        <v>1.45</v>
      </c>
      <c r="AI182">
        <v>151.24671916010499</v>
      </c>
      <c r="AJ182" t="s">
        <v>448</v>
      </c>
    </row>
    <row r="183" spans="16:36"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448</v>
      </c>
    </row>
    <row r="184" spans="16:36" x14ac:dyDescent="0.25">
      <c r="P184">
        <v>1.34</v>
      </c>
      <c r="Q184">
        <v>152.82152230971127</v>
      </c>
      <c r="V184">
        <v>2.1587800000000001</v>
      </c>
      <c r="W184">
        <v>4425.1000000000004</v>
      </c>
      <c r="Y184">
        <v>2.2785799999999998</v>
      </c>
      <c r="Z184">
        <v>8418.9</v>
      </c>
      <c r="AE184">
        <v>2.57992</v>
      </c>
      <c r="AF184">
        <v>12784.7</v>
      </c>
      <c r="AH184">
        <v>1.34</v>
      </c>
      <c r="AI184">
        <v>152.82152230971127</v>
      </c>
      <c r="AJ184" t="s">
        <v>448</v>
      </c>
    </row>
    <row r="185" spans="16:36" x14ac:dyDescent="0.25">
      <c r="P185">
        <v>1.56</v>
      </c>
      <c r="Q185">
        <v>154.1338582677165</v>
      </c>
      <c r="V185">
        <v>2.0895999999999999</v>
      </c>
      <c r="W185">
        <v>4425.2</v>
      </c>
      <c r="Y185">
        <v>2.33141</v>
      </c>
      <c r="Z185">
        <v>8426.4</v>
      </c>
      <c r="AH185">
        <v>1.56</v>
      </c>
      <c r="AI185">
        <v>154.1338582677165</v>
      </c>
      <c r="AJ185" t="s">
        <v>448</v>
      </c>
    </row>
    <row r="186" spans="16:36" x14ac:dyDescent="0.25">
      <c r="P186">
        <v>1.34</v>
      </c>
      <c r="Q186">
        <v>154.26509186351703</v>
      </c>
      <c r="V186">
        <v>2.25061</v>
      </c>
      <c r="W186">
        <v>4428.7</v>
      </c>
      <c r="Y186">
        <v>2.28193</v>
      </c>
      <c r="Z186">
        <v>8430.2999999999993</v>
      </c>
      <c r="AH186">
        <v>1.34</v>
      </c>
      <c r="AI186">
        <v>154.26509186351703</v>
      </c>
      <c r="AJ186" t="s">
        <v>448</v>
      </c>
    </row>
    <row r="187" spans="16:36" x14ac:dyDescent="0.25">
      <c r="P187">
        <v>1.42</v>
      </c>
      <c r="Q187">
        <v>154.82283464566927</v>
      </c>
      <c r="V187">
        <v>2.2116099999999999</v>
      </c>
      <c r="W187">
        <v>4428.8</v>
      </c>
      <c r="Y187">
        <v>2.3502800000000001</v>
      </c>
      <c r="Z187">
        <v>8437.7000000000007</v>
      </c>
      <c r="AH187">
        <v>1.42</v>
      </c>
      <c r="AI187">
        <v>154.82283464566927</v>
      </c>
      <c r="AJ187" t="s">
        <v>448</v>
      </c>
    </row>
    <row r="188" spans="16:36" x14ac:dyDescent="0.25">
      <c r="P188">
        <v>1.5</v>
      </c>
      <c r="Q188">
        <v>154.98687664041995</v>
      </c>
      <c r="V188">
        <v>2.0745</v>
      </c>
      <c r="W188">
        <v>4429</v>
      </c>
      <c r="Y188">
        <v>2.39011</v>
      </c>
      <c r="Z188">
        <v>8445.2000000000007</v>
      </c>
      <c r="AH188">
        <v>1.5</v>
      </c>
      <c r="AI188">
        <v>154.98687664041995</v>
      </c>
      <c r="AJ188" t="s">
        <v>448</v>
      </c>
    </row>
    <row r="189" spans="16:36" x14ac:dyDescent="0.25">
      <c r="P189">
        <v>1.45</v>
      </c>
      <c r="Q189">
        <v>158.59580052493439</v>
      </c>
      <c r="V189">
        <v>2.2376100000000001</v>
      </c>
      <c r="W189">
        <v>4432.5</v>
      </c>
      <c r="Y189">
        <v>2.40185</v>
      </c>
      <c r="Z189">
        <v>8452.7999999999993</v>
      </c>
      <c r="AH189">
        <v>1.45</v>
      </c>
      <c r="AI189">
        <v>158.59580052493439</v>
      </c>
      <c r="AJ189" t="s">
        <v>448</v>
      </c>
    </row>
    <row r="190" spans="16:36" x14ac:dyDescent="0.25">
      <c r="P190">
        <v>1.56</v>
      </c>
      <c r="Q190">
        <v>159.08792650918636</v>
      </c>
      <c r="V190">
        <v>2.2246100000000002</v>
      </c>
      <c r="W190">
        <v>4432.5</v>
      </c>
      <c r="Y190">
        <v>2.3217599999999998</v>
      </c>
      <c r="Z190">
        <v>8456.7999999999993</v>
      </c>
      <c r="AH190">
        <v>1.56</v>
      </c>
      <c r="AI190">
        <v>159.08792650918636</v>
      </c>
      <c r="AJ190" t="s">
        <v>448</v>
      </c>
    </row>
    <row r="191" spans="16:36" x14ac:dyDescent="0.25">
      <c r="P191">
        <v>1.43</v>
      </c>
      <c r="Q191">
        <v>160.4002624671916</v>
      </c>
      <c r="V191">
        <v>2.1394899999999999</v>
      </c>
      <c r="W191">
        <v>4432.7</v>
      </c>
      <c r="Y191">
        <v>2.3029000000000002</v>
      </c>
      <c r="Z191">
        <v>8460.6</v>
      </c>
      <c r="AH191">
        <v>1.43</v>
      </c>
      <c r="AI191">
        <v>160.4002624671916</v>
      </c>
      <c r="AJ191" t="s">
        <v>448</v>
      </c>
    </row>
    <row r="192" spans="16:36" x14ac:dyDescent="0.25">
      <c r="P192">
        <v>1.48</v>
      </c>
      <c r="Q192">
        <v>161.05643044619424</v>
      </c>
      <c r="V192">
        <v>2.0598299999999998</v>
      </c>
      <c r="W192">
        <v>4432.8</v>
      </c>
      <c r="Y192">
        <v>2.0026899999999999</v>
      </c>
      <c r="Z192">
        <v>8465</v>
      </c>
      <c r="AH192">
        <v>1.48</v>
      </c>
      <c r="AI192">
        <v>161.05643044619424</v>
      </c>
      <c r="AJ192" t="s">
        <v>448</v>
      </c>
    </row>
    <row r="193" spans="16:36" x14ac:dyDescent="0.25">
      <c r="P193">
        <v>1.42</v>
      </c>
      <c r="Q193">
        <v>162.36876640419948</v>
      </c>
      <c r="V193">
        <v>2.2074199999999999</v>
      </c>
      <c r="W193">
        <v>4436.3999999999996</v>
      </c>
      <c r="Y193">
        <v>2.2223899999999999</v>
      </c>
      <c r="Z193">
        <v>8472.2000000000007</v>
      </c>
      <c r="AH193">
        <v>1.42</v>
      </c>
      <c r="AI193">
        <v>162.36876640419948</v>
      </c>
      <c r="AJ193" t="s">
        <v>448</v>
      </c>
    </row>
    <row r="194" spans="16:36" x14ac:dyDescent="0.25">
      <c r="P194">
        <v>1.52</v>
      </c>
      <c r="Q194">
        <v>164.33727034120736</v>
      </c>
      <c r="V194">
        <v>2.11476</v>
      </c>
      <c r="W194">
        <v>4444.1000000000004</v>
      </c>
      <c r="Y194">
        <v>2.0999599999999998</v>
      </c>
      <c r="Z194">
        <v>8472.4</v>
      </c>
      <c r="AH194">
        <v>1.52</v>
      </c>
      <c r="AI194">
        <v>164.33727034120736</v>
      </c>
      <c r="AJ194" t="s">
        <v>448</v>
      </c>
    </row>
    <row r="195" spans="16:36" x14ac:dyDescent="0.25">
      <c r="P195">
        <v>1.46</v>
      </c>
      <c r="Q195">
        <v>164.46850393700788</v>
      </c>
      <c r="V195">
        <v>2.04725</v>
      </c>
      <c r="W195">
        <v>4444.3</v>
      </c>
      <c r="Y195">
        <v>2.12805</v>
      </c>
      <c r="Z195">
        <v>8476.1</v>
      </c>
      <c r="AH195">
        <v>1.46</v>
      </c>
      <c r="AI195">
        <v>164.46850393700788</v>
      </c>
      <c r="AJ195" t="s">
        <v>448</v>
      </c>
    </row>
    <row r="196" spans="16:36" x14ac:dyDescent="0.25">
      <c r="P196">
        <v>1.62</v>
      </c>
      <c r="Q196">
        <v>164.5997375328084</v>
      </c>
      <c r="V196">
        <v>2.17639</v>
      </c>
      <c r="W196">
        <v>4451.6000000000004</v>
      </c>
      <c r="Y196">
        <v>2.0165199999999999</v>
      </c>
      <c r="Z196">
        <v>8476.4</v>
      </c>
      <c r="AH196">
        <v>1.62</v>
      </c>
      <c r="AI196">
        <v>164.5997375328084</v>
      </c>
      <c r="AJ196" t="s">
        <v>448</v>
      </c>
    </row>
    <row r="197" spans="16:36" x14ac:dyDescent="0.25">
      <c r="P197">
        <v>1.54</v>
      </c>
      <c r="Q197">
        <v>165.87926509186352</v>
      </c>
      <c r="V197">
        <v>2.0459900000000002</v>
      </c>
      <c r="W197">
        <v>4463.3</v>
      </c>
      <c r="Y197">
        <v>2.4161000000000001</v>
      </c>
      <c r="Z197">
        <v>8483.2000000000007</v>
      </c>
      <c r="AH197">
        <v>1.54</v>
      </c>
      <c r="AI197">
        <v>165.87926509186352</v>
      </c>
      <c r="AJ197" t="s">
        <v>448</v>
      </c>
    </row>
    <row r="198" spans="16:36" x14ac:dyDescent="0.25">
      <c r="P198">
        <v>1.45</v>
      </c>
      <c r="Q198">
        <v>168.53674540682414</v>
      </c>
      <c r="V198">
        <v>2.1881300000000001</v>
      </c>
      <c r="W198">
        <v>4466.8</v>
      </c>
      <c r="Y198">
        <v>2.36327</v>
      </c>
      <c r="Z198">
        <v>8487.1</v>
      </c>
      <c r="AH198">
        <v>1.45</v>
      </c>
      <c r="AI198">
        <v>168.53674540682414</v>
      </c>
      <c r="AJ198" t="s">
        <v>448</v>
      </c>
    </row>
    <row r="199" spans="16:36" x14ac:dyDescent="0.25">
      <c r="P199">
        <v>1.25</v>
      </c>
      <c r="Q199">
        <v>169.38976377952756</v>
      </c>
      <c r="V199">
        <v>2.1118199999999998</v>
      </c>
      <c r="W199">
        <v>4474.5</v>
      </c>
      <c r="Y199">
        <v>2.2408399999999999</v>
      </c>
      <c r="Z199">
        <v>8494.9</v>
      </c>
      <c r="AH199">
        <v>1.25</v>
      </c>
      <c r="AI199">
        <v>169.38976377952756</v>
      </c>
      <c r="AJ199" t="s">
        <v>448</v>
      </c>
    </row>
    <row r="200" spans="16:36" x14ac:dyDescent="0.25">
      <c r="P200">
        <v>1.56</v>
      </c>
      <c r="Q200">
        <v>169.750656167979</v>
      </c>
      <c r="V200">
        <v>2.1428500000000001</v>
      </c>
      <c r="W200">
        <v>4478.3</v>
      </c>
      <c r="Y200">
        <v>2.3834</v>
      </c>
      <c r="Z200">
        <v>8513.7000000000007</v>
      </c>
      <c r="AH200">
        <v>1.56</v>
      </c>
      <c r="AI200">
        <v>169.750656167979</v>
      </c>
      <c r="AJ200" t="s">
        <v>448</v>
      </c>
    </row>
    <row r="201" spans="16:36" x14ac:dyDescent="0.25">
      <c r="P201">
        <v>1.49</v>
      </c>
      <c r="Q201">
        <v>170.34120734908137</v>
      </c>
      <c r="V201">
        <v>2.1277499999999998</v>
      </c>
      <c r="W201">
        <v>4478.3</v>
      </c>
      <c r="Y201">
        <v>2.27312</v>
      </c>
      <c r="Z201">
        <v>8521.5</v>
      </c>
      <c r="AH201">
        <v>1.49</v>
      </c>
      <c r="AI201">
        <v>170.34120734908137</v>
      </c>
      <c r="AJ201" t="s">
        <v>448</v>
      </c>
    </row>
    <row r="202" spans="16:36" x14ac:dyDescent="0.25">
      <c r="P202">
        <v>1.41</v>
      </c>
      <c r="Q202">
        <v>173.68766404199474</v>
      </c>
      <c r="V202">
        <v>2.0988199999999999</v>
      </c>
      <c r="W202">
        <v>4486</v>
      </c>
      <c r="Y202">
        <v>2.31128</v>
      </c>
      <c r="Z202">
        <v>8529</v>
      </c>
      <c r="AH202">
        <v>1.41</v>
      </c>
      <c r="AI202">
        <v>173.68766404199474</v>
      </c>
      <c r="AJ202" t="s">
        <v>448</v>
      </c>
    </row>
    <row r="203" spans="16:36" x14ac:dyDescent="0.25">
      <c r="P203">
        <v>1.31</v>
      </c>
      <c r="Q203">
        <v>174.54068241469815</v>
      </c>
      <c r="V203">
        <v>2.0640200000000002</v>
      </c>
      <c r="W203">
        <v>4486</v>
      </c>
      <c r="Y203">
        <v>2.25929</v>
      </c>
      <c r="Z203">
        <v>8532.9</v>
      </c>
      <c r="AH203">
        <v>1.31</v>
      </c>
      <c r="AI203">
        <v>174.54068241469815</v>
      </c>
      <c r="AJ203" t="s">
        <v>448</v>
      </c>
    </row>
    <row r="204" spans="16:36" x14ac:dyDescent="0.25">
      <c r="P204">
        <v>1.5</v>
      </c>
      <c r="Q204">
        <v>174.8031496062992</v>
      </c>
      <c r="V204">
        <v>2.0560499999999999</v>
      </c>
      <c r="W204">
        <v>4486.1000000000004</v>
      </c>
      <c r="Y204">
        <v>2.1544699999999999</v>
      </c>
      <c r="Z204">
        <v>8540.7000000000007</v>
      </c>
      <c r="AH204">
        <v>1.5</v>
      </c>
      <c r="AI204">
        <v>174.8031496062992</v>
      </c>
      <c r="AJ204" t="s">
        <v>448</v>
      </c>
    </row>
    <row r="205" spans="16:36" x14ac:dyDescent="0.25">
      <c r="P205">
        <v>1.41</v>
      </c>
      <c r="Q205">
        <v>178.87139107611549</v>
      </c>
      <c r="V205">
        <v>2.1684199999999998</v>
      </c>
      <c r="W205">
        <v>4493.3999999999996</v>
      </c>
      <c r="Y205">
        <v>2.4182000000000001</v>
      </c>
      <c r="Z205">
        <v>8547.7999999999993</v>
      </c>
      <c r="AH205">
        <v>1.41</v>
      </c>
      <c r="AI205">
        <v>178.87139107611549</v>
      </c>
      <c r="AJ205" t="s">
        <v>448</v>
      </c>
    </row>
    <row r="206" spans="16:36" x14ac:dyDescent="0.25">
      <c r="P206">
        <v>1.65</v>
      </c>
      <c r="Q206">
        <v>179.29790026246718</v>
      </c>
      <c r="V206">
        <v>2.1503899999999998</v>
      </c>
      <c r="W206">
        <v>4493.5</v>
      </c>
      <c r="Y206">
        <v>2.2328700000000001</v>
      </c>
      <c r="Z206">
        <v>8548.2000000000007</v>
      </c>
      <c r="AH206">
        <v>1.65</v>
      </c>
      <c r="AI206">
        <v>179.29790026246718</v>
      </c>
      <c r="AJ206" t="s">
        <v>448</v>
      </c>
    </row>
    <row r="207" spans="16:36" x14ac:dyDescent="0.25">
      <c r="P207">
        <v>1.35</v>
      </c>
      <c r="Q207">
        <v>179.36351706036746</v>
      </c>
      <c r="V207">
        <v>2.0778599999999998</v>
      </c>
      <c r="W207">
        <v>4497.3999999999996</v>
      </c>
      <c r="Y207">
        <v>2.3414700000000002</v>
      </c>
      <c r="Z207">
        <v>8555.5</v>
      </c>
      <c r="AH207">
        <v>1.35</v>
      </c>
      <c r="AI207">
        <v>179.36351706036746</v>
      </c>
      <c r="AJ207" t="s">
        <v>448</v>
      </c>
    </row>
    <row r="208" spans="16:36" x14ac:dyDescent="0.25">
      <c r="P208">
        <v>1.56</v>
      </c>
      <c r="Q208">
        <v>179.65879265091863</v>
      </c>
      <c r="V208">
        <v>2.18729</v>
      </c>
      <c r="W208">
        <v>4501</v>
      </c>
      <c r="Y208">
        <v>2.3968099999999999</v>
      </c>
      <c r="Z208">
        <v>8559.2000000000007</v>
      </c>
      <c r="AH208">
        <v>1.56</v>
      </c>
      <c r="AI208">
        <v>179.65879265091863</v>
      </c>
      <c r="AJ208" t="s">
        <v>448</v>
      </c>
    </row>
    <row r="209" spans="16:36" x14ac:dyDescent="0.25">
      <c r="P209">
        <v>1.47</v>
      </c>
      <c r="Q209">
        <v>180.57742782152229</v>
      </c>
      <c r="V209">
        <v>2.2233499999999999</v>
      </c>
      <c r="W209">
        <v>4664.3</v>
      </c>
      <c r="Y209">
        <v>2.35866</v>
      </c>
      <c r="Z209">
        <v>8559.2999999999993</v>
      </c>
      <c r="AH209">
        <v>1.47</v>
      </c>
      <c r="AI209">
        <v>180.57742782152229</v>
      </c>
      <c r="AJ209" t="s">
        <v>448</v>
      </c>
    </row>
    <row r="210" spans="16:36" x14ac:dyDescent="0.25">
      <c r="P210">
        <v>1.42</v>
      </c>
      <c r="Q210">
        <v>180.61023622047242</v>
      </c>
      <c r="V210">
        <v>2.2208299999999999</v>
      </c>
      <c r="W210">
        <v>4664.3999999999996</v>
      </c>
      <c r="Y210">
        <v>2.1989100000000001</v>
      </c>
      <c r="Z210">
        <v>8567.2000000000007</v>
      </c>
      <c r="AH210">
        <v>1.42</v>
      </c>
      <c r="AI210">
        <v>180.61023622047242</v>
      </c>
      <c r="AJ210" t="s">
        <v>448</v>
      </c>
    </row>
    <row r="211" spans="16:36" x14ac:dyDescent="0.25">
      <c r="P211">
        <v>1.5</v>
      </c>
      <c r="Q211">
        <v>181.26640419947506</v>
      </c>
      <c r="V211">
        <v>2.2313100000000001</v>
      </c>
      <c r="W211">
        <v>4675.7</v>
      </c>
      <c r="Y211">
        <v>2.1880099999999998</v>
      </c>
      <c r="Z211">
        <v>8567.2000000000007</v>
      </c>
      <c r="AH211">
        <v>1.5</v>
      </c>
      <c r="AI211">
        <v>181.26640419947506</v>
      </c>
      <c r="AJ211" t="s">
        <v>448</v>
      </c>
    </row>
    <row r="212" spans="16:36" x14ac:dyDescent="0.25">
      <c r="P212">
        <v>1.69</v>
      </c>
      <c r="Q212">
        <v>182.34908136482937</v>
      </c>
      <c r="V212">
        <v>2.2384400000000002</v>
      </c>
      <c r="W212">
        <v>4683.3</v>
      </c>
      <c r="Y212">
        <v>2.21149</v>
      </c>
      <c r="Z212">
        <v>8571</v>
      </c>
      <c r="AH212">
        <v>1.69</v>
      </c>
      <c r="AI212">
        <v>182.34908136482937</v>
      </c>
      <c r="AJ212" t="s">
        <v>448</v>
      </c>
    </row>
    <row r="213" spans="16:36" x14ac:dyDescent="0.25">
      <c r="P213">
        <v>1.33</v>
      </c>
      <c r="Q213">
        <v>183.85826771653541</v>
      </c>
      <c r="V213">
        <v>2.2141199999999999</v>
      </c>
      <c r="W213">
        <v>4683.3999999999996</v>
      </c>
      <c r="Y213">
        <v>2.17543</v>
      </c>
      <c r="Z213">
        <v>8571.1</v>
      </c>
      <c r="AH213">
        <v>1.33</v>
      </c>
      <c r="AI213">
        <v>183.85826771653541</v>
      </c>
      <c r="AJ213" t="s">
        <v>448</v>
      </c>
    </row>
    <row r="214" spans="16:36" x14ac:dyDescent="0.25">
      <c r="P214">
        <v>1.32</v>
      </c>
      <c r="Q214">
        <v>184.25196850393698</v>
      </c>
      <c r="V214">
        <v>2.2476600000000002</v>
      </c>
      <c r="W214">
        <v>4687.1000000000004</v>
      </c>
      <c r="Y214">
        <v>2.10792</v>
      </c>
      <c r="Z214">
        <v>8575</v>
      </c>
      <c r="AH214">
        <v>1.32</v>
      </c>
      <c r="AI214">
        <v>184.25196850393698</v>
      </c>
      <c r="AJ214" t="s">
        <v>448</v>
      </c>
    </row>
    <row r="215" spans="16:36" x14ac:dyDescent="0.25">
      <c r="P215">
        <v>1.28</v>
      </c>
      <c r="Q215">
        <v>184.28477690288713</v>
      </c>
      <c r="V215">
        <v>2.1998600000000001</v>
      </c>
      <c r="W215">
        <v>4687.2</v>
      </c>
      <c r="Y215">
        <v>2.06725</v>
      </c>
      <c r="Z215">
        <v>8582.7000000000007</v>
      </c>
      <c r="AH215">
        <v>1.28</v>
      </c>
      <c r="AI215">
        <v>184.28477690288713</v>
      </c>
      <c r="AJ215" t="s">
        <v>448</v>
      </c>
    </row>
    <row r="216" spans="16:36" x14ac:dyDescent="0.25">
      <c r="P216">
        <v>1.29</v>
      </c>
      <c r="Q216">
        <v>185.69553805774277</v>
      </c>
      <c r="V216">
        <v>2.1931600000000002</v>
      </c>
      <c r="W216">
        <v>4691</v>
      </c>
      <c r="Y216">
        <v>2.0571899999999999</v>
      </c>
      <c r="Z216">
        <v>8582.7000000000007</v>
      </c>
      <c r="AH216">
        <v>1.29</v>
      </c>
      <c r="AI216">
        <v>185.69553805774277</v>
      </c>
      <c r="AJ216" t="s">
        <v>448</v>
      </c>
    </row>
    <row r="217" spans="16:36" x14ac:dyDescent="0.25">
      <c r="P217">
        <v>1.42</v>
      </c>
      <c r="Q217">
        <v>185.69553805774277</v>
      </c>
      <c r="V217">
        <v>2.25353</v>
      </c>
      <c r="W217">
        <v>4721.3</v>
      </c>
      <c r="Y217">
        <v>2.1171500000000001</v>
      </c>
      <c r="Z217">
        <v>8590.2000000000007</v>
      </c>
      <c r="AH217">
        <v>1.42</v>
      </c>
      <c r="AI217">
        <v>185.69553805774277</v>
      </c>
      <c r="AJ217" t="s">
        <v>448</v>
      </c>
    </row>
    <row r="218" spans="16:36" x14ac:dyDescent="0.25">
      <c r="P218">
        <v>1.82</v>
      </c>
      <c r="Q218">
        <v>188.09055118110234</v>
      </c>
      <c r="V218">
        <v>2.1864499999999998</v>
      </c>
      <c r="W218">
        <v>4725.2</v>
      </c>
      <c r="Y218">
        <v>2.1267900000000002</v>
      </c>
      <c r="Z218">
        <v>8597.7999999999993</v>
      </c>
      <c r="AH218">
        <v>1.82</v>
      </c>
      <c r="AI218">
        <v>188.09055118110234</v>
      </c>
      <c r="AJ218" t="s">
        <v>448</v>
      </c>
    </row>
    <row r="219" spans="16:36" x14ac:dyDescent="0.25">
      <c r="P219">
        <v>1.33</v>
      </c>
      <c r="Q219">
        <v>189.7309711286089</v>
      </c>
      <c r="V219">
        <v>2.2640099999999999</v>
      </c>
      <c r="W219">
        <v>4751.7</v>
      </c>
      <c r="Y219">
        <v>2.26851</v>
      </c>
      <c r="Z219">
        <v>8601.2999999999993</v>
      </c>
      <c r="AH219">
        <v>1.33</v>
      </c>
      <c r="AI219">
        <v>189.7309711286089</v>
      </c>
      <c r="AJ219" t="s">
        <v>448</v>
      </c>
    </row>
    <row r="220" spans="16:36" x14ac:dyDescent="0.25">
      <c r="P220">
        <v>1.85</v>
      </c>
      <c r="Q220">
        <v>190.32152230971127</v>
      </c>
      <c r="V220">
        <v>2.1801599999999999</v>
      </c>
      <c r="W220">
        <v>4751.8</v>
      </c>
      <c r="Y220">
        <v>2.0903100000000001</v>
      </c>
      <c r="Z220">
        <v>8601.6</v>
      </c>
      <c r="AH220">
        <v>1.85</v>
      </c>
      <c r="AI220">
        <v>190.32152230971127</v>
      </c>
      <c r="AJ220" t="s">
        <v>448</v>
      </c>
    </row>
    <row r="221" spans="16:36" x14ac:dyDescent="0.25">
      <c r="P221">
        <v>1.45</v>
      </c>
      <c r="Q221">
        <v>190.71522309711287</v>
      </c>
      <c r="V221">
        <v>2.2275399999999999</v>
      </c>
      <c r="W221">
        <v>4766.8999999999996</v>
      </c>
      <c r="Y221">
        <v>2.3758499999999998</v>
      </c>
      <c r="Z221">
        <v>8608.7000000000007</v>
      </c>
      <c r="AH221">
        <v>1.45</v>
      </c>
      <c r="AI221">
        <v>190.71522309711287</v>
      </c>
      <c r="AJ221" t="s">
        <v>448</v>
      </c>
    </row>
    <row r="222" spans="16:36" x14ac:dyDescent="0.25">
      <c r="P222">
        <v>1.59</v>
      </c>
      <c r="Q222">
        <v>191.20734908136481</v>
      </c>
      <c r="V222">
        <v>2.2334100000000001</v>
      </c>
      <c r="W222">
        <v>4770.7</v>
      </c>
      <c r="Y222">
        <v>2.3288899999999999</v>
      </c>
      <c r="Z222">
        <v>8608.7999999999993</v>
      </c>
      <c r="AH222">
        <v>1.59</v>
      </c>
      <c r="AI222">
        <v>191.20734908136481</v>
      </c>
      <c r="AJ222" t="s">
        <v>448</v>
      </c>
    </row>
    <row r="223" spans="16:36" x14ac:dyDescent="0.25">
      <c r="P223">
        <v>1.49</v>
      </c>
      <c r="Q223">
        <v>192.94619422572177</v>
      </c>
      <c r="V223">
        <v>2.2099199999999999</v>
      </c>
      <c r="W223">
        <v>4778.3999999999996</v>
      </c>
      <c r="Y223">
        <v>1.9993300000000001</v>
      </c>
      <c r="Z223">
        <v>8609.4</v>
      </c>
      <c r="AH223">
        <v>1.49</v>
      </c>
      <c r="AI223">
        <v>192.94619422572177</v>
      </c>
      <c r="AJ223" t="s">
        <v>448</v>
      </c>
    </row>
    <row r="224" spans="16:36" x14ac:dyDescent="0.25">
      <c r="P224">
        <v>1.53</v>
      </c>
      <c r="Q224">
        <v>194.8490813648294</v>
      </c>
      <c r="V224">
        <v>2.17177</v>
      </c>
      <c r="W224">
        <v>4782.3</v>
      </c>
      <c r="Y224">
        <v>1.9569799999999999</v>
      </c>
      <c r="Z224">
        <v>8613.2999999999993</v>
      </c>
      <c r="AH224">
        <v>1.53</v>
      </c>
      <c r="AI224">
        <v>194.8490813648294</v>
      </c>
      <c r="AJ224" t="s">
        <v>448</v>
      </c>
    </row>
    <row r="225" spans="16:36" x14ac:dyDescent="0.25">
      <c r="P225">
        <v>1.86</v>
      </c>
      <c r="Q225">
        <v>199.7047244094488</v>
      </c>
      <c r="V225">
        <v>2.24431</v>
      </c>
      <c r="W225">
        <v>4820.1000000000004</v>
      </c>
      <c r="Y225">
        <v>2.24796</v>
      </c>
      <c r="Z225">
        <v>8616.5</v>
      </c>
      <c r="AH225">
        <v>1.86</v>
      </c>
      <c r="AI225">
        <v>199.7047244094488</v>
      </c>
      <c r="AJ225" t="s">
        <v>448</v>
      </c>
    </row>
    <row r="226" spans="16:36" x14ac:dyDescent="0.25">
      <c r="P226">
        <v>1.72</v>
      </c>
      <c r="Q226">
        <v>200.85301837270339</v>
      </c>
      <c r="V226">
        <v>2.19693</v>
      </c>
      <c r="W226">
        <v>4835.3999999999996</v>
      </c>
      <c r="Y226">
        <v>2.0337100000000001</v>
      </c>
      <c r="Z226">
        <v>8616.9</v>
      </c>
      <c r="AH226">
        <v>1.72</v>
      </c>
      <c r="AI226">
        <v>200.85301837270339</v>
      </c>
      <c r="AJ226" t="s">
        <v>448</v>
      </c>
    </row>
    <row r="227" spans="16:36" x14ac:dyDescent="0.25">
      <c r="P227">
        <v>1.5</v>
      </c>
      <c r="Q227">
        <v>201.31233595800524</v>
      </c>
      <c r="V227">
        <v>2.1621199999999998</v>
      </c>
      <c r="W227">
        <v>4835.5</v>
      </c>
      <c r="Y227">
        <v>2.40855</v>
      </c>
      <c r="Z227">
        <v>8623.7999999999993</v>
      </c>
      <c r="AH227">
        <v>1.5</v>
      </c>
      <c r="AI227">
        <v>201.31233595800524</v>
      </c>
      <c r="AJ227" t="s">
        <v>448</v>
      </c>
    </row>
    <row r="228" spans="16:36" x14ac:dyDescent="0.25">
      <c r="P228">
        <v>1.46</v>
      </c>
      <c r="Q228">
        <v>202.13254593175853</v>
      </c>
      <c r="V228">
        <v>2.0933600000000001</v>
      </c>
      <c r="W228">
        <v>4839.3999999999996</v>
      </c>
      <c r="Y228">
        <v>2.1435599999999999</v>
      </c>
      <c r="Z228">
        <v>8624.2999999999993</v>
      </c>
      <c r="AH228">
        <v>1.46</v>
      </c>
      <c r="AI228">
        <v>202.13254593175853</v>
      </c>
      <c r="AJ228" t="s">
        <v>448</v>
      </c>
    </row>
    <row r="229" spans="16:36" x14ac:dyDescent="0.25">
      <c r="P229">
        <v>1.72</v>
      </c>
      <c r="Q229">
        <v>206.03674540682414</v>
      </c>
      <c r="V229">
        <v>2.1105499999999999</v>
      </c>
      <c r="W229">
        <v>4847</v>
      </c>
      <c r="Y229">
        <v>2.1796199999999999</v>
      </c>
      <c r="Z229">
        <v>8654.7000000000007</v>
      </c>
      <c r="AH229">
        <v>1.72</v>
      </c>
      <c r="AI229">
        <v>206.03674540682414</v>
      </c>
      <c r="AJ229" t="s">
        <v>448</v>
      </c>
    </row>
    <row r="230" spans="16:36" x14ac:dyDescent="0.25">
      <c r="P230">
        <v>1.57</v>
      </c>
      <c r="Q230">
        <v>207.6771653543307</v>
      </c>
      <c r="V230">
        <v>2.1055199999999998</v>
      </c>
      <c r="W230">
        <v>4847</v>
      </c>
      <c r="Y230">
        <v>2.3523700000000001</v>
      </c>
      <c r="Z230">
        <v>8658.1</v>
      </c>
      <c r="AH230">
        <v>1.57</v>
      </c>
      <c r="AI230">
        <v>207.6771653543307</v>
      </c>
      <c r="AJ230" t="s">
        <v>448</v>
      </c>
    </row>
    <row r="231" spans="16:36" x14ac:dyDescent="0.25">
      <c r="P231">
        <v>1.66</v>
      </c>
      <c r="Q231">
        <v>208.39895013123359</v>
      </c>
      <c r="V231">
        <v>2.1030000000000002</v>
      </c>
      <c r="W231">
        <v>4847</v>
      </c>
      <c r="Y231">
        <v>2.2831800000000002</v>
      </c>
      <c r="Z231">
        <v>8658.2999999999993</v>
      </c>
      <c r="AH231">
        <v>1.66</v>
      </c>
      <c r="AI231">
        <v>208.39895013123359</v>
      </c>
      <c r="AJ231" t="s">
        <v>448</v>
      </c>
    </row>
    <row r="232" spans="16:36" x14ac:dyDescent="0.25">
      <c r="P232">
        <v>1.57</v>
      </c>
      <c r="Q232">
        <v>208.46456692913384</v>
      </c>
      <c r="V232">
        <v>2.0879099999999999</v>
      </c>
      <c r="W232">
        <v>4847</v>
      </c>
      <c r="Y232">
        <v>2.1653600000000002</v>
      </c>
      <c r="Z232">
        <v>8662.2999999999993</v>
      </c>
      <c r="AH232">
        <v>1.57</v>
      </c>
      <c r="AI232">
        <v>208.46456692913384</v>
      </c>
      <c r="AJ232" t="s">
        <v>448</v>
      </c>
    </row>
    <row r="233" spans="16:36" x14ac:dyDescent="0.25">
      <c r="P233">
        <v>1.72</v>
      </c>
      <c r="Q233">
        <v>208.75984251968504</v>
      </c>
      <c r="V233">
        <v>2.1235499999999998</v>
      </c>
      <c r="W233">
        <v>4850.7</v>
      </c>
      <c r="Y233">
        <v>2.4249000000000001</v>
      </c>
      <c r="Z233">
        <v>8665.6</v>
      </c>
      <c r="AH233">
        <v>1.72</v>
      </c>
      <c r="AI233">
        <v>208.75984251968504</v>
      </c>
      <c r="AJ233" t="s">
        <v>448</v>
      </c>
    </row>
    <row r="234" spans="16:36" x14ac:dyDescent="0.25">
      <c r="P234">
        <v>1.61</v>
      </c>
      <c r="Q234">
        <v>209.64566929133858</v>
      </c>
      <c r="V234">
        <v>2.25604</v>
      </c>
      <c r="W234">
        <v>4854.3</v>
      </c>
      <c r="Y234">
        <v>2.3007900000000001</v>
      </c>
      <c r="Z234">
        <v>8665.7999999999993</v>
      </c>
      <c r="AH234">
        <v>1.61</v>
      </c>
      <c r="AI234">
        <v>209.64566929133858</v>
      </c>
      <c r="AJ234" t="s">
        <v>448</v>
      </c>
    </row>
    <row r="235" spans="16:36" x14ac:dyDescent="0.25">
      <c r="P235">
        <v>1.29</v>
      </c>
      <c r="Q235">
        <v>210.53149606299212</v>
      </c>
      <c r="V235">
        <v>2.0828799999999998</v>
      </c>
      <c r="W235">
        <v>4854.6000000000004</v>
      </c>
      <c r="Y235">
        <v>2.39052</v>
      </c>
      <c r="Z235">
        <v>8669.5</v>
      </c>
      <c r="AH235">
        <v>1.29</v>
      </c>
      <c r="AI235">
        <v>210.53149606299212</v>
      </c>
      <c r="AJ235" t="s">
        <v>448</v>
      </c>
    </row>
    <row r="236" spans="16:36" x14ac:dyDescent="0.25">
      <c r="P236">
        <v>1.45</v>
      </c>
      <c r="Q236">
        <v>210.76115485564301</v>
      </c>
      <c r="V236">
        <v>2.1181000000000001</v>
      </c>
      <c r="W236">
        <v>4854.6000000000004</v>
      </c>
      <c r="Y236">
        <v>2.3154699999999999</v>
      </c>
      <c r="Z236">
        <v>8669.6</v>
      </c>
      <c r="AH236">
        <v>1.45</v>
      </c>
      <c r="AI236">
        <v>210.76115485564301</v>
      </c>
      <c r="AJ236" t="s">
        <v>448</v>
      </c>
    </row>
    <row r="237" spans="16:36" x14ac:dyDescent="0.25">
      <c r="P237">
        <v>1.65</v>
      </c>
      <c r="Q237">
        <v>211.15485564304461</v>
      </c>
      <c r="V237">
        <v>2.1461899999999998</v>
      </c>
      <c r="W237">
        <v>4858.3</v>
      </c>
      <c r="Y237">
        <v>2.4207100000000001</v>
      </c>
      <c r="Z237">
        <v>8673.2000000000007</v>
      </c>
      <c r="AH237">
        <v>1.65</v>
      </c>
      <c r="AI237">
        <v>211.15485564304461</v>
      </c>
      <c r="AJ237" t="s">
        <v>448</v>
      </c>
    </row>
    <row r="238" spans="16:36" x14ac:dyDescent="0.25">
      <c r="P238">
        <v>1.3</v>
      </c>
      <c r="Q238">
        <v>211.18766404199476</v>
      </c>
      <c r="V238">
        <v>2.1407400000000001</v>
      </c>
      <c r="W238">
        <v>4858.3</v>
      </c>
      <c r="Y238">
        <v>2.3649399999999998</v>
      </c>
      <c r="Z238">
        <v>8677.1</v>
      </c>
      <c r="AH238">
        <v>1.3</v>
      </c>
      <c r="AI238">
        <v>211.18766404199476</v>
      </c>
      <c r="AJ238" t="s">
        <v>448</v>
      </c>
    </row>
    <row r="239" spans="16:36" x14ac:dyDescent="0.25">
      <c r="P239">
        <v>1.64</v>
      </c>
      <c r="Q239">
        <v>211.38451443569554</v>
      </c>
      <c r="V239">
        <v>2.1554099999999998</v>
      </c>
      <c r="W239">
        <v>4873.5</v>
      </c>
      <c r="Y239">
        <v>2.1947100000000002</v>
      </c>
      <c r="Z239">
        <v>8677.4</v>
      </c>
      <c r="AH239">
        <v>1.64</v>
      </c>
      <c r="AI239">
        <v>211.38451443569554</v>
      </c>
      <c r="AJ239" t="s">
        <v>448</v>
      </c>
    </row>
    <row r="240" spans="16:36" x14ac:dyDescent="0.25">
      <c r="P240">
        <v>1.52</v>
      </c>
      <c r="Q240">
        <v>214.27165354330708</v>
      </c>
      <c r="V240">
        <v>2.1319300000000001</v>
      </c>
      <c r="W240">
        <v>4873.5</v>
      </c>
      <c r="Y240">
        <v>2.4123199999999998</v>
      </c>
      <c r="Z240">
        <v>8680.7999999999993</v>
      </c>
      <c r="AH240">
        <v>1.52</v>
      </c>
      <c r="AI240">
        <v>214.27165354330708</v>
      </c>
      <c r="AJ240" t="s">
        <v>448</v>
      </c>
    </row>
    <row r="241" spans="16:36" x14ac:dyDescent="0.25">
      <c r="P241">
        <v>1.78</v>
      </c>
      <c r="Q241">
        <v>214.37007874015748</v>
      </c>
      <c r="V241">
        <v>2.0811999999999999</v>
      </c>
      <c r="W241">
        <v>4885</v>
      </c>
      <c r="Y241">
        <v>2.2567699999999999</v>
      </c>
      <c r="Z241">
        <v>8681.1</v>
      </c>
      <c r="AH241">
        <v>1.78</v>
      </c>
      <c r="AI241">
        <v>214.37007874015748</v>
      </c>
      <c r="AJ241" t="s">
        <v>448</v>
      </c>
    </row>
    <row r="242" spans="16:36" x14ac:dyDescent="0.25">
      <c r="P242">
        <v>1.28</v>
      </c>
      <c r="Q242">
        <v>215.09186351706037</v>
      </c>
      <c r="V242">
        <v>2.2078199999999999</v>
      </c>
      <c r="W242">
        <v>4892.3999999999996</v>
      </c>
      <c r="Y242">
        <v>2.2290899999999998</v>
      </c>
      <c r="Z242">
        <v>8685</v>
      </c>
      <c r="AH242">
        <v>1.28</v>
      </c>
      <c r="AI242">
        <v>215.09186351706037</v>
      </c>
      <c r="AJ242" t="s">
        <v>448</v>
      </c>
    </row>
    <row r="243" spans="16:36" x14ac:dyDescent="0.25">
      <c r="P243">
        <v>1.26</v>
      </c>
      <c r="Q243">
        <v>215.58398950131235</v>
      </c>
      <c r="V243">
        <v>2.2178900000000001</v>
      </c>
      <c r="W243">
        <v>4892.3999999999996</v>
      </c>
      <c r="Y243">
        <v>2.34104</v>
      </c>
      <c r="Z243">
        <v>8692.4</v>
      </c>
      <c r="AH243">
        <v>1.26</v>
      </c>
      <c r="AI243">
        <v>215.58398950131235</v>
      </c>
      <c r="AJ243" t="s">
        <v>448</v>
      </c>
    </row>
    <row r="244" spans="16:36" x14ac:dyDescent="0.25">
      <c r="P244">
        <v>1.32</v>
      </c>
      <c r="Q244">
        <v>215.64960629921259</v>
      </c>
      <c r="V244">
        <v>2.23298</v>
      </c>
      <c r="W244">
        <v>4899.8999999999996</v>
      </c>
      <c r="Y244">
        <v>2.3276300000000001</v>
      </c>
      <c r="Z244">
        <v>8692.4</v>
      </c>
      <c r="AH244">
        <v>1.32</v>
      </c>
      <c r="AI244">
        <v>215.64960629921259</v>
      </c>
      <c r="AJ244" t="s">
        <v>448</v>
      </c>
    </row>
    <row r="245" spans="16:36" x14ac:dyDescent="0.25">
      <c r="P245">
        <v>1.61</v>
      </c>
      <c r="Q245">
        <v>215.97769028871389</v>
      </c>
      <c r="V245">
        <v>2.1872799999999999</v>
      </c>
      <c r="W245">
        <v>4900</v>
      </c>
      <c r="Y245">
        <v>2.2056100000000001</v>
      </c>
      <c r="Z245">
        <v>8707.7999999999993</v>
      </c>
      <c r="AH245">
        <v>1.61</v>
      </c>
      <c r="AI245">
        <v>215.97769028871389</v>
      </c>
      <c r="AJ245" t="s">
        <v>448</v>
      </c>
    </row>
    <row r="246" spans="16:36" x14ac:dyDescent="0.25">
      <c r="P246">
        <v>1.74</v>
      </c>
      <c r="Q246">
        <v>216.01049868766404</v>
      </c>
      <c r="V246">
        <v>2.2547799999999998</v>
      </c>
      <c r="W246">
        <v>4903.7</v>
      </c>
      <c r="Y246">
        <v>2.3934500000000001</v>
      </c>
      <c r="Z246">
        <v>8715.1</v>
      </c>
      <c r="AH246">
        <v>1.74</v>
      </c>
      <c r="AI246">
        <v>216.01049868766404</v>
      </c>
      <c r="AJ246" t="s">
        <v>448</v>
      </c>
    </row>
    <row r="247" spans="16:36" x14ac:dyDescent="0.25">
      <c r="P247">
        <v>1.72</v>
      </c>
      <c r="Q247">
        <v>216.92913385826773</v>
      </c>
      <c r="V247">
        <v>2.2455599999999998</v>
      </c>
      <c r="W247">
        <v>4918.8999999999996</v>
      </c>
      <c r="Y247">
        <v>2.1473300000000002</v>
      </c>
      <c r="Z247">
        <v>8715.5</v>
      </c>
      <c r="AH247">
        <v>1.72</v>
      </c>
      <c r="AI247">
        <v>216.92913385826773</v>
      </c>
      <c r="AJ247" t="s">
        <v>448</v>
      </c>
    </row>
    <row r="248" spans="16:36" x14ac:dyDescent="0.25">
      <c r="P248">
        <v>1.61</v>
      </c>
      <c r="Q248">
        <v>218.11023622047244</v>
      </c>
      <c r="V248">
        <v>2.0992299999999999</v>
      </c>
      <c r="W248">
        <v>4930.6000000000004</v>
      </c>
      <c r="Y248">
        <v>2.1062400000000001</v>
      </c>
      <c r="Z248">
        <v>8719.4</v>
      </c>
      <c r="AH248">
        <v>1.61</v>
      </c>
      <c r="AI248">
        <v>218.11023622047244</v>
      </c>
      <c r="AJ248" t="s">
        <v>448</v>
      </c>
    </row>
    <row r="249" spans="16:36" x14ac:dyDescent="0.25">
      <c r="P249">
        <v>1.34</v>
      </c>
      <c r="Q249">
        <v>219.91469816272965</v>
      </c>
      <c r="V249">
        <v>2.2300499999999999</v>
      </c>
      <c r="W249">
        <v>4941.8</v>
      </c>
      <c r="Y249">
        <v>2.08779</v>
      </c>
      <c r="Z249">
        <v>8723.2000000000007</v>
      </c>
      <c r="AH249">
        <v>1.34</v>
      </c>
      <c r="AI249">
        <v>219.91469816272965</v>
      </c>
      <c r="AJ249" t="s">
        <v>448</v>
      </c>
    </row>
    <row r="250" spans="16:36" x14ac:dyDescent="0.25">
      <c r="P250">
        <v>1.46</v>
      </c>
      <c r="Q250">
        <v>221.29265091863516</v>
      </c>
      <c r="V250">
        <v>2.1801499999999998</v>
      </c>
      <c r="W250">
        <v>4964.6000000000004</v>
      </c>
      <c r="Y250">
        <v>2.3720699999999999</v>
      </c>
      <c r="Z250">
        <v>8737.9</v>
      </c>
      <c r="AH250">
        <v>1.46</v>
      </c>
      <c r="AI250">
        <v>221.29265091863516</v>
      </c>
      <c r="AJ250" t="s">
        <v>448</v>
      </c>
    </row>
    <row r="251" spans="16:36" x14ac:dyDescent="0.25">
      <c r="P251">
        <v>1.42</v>
      </c>
      <c r="Q251">
        <v>222.14566929133855</v>
      </c>
      <c r="V251">
        <v>2.1998600000000001</v>
      </c>
      <c r="W251">
        <v>4972.2</v>
      </c>
      <c r="Y251">
        <v>2.3808799999999999</v>
      </c>
      <c r="Z251">
        <v>8737.9</v>
      </c>
      <c r="AH251">
        <v>1.42</v>
      </c>
      <c r="AI251">
        <v>222.14566929133855</v>
      </c>
      <c r="AJ251" t="s">
        <v>448</v>
      </c>
    </row>
    <row r="252" spans="16:36" x14ac:dyDescent="0.25">
      <c r="P252">
        <v>1.49</v>
      </c>
      <c r="Q252">
        <v>224.08136482939631</v>
      </c>
      <c r="V252">
        <v>2.0753300000000001</v>
      </c>
      <c r="W252">
        <v>4976.2</v>
      </c>
      <c r="Y252">
        <v>2.2886299999999999</v>
      </c>
      <c r="Z252">
        <v>8738.1</v>
      </c>
      <c r="AH252">
        <v>1.49</v>
      </c>
      <c r="AI252">
        <v>224.08136482939631</v>
      </c>
      <c r="AJ252" t="s">
        <v>448</v>
      </c>
    </row>
    <row r="253" spans="16:36" x14ac:dyDescent="0.25">
      <c r="P253">
        <v>1.67</v>
      </c>
      <c r="Q253">
        <v>225.36089238845142</v>
      </c>
      <c r="V253">
        <v>2.0820400000000001</v>
      </c>
      <c r="W253">
        <v>4976.2</v>
      </c>
      <c r="Y253">
        <v>2.3573900000000001</v>
      </c>
      <c r="Z253">
        <v>8753.1</v>
      </c>
      <c r="AH253">
        <v>1.67</v>
      </c>
      <c r="AI253">
        <v>225.36089238845142</v>
      </c>
      <c r="AJ253" t="s">
        <v>448</v>
      </c>
    </row>
    <row r="254" spans="16:36" x14ac:dyDescent="0.25">
      <c r="P254">
        <v>2.09</v>
      </c>
      <c r="Q254">
        <v>225.95144356955382</v>
      </c>
      <c r="V254">
        <v>2.1621199999999998</v>
      </c>
      <c r="W254">
        <v>4983.7</v>
      </c>
      <c r="Y254">
        <v>2.2156799999999999</v>
      </c>
      <c r="Z254">
        <v>8757.2000000000007</v>
      </c>
      <c r="AH254">
        <v>2.09</v>
      </c>
      <c r="AI254">
        <v>225.95144356955382</v>
      </c>
      <c r="AJ254" t="s">
        <v>448</v>
      </c>
    </row>
    <row r="255" spans="16:36" x14ac:dyDescent="0.25">
      <c r="P255">
        <v>1.46</v>
      </c>
      <c r="Q255">
        <v>227.46062992125982</v>
      </c>
      <c r="V255">
        <v>2.1415700000000002</v>
      </c>
      <c r="W255">
        <v>4983.7</v>
      </c>
      <c r="Y255">
        <v>2.22532</v>
      </c>
      <c r="Z255">
        <v>8757.2000000000007</v>
      </c>
      <c r="AH255">
        <v>1.46</v>
      </c>
      <c r="AI255">
        <v>227.46062992125982</v>
      </c>
      <c r="AJ255" t="s">
        <v>448</v>
      </c>
    </row>
    <row r="256" spans="16:36" x14ac:dyDescent="0.25">
      <c r="P256">
        <v>1.7</v>
      </c>
      <c r="Q256">
        <v>227.59186351706037</v>
      </c>
      <c r="V256">
        <v>2.1176699999999999</v>
      </c>
      <c r="W256">
        <v>4983.8</v>
      </c>
      <c r="Y256">
        <v>2.23874</v>
      </c>
      <c r="Z256">
        <v>8761</v>
      </c>
      <c r="AH256">
        <v>1.7</v>
      </c>
      <c r="AI256">
        <v>227.59186351706037</v>
      </c>
      <c r="AJ256" t="s">
        <v>448</v>
      </c>
    </row>
    <row r="257" spans="16:36" x14ac:dyDescent="0.25">
      <c r="P257">
        <v>1.41</v>
      </c>
      <c r="Q257">
        <v>227.91994750656167</v>
      </c>
      <c r="V257">
        <v>2.0925199999999999</v>
      </c>
      <c r="W257">
        <v>4999</v>
      </c>
      <c r="Y257">
        <v>2.2735400000000001</v>
      </c>
      <c r="Z257">
        <v>8764.7000000000007</v>
      </c>
      <c r="AH257">
        <v>1.41</v>
      </c>
      <c r="AI257">
        <v>227.91994750656167</v>
      </c>
      <c r="AJ257" t="s">
        <v>448</v>
      </c>
    </row>
    <row r="258" spans="16:36" x14ac:dyDescent="0.25">
      <c r="P258">
        <v>1.38</v>
      </c>
      <c r="Q258">
        <v>227.98556430446192</v>
      </c>
      <c r="V258">
        <v>2.1101299999999998</v>
      </c>
      <c r="W258">
        <v>4999</v>
      </c>
      <c r="Y258">
        <v>2.3079200000000002</v>
      </c>
      <c r="Z258">
        <v>8776</v>
      </c>
      <c r="AH258">
        <v>1.38</v>
      </c>
      <c r="AI258">
        <v>227.98556430446192</v>
      </c>
      <c r="AJ258" t="s">
        <v>448</v>
      </c>
    </row>
    <row r="259" spans="16:36" x14ac:dyDescent="0.25">
      <c r="P259">
        <v>1.47</v>
      </c>
      <c r="Q259">
        <v>231.66010498687663</v>
      </c>
      <c r="V259">
        <v>2.2413599999999998</v>
      </c>
      <c r="W259">
        <v>5010.1000000000004</v>
      </c>
      <c r="Y259">
        <v>2.3225899999999999</v>
      </c>
      <c r="Z259">
        <v>8776</v>
      </c>
      <c r="AH259">
        <v>1.47</v>
      </c>
      <c r="AI259">
        <v>231.66010498687663</v>
      </c>
      <c r="AJ259" t="s">
        <v>448</v>
      </c>
    </row>
    <row r="260" spans="16:36" x14ac:dyDescent="0.25">
      <c r="P260">
        <v>1.5</v>
      </c>
      <c r="Q260">
        <v>232.84120734908134</v>
      </c>
      <c r="V260">
        <v>2.22166</v>
      </c>
      <c r="W260">
        <v>5014</v>
      </c>
      <c r="Y260">
        <v>2.2513100000000001</v>
      </c>
      <c r="Z260">
        <v>8779.9</v>
      </c>
      <c r="AH260">
        <v>1.5</v>
      </c>
      <c r="AI260">
        <v>232.84120734908134</v>
      </c>
      <c r="AJ260" t="s">
        <v>448</v>
      </c>
    </row>
    <row r="261" spans="16:36" x14ac:dyDescent="0.25">
      <c r="P261">
        <v>1.27</v>
      </c>
      <c r="Q261">
        <v>232.90682414698159</v>
      </c>
      <c r="V261">
        <v>2.2145299999999999</v>
      </c>
      <c r="W261">
        <v>5059.6000000000004</v>
      </c>
      <c r="Y261">
        <v>2.3355899999999998</v>
      </c>
      <c r="Z261">
        <v>8787.4</v>
      </c>
      <c r="AH261">
        <v>1.27</v>
      </c>
      <c r="AI261">
        <v>232.90682414698159</v>
      </c>
      <c r="AJ261" t="s">
        <v>448</v>
      </c>
    </row>
    <row r="262" spans="16:36" x14ac:dyDescent="0.25">
      <c r="P262">
        <v>1.38</v>
      </c>
      <c r="Q262">
        <v>234.25196850393701</v>
      </c>
      <c r="V262">
        <v>2.1910500000000002</v>
      </c>
      <c r="W262">
        <v>5063.3999999999996</v>
      </c>
      <c r="Y262">
        <v>2.2966000000000002</v>
      </c>
      <c r="Z262">
        <v>8791.2000000000007</v>
      </c>
      <c r="AH262">
        <v>1.38</v>
      </c>
      <c r="AI262">
        <v>234.25196850393701</v>
      </c>
      <c r="AJ262" t="s">
        <v>448</v>
      </c>
    </row>
    <row r="263" spans="16:36" x14ac:dyDescent="0.25">
      <c r="P263">
        <v>1.53</v>
      </c>
      <c r="Q263">
        <v>236.71259842519686</v>
      </c>
      <c r="V263">
        <v>2.12941</v>
      </c>
      <c r="W263">
        <v>5063.5</v>
      </c>
      <c r="Y263">
        <v>2.26431</v>
      </c>
      <c r="Z263">
        <v>8795.1</v>
      </c>
      <c r="AH263">
        <v>1.53</v>
      </c>
      <c r="AI263">
        <v>236.71259842519686</v>
      </c>
      <c r="AJ263" t="s">
        <v>448</v>
      </c>
    </row>
    <row r="264" spans="16:36" x14ac:dyDescent="0.25">
      <c r="P264">
        <v>1.48</v>
      </c>
      <c r="Q264">
        <v>239.96062992125982</v>
      </c>
      <c r="V264">
        <v>2.2522600000000002</v>
      </c>
      <c r="W264">
        <v>5067.1000000000004</v>
      </c>
      <c r="Y264">
        <v>2.34775</v>
      </c>
      <c r="Z264">
        <v>8802.6</v>
      </c>
      <c r="AH264">
        <v>1.48</v>
      </c>
      <c r="AI264">
        <v>239.96062992125982</v>
      </c>
      <c r="AJ264" t="s">
        <v>448</v>
      </c>
    </row>
    <row r="265" spans="16:36" x14ac:dyDescent="0.25">
      <c r="P265">
        <v>1.34</v>
      </c>
      <c r="Q265">
        <v>241.40419947506561</v>
      </c>
      <c r="V265">
        <v>2.1696599999999999</v>
      </c>
      <c r="W265">
        <v>5067.3</v>
      </c>
      <c r="AH265">
        <v>1.34</v>
      </c>
      <c r="AI265">
        <v>241.40419947506561</v>
      </c>
      <c r="AJ265" t="s">
        <v>448</v>
      </c>
    </row>
    <row r="266" spans="16:36" x14ac:dyDescent="0.25">
      <c r="P266">
        <v>1.3</v>
      </c>
      <c r="Q266">
        <v>241.46981627296586</v>
      </c>
      <c r="V266">
        <v>2.1486999999999998</v>
      </c>
      <c r="W266">
        <v>5071.1000000000004</v>
      </c>
      <c r="AH266">
        <v>1.3</v>
      </c>
      <c r="AI266">
        <v>241.46981627296586</v>
      </c>
      <c r="AJ266" t="s">
        <v>448</v>
      </c>
    </row>
    <row r="267" spans="16:36" x14ac:dyDescent="0.25">
      <c r="P267">
        <v>1.44</v>
      </c>
      <c r="Q267">
        <v>241.99475065616798</v>
      </c>
      <c r="V267">
        <v>2.25352</v>
      </c>
      <c r="W267">
        <v>5086.1000000000004</v>
      </c>
      <c r="AH267">
        <v>1.44</v>
      </c>
      <c r="AI267">
        <v>241.99475065616798</v>
      </c>
      <c r="AJ267" t="s">
        <v>448</v>
      </c>
    </row>
    <row r="268" spans="16:36" x14ac:dyDescent="0.25">
      <c r="P268">
        <v>1.66</v>
      </c>
      <c r="Q268">
        <v>242.29002624671912</v>
      </c>
      <c r="V268">
        <v>2.2577099999999999</v>
      </c>
      <c r="W268">
        <v>5089.8999999999996</v>
      </c>
      <c r="AH268">
        <v>1.66</v>
      </c>
      <c r="AI268">
        <v>242.29002624671912</v>
      </c>
      <c r="AJ268" t="s">
        <v>448</v>
      </c>
    </row>
    <row r="269" spans="16:36" x14ac:dyDescent="0.25">
      <c r="P269">
        <v>1.67</v>
      </c>
      <c r="Q269">
        <v>243.86482939632543</v>
      </c>
      <c r="V269">
        <v>2.2057199999999999</v>
      </c>
      <c r="W269">
        <v>5097.6000000000004</v>
      </c>
      <c r="AH269">
        <v>1.67</v>
      </c>
      <c r="AI269">
        <v>243.86482939632543</v>
      </c>
      <c r="AJ269" t="s">
        <v>448</v>
      </c>
    </row>
    <row r="270" spans="16:36" x14ac:dyDescent="0.25">
      <c r="P270">
        <v>1.55</v>
      </c>
      <c r="Q270">
        <v>244.58661417322833</v>
      </c>
      <c r="V270">
        <v>2.2321399999999998</v>
      </c>
      <c r="W270">
        <v>5131.8</v>
      </c>
      <c r="AH270">
        <v>1.55</v>
      </c>
      <c r="AI270">
        <v>244.58661417322833</v>
      </c>
      <c r="AJ270" t="s">
        <v>448</v>
      </c>
    </row>
    <row r="271" spans="16:36" x14ac:dyDescent="0.25">
      <c r="P271">
        <v>1.37</v>
      </c>
      <c r="Q271">
        <v>245.63648293963254</v>
      </c>
      <c r="V271">
        <v>2.1839200000000001</v>
      </c>
      <c r="W271">
        <v>5131.8999999999996</v>
      </c>
      <c r="AH271">
        <v>1.37</v>
      </c>
      <c r="AI271">
        <v>245.63648293963254</v>
      </c>
      <c r="AJ271" t="s">
        <v>448</v>
      </c>
    </row>
    <row r="272" spans="16:36" x14ac:dyDescent="0.25">
      <c r="P272">
        <v>1.49</v>
      </c>
      <c r="Q272">
        <v>246.09580052493439</v>
      </c>
      <c r="V272">
        <v>2.26694</v>
      </c>
      <c r="W272">
        <v>5146.8999999999996</v>
      </c>
      <c r="AH272">
        <v>1.49</v>
      </c>
      <c r="AI272">
        <v>246.09580052493439</v>
      </c>
      <c r="AJ272" t="s">
        <v>448</v>
      </c>
    </row>
    <row r="273" spans="16:36" x14ac:dyDescent="0.25">
      <c r="P273">
        <v>1.34</v>
      </c>
      <c r="Q273">
        <v>246.12860892388454</v>
      </c>
      <c r="V273">
        <v>2.28287</v>
      </c>
      <c r="W273">
        <v>5162.1000000000004</v>
      </c>
      <c r="AH273">
        <v>1.34</v>
      </c>
      <c r="AI273">
        <v>246.12860892388454</v>
      </c>
      <c r="AJ273" t="s">
        <v>448</v>
      </c>
    </row>
    <row r="274" spans="16:36" x14ac:dyDescent="0.25">
      <c r="P274">
        <v>1.29</v>
      </c>
      <c r="Q274">
        <v>246.78477690288713</v>
      </c>
      <c r="V274">
        <v>2.2396799999999999</v>
      </c>
      <c r="W274">
        <v>5169.7</v>
      </c>
      <c r="AH274">
        <v>1.29</v>
      </c>
      <c r="AI274">
        <v>246.78477690288713</v>
      </c>
      <c r="AJ274" t="s">
        <v>448</v>
      </c>
    </row>
    <row r="275" spans="16:36" x14ac:dyDescent="0.25">
      <c r="P275">
        <v>1.32</v>
      </c>
      <c r="Q275">
        <v>247.11286089238845</v>
      </c>
      <c r="V275">
        <v>2.2036199999999999</v>
      </c>
      <c r="W275">
        <v>5169.8</v>
      </c>
      <c r="AH275">
        <v>1.32</v>
      </c>
      <c r="AI275">
        <v>247.11286089238845</v>
      </c>
      <c r="AJ275" t="s">
        <v>448</v>
      </c>
    </row>
    <row r="276" spans="16:36" x14ac:dyDescent="0.25">
      <c r="P276">
        <v>1.37</v>
      </c>
      <c r="Q276">
        <v>247.53937007874015</v>
      </c>
      <c r="V276">
        <v>2.2233299999999998</v>
      </c>
      <c r="W276">
        <v>5173.6000000000004</v>
      </c>
      <c r="AH276">
        <v>1.37</v>
      </c>
      <c r="AI276">
        <v>247.53937007874015</v>
      </c>
      <c r="AJ276" t="s">
        <v>448</v>
      </c>
    </row>
    <row r="277" spans="16:36" x14ac:dyDescent="0.25">
      <c r="P277">
        <v>1.7</v>
      </c>
      <c r="Q277">
        <v>248.62204724409449</v>
      </c>
      <c r="V277">
        <v>2.2585500000000001</v>
      </c>
      <c r="W277">
        <v>5188.7</v>
      </c>
      <c r="AH277">
        <v>1.7</v>
      </c>
      <c r="AI277">
        <v>248.62204724409449</v>
      </c>
      <c r="AJ277" t="s">
        <v>448</v>
      </c>
    </row>
    <row r="278" spans="16:36" x14ac:dyDescent="0.25">
      <c r="P278">
        <v>1.61</v>
      </c>
      <c r="Q278">
        <v>250.32808398950129</v>
      </c>
      <c r="V278">
        <v>2.1793</v>
      </c>
      <c r="W278">
        <v>5211.7</v>
      </c>
      <c r="AH278">
        <v>1.61</v>
      </c>
      <c r="AI278">
        <v>250.32808398950129</v>
      </c>
      <c r="AJ278" t="s">
        <v>448</v>
      </c>
    </row>
    <row r="279" spans="16:36" x14ac:dyDescent="0.25">
      <c r="P279">
        <v>1.31</v>
      </c>
      <c r="Q279">
        <v>251.70603674540681</v>
      </c>
      <c r="V279">
        <v>2.29251</v>
      </c>
      <c r="W279">
        <v>5215.2</v>
      </c>
      <c r="AH279">
        <v>1.31</v>
      </c>
      <c r="AI279">
        <v>251.70603674540681</v>
      </c>
      <c r="AJ279" t="s">
        <v>448</v>
      </c>
    </row>
    <row r="280" spans="16:36" x14ac:dyDescent="0.25">
      <c r="P280">
        <v>1.45</v>
      </c>
      <c r="Q280">
        <v>252.1981627296588</v>
      </c>
      <c r="V280">
        <v>2.18391</v>
      </c>
      <c r="W280">
        <v>5238.3</v>
      </c>
      <c r="AH280">
        <v>1.45</v>
      </c>
      <c r="AI280">
        <v>252.1981627296588</v>
      </c>
      <c r="AJ280" t="s">
        <v>448</v>
      </c>
    </row>
    <row r="281" spans="16:36" x14ac:dyDescent="0.25">
      <c r="P281">
        <v>1.57</v>
      </c>
      <c r="Q281">
        <v>252.6246719160105</v>
      </c>
      <c r="V281">
        <v>2.2120099999999998</v>
      </c>
      <c r="W281">
        <v>5261</v>
      </c>
      <c r="AH281">
        <v>1.57</v>
      </c>
      <c r="AI281">
        <v>252.6246719160105</v>
      </c>
      <c r="AJ281" t="s">
        <v>448</v>
      </c>
    </row>
    <row r="282" spans="16:36" x14ac:dyDescent="0.25">
      <c r="P282">
        <v>1.53</v>
      </c>
      <c r="Q282">
        <v>254.82283464566927</v>
      </c>
      <c r="V282">
        <v>2.19523</v>
      </c>
      <c r="W282">
        <v>5268.6</v>
      </c>
      <c r="AH282">
        <v>1.53</v>
      </c>
      <c r="AI282">
        <v>254.82283464566927</v>
      </c>
      <c r="AJ282" t="s">
        <v>448</v>
      </c>
    </row>
    <row r="283" spans="16:36" x14ac:dyDescent="0.25">
      <c r="P283">
        <v>1.67</v>
      </c>
      <c r="Q283">
        <v>254.88845144356952</v>
      </c>
      <c r="V283">
        <v>2.2488999999999999</v>
      </c>
      <c r="W283">
        <v>5272.3</v>
      </c>
      <c r="AH283">
        <v>1.67</v>
      </c>
      <c r="AI283">
        <v>254.88845144356952</v>
      </c>
      <c r="AJ283" t="s">
        <v>448</v>
      </c>
    </row>
    <row r="284" spans="16:36" x14ac:dyDescent="0.25">
      <c r="P284">
        <v>1.58</v>
      </c>
      <c r="Q284">
        <v>258.62860892388449</v>
      </c>
      <c r="V284">
        <v>2.2686099999999998</v>
      </c>
      <c r="W284">
        <v>5272.3</v>
      </c>
      <c r="AH284">
        <v>1.58</v>
      </c>
      <c r="AI284">
        <v>258.62860892388449</v>
      </c>
      <c r="AJ284" t="s">
        <v>448</v>
      </c>
    </row>
    <row r="285" spans="16:36" x14ac:dyDescent="0.25">
      <c r="P285">
        <v>1.51</v>
      </c>
      <c r="Q285">
        <v>260.36745406824144</v>
      </c>
      <c r="V285">
        <v>2.2296200000000002</v>
      </c>
      <c r="W285">
        <v>5272.4</v>
      </c>
      <c r="AH285">
        <v>1.51</v>
      </c>
      <c r="AI285">
        <v>260.36745406824144</v>
      </c>
      <c r="AJ285" t="s">
        <v>448</v>
      </c>
    </row>
    <row r="286" spans="16:36" x14ac:dyDescent="0.25">
      <c r="P286">
        <v>1.4</v>
      </c>
      <c r="Q286">
        <v>261.64698162729655</v>
      </c>
      <c r="V286">
        <v>2.2820299999999998</v>
      </c>
      <c r="W286">
        <v>5291.3</v>
      </c>
      <c r="AH286">
        <v>1.4</v>
      </c>
      <c r="AI286">
        <v>261.64698162729655</v>
      </c>
      <c r="AJ286" t="s">
        <v>448</v>
      </c>
    </row>
    <row r="287" spans="16:36" x14ac:dyDescent="0.25">
      <c r="P287">
        <v>1.53</v>
      </c>
      <c r="Q287">
        <v>262.82808398950129</v>
      </c>
      <c r="V287">
        <v>2.2950200000000001</v>
      </c>
      <c r="W287">
        <v>5321.7</v>
      </c>
      <c r="AH287">
        <v>1.53</v>
      </c>
      <c r="AI287">
        <v>262.82808398950129</v>
      </c>
      <c r="AJ287" t="s">
        <v>448</v>
      </c>
    </row>
    <row r="288" spans="16:36" x14ac:dyDescent="0.25">
      <c r="P288">
        <v>1.62</v>
      </c>
      <c r="Q288">
        <v>263.05774278215222</v>
      </c>
      <c r="V288">
        <v>2.2941799999999999</v>
      </c>
      <c r="W288">
        <v>5359.7</v>
      </c>
      <c r="AH288">
        <v>1.62</v>
      </c>
      <c r="AI288">
        <v>263.05774278215222</v>
      </c>
      <c r="AJ288" t="s">
        <v>448</v>
      </c>
    </row>
    <row r="289" spans="16:36" x14ac:dyDescent="0.25">
      <c r="P289">
        <v>1.64</v>
      </c>
      <c r="Q289">
        <v>264.4356955380577</v>
      </c>
      <c r="V289">
        <v>2.27406</v>
      </c>
      <c r="W289">
        <v>5363.5</v>
      </c>
      <c r="AH289">
        <v>1.64</v>
      </c>
      <c r="AI289">
        <v>264.4356955380577</v>
      </c>
      <c r="AJ289" t="s">
        <v>448</v>
      </c>
    </row>
    <row r="290" spans="16:36" x14ac:dyDescent="0.25">
      <c r="P290">
        <v>1.64</v>
      </c>
      <c r="Q290">
        <v>269.78346456692913</v>
      </c>
      <c r="V290">
        <v>2.2518400000000001</v>
      </c>
      <c r="W290">
        <v>5367.3</v>
      </c>
      <c r="AH290">
        <v>1.64</v>
      </c>
      <c r="AI290">
        <v>269.78346456692913</v>
      </c>
      <c r="AJ290" t="s">
        <v>448</v>
      </c>
    </row>
    <row r="291" spans="16:36" x14ac:dyDescent="0.25">
      <c r="P291">
        <v>1.47</v>
      </c>
      <c r="Q291">
        <v>271.62073490813651</v>
      </c>
      <c r="V291">
        <v>2.2618999999999998</v>
      </c>
      <c r="W291">
        <v>5371.1</v>
      </c>
      <c r="AH291">
        <v>1.47</v>
      </c>
      <c r="AI291">
        <v>271.62073490813651</v>
      </c>
      <c r="AJ291" t="s">
        <v>448</v>
      </c>
    </row>
    <row r="292" spans="16:36" x14ac:dyDescent="0.25">
      <c r="P292">
        <v>1.31</v>
      </c>
      <c r="Q292">
        <v>272.53937007874015</v>
      </c>
      <c r="V292">
        <v>2.2824399999999998</v>
      </c>
      <c r="W292">
        <v>5371.1</v>
      </c>
      <c r="AH292">
        <v>1.31</v>
      </c>
      <c r="AI292">
        <v>272.53937007874015</v>
      </c>
      <c r="AJ292" t="s">
        <v>448</v>
      </c>
    </row>
    <row r="293" spans="16:36" x14ac:dyDescent="0.25">
      <c r="P293">
        <v>1.43</v>
      </c>
      <c r="Q293">
        <v>272.86745406824144</v>
      </c>
      <c r="V293">
        <v>2.2409300000000001</v>
      </c>
      <c r="W293">
        <v>5409.2</v>
      </c>
      <c r="AH293">
        <v>1.43</v>
      </c>
      <c r="AI293">
        <v>272.86745406824144</v>
      </c>
      <c r="AJ293" t="s">
        <v>448</v>
      </c>
    </row>
    <row r="294" spans="16:36" x14ac:dyDescent="0.25">
      <c r="P294">
        <v>1.41</v>
      </c>
      <c r="Q294">
        <v>272.99868766404194</v>
      </c>
      <c r="V294">
        <v>2.2967</v>
      </c>
      <c r="W294">
        <v>5443.3</v>
      </c>
      <c r="AH294">
        <v>1.41</v>
      </c>
      <c r="AI294">
        <v>272.99868766404194</v>
      </c>
      <c r="AJ294" t="s">
        <v>448</v>
      </c>
    </row>
    <row r="295" spans="16:36" x14ac:dyDescent="0.25">
      <c r="P295">
        <v>1.34</v>
      </c>
      <c r="Q295">
        <v>273.45800524934378</v>
      </c>
      <c r="V295">
        <v>2.26986</v>
      </c>
      <c r="W295">
        <v>5481.3</v>
      </c>
      <c r="AH295">
        <v>1.34</v>
      </c>
      <c r="AI295">
        <v>273.45800524934378</v>
      </c>
      <c r="AJ295" t="s">
        <v>448</v>
      </c>
    </row>
    <row r="296" spans="16:36" x14ac:dyDescent="0.25">
      <c r="P296">
        <v>1.58</v>
      </c>
      <c r="Q296">
        <v>274.47506561679785</v>
      </c>
      <c r="V296">
        <v>2.2329599999999998</v>
      </c>
      <c r="W296">
        <v>5492.8</v>
      </c>
      <c r="AH296">
        <v>1.58</v>
      </c>
      <c r="AI296">
        <v>274.47506561679785</v>
      </c>
      <c r="AJ296" t="s">
        <v>448</v>
      </c>
    </row>
    <row r="297" spans="16:36" x14ac:dyDescent="0.25">
      <c r="P297">
        <v>1.62</v>
      </c>
      <c r="Q297">
        <v>274.50787401574803</v>
      </c>
      <c r="V297">
        <v>2.27867</v>
      </c>
      <c r="W297">
        <v>5500.3</v>
      </c>
      <c r="AH297">
        <v>1.62</v>
      </c>
      <c r="AI297">
        <v>274.50787401574803</v>
      </c>
      <c r="AJ297" t="s">
        <v>448</v>
      </c>
    </row>
    <row r="298" spans="16:36" x14ac:dyDescent="0.25">
      <c r="P298">
        <v>1.35</v>
      </c>
      <c r="Q298">
        <v>275.68897637795277</v>
      </c>
      <c r="V298">
        <v>2.2560199999999999</v>
      </c>
      <c r="W298">
        <v>5507.9</v>
      </c>
      <c r="AH298">
        <v>1.35</v>
      </c>
      <c r="AI298">
        <v>275.68897637795277</v>
      </c>
      <c r="AJ298" t="s">
        <v>448</v>
      </c>
    </row>
    <row r="299" spans="16:36" x14ac:dyDescent="0.25">
      <c r="P299">
        <v>1.6</v>
      </c>
      <c r="Q299">
        <v>276.7388451443569</v>
      </c>
      <c r="V299">
        <v>2.2996300000000001</v>
      </c>
      <c r="W299">
        <v>5530.7</v>
      </c>
      <c r="AH299">
        <v>1.6</v>
      </c>
      <c r="AI299">
        <v>276.7388451443569</v>
      </c>
      <c r="AJ299" t="s">
        <v>448</v>
      </c>
    </row>
    <row r="300" spans="16:36" x14ac:dyDescent="0.25">
      <c r="P300">
        <v>1.38</v>
      </c>
      <c r="Q300">
        <v>277.3293963254593</v>
      </c>
      <c r="V300">
        <v>2.2966899999999999</v>
      </c>
      <c r="W300">
        <v>5576.3</v>
      </c>
      <c r="AH300">
        <v>1.38</v>
      </c>
      <c r="AI300">
        <v>277.3293963254593</v>
      </c>
      <c r="AJ300" t="s">
        <v>448</v>
      </c>
    </row>
    <row r="301" spans="16:36" x14ac:dyDescent="0.25">
      <c r="P301">
        <v>1.63</v>
      </c>
      <c r="Q301">
        <v>278.90419947506564</v>
      </c>
      <c r="V301">
        <v>2.1327500000000001</v>
      </c>
      <c r="W301">
        <v>5580.4</v>
      </c>
      <c r="AH301">
        <v>1.63</v>
      </c>
      <c r="AI301">
        <v>278.90419947506564</v>
      </c>
      <c r="AJ301" t="s">
        <v>448</v>
      </c>
    </row>
    <row r="302" spans="16:36" x14ac:dyDescent="0.25">
      <c r="P302">
        <v>1.61</v>
      </c>
      <c r="Q302">
        <v>279.06824146981626</v>
      </c>
      <c r="V302">
        <v>2.2434400000000001</v>
      </c>
      <c r="W302">
        <v>5584</v>
      </c>
      <c r="AH302">
        <v>1.61</v>
      </c>
      <c r="AI302">
        <v>279.06824146981626</v>
      </c>
      <c r="AJ302" t="s">
        <v>448</v>
      </c>
    </row>
    <row r="303" spans="16:36" x14ac:dyDescent="0.25">
      <c r="P303">
        <v>1.72</v>
      </c>
      <c r="Q303">
        <v>280.61023622047242</v>
      </c>
      <c r="V303">
        <v>2.1985800000000002</v>
      </c>
      <c r="W303">
        <v>5591.6</v>
      </c>
      <c r="AH303">
        <v>1.72</v>
      </c>
      <c r="AI303">
        <v>280.61023622047242</v>
      </c>
      <c r="AJ303" t="s">
        <v>448</v>
      </c>
    </row>
    <row r="304" spans="16:36" x14ac:dyDescent="0.25">
      <c r="P304">
        <v>1.59</v>
      </c>
      <c r="Q304">
        <v>283.43175853018374</v>
      </c>
      <c r="V304">
        <v>2.16126</v>
      </c>
      <c r="W304">
        <v>5591.7</v>
      </c>
      <c r="AH304">
        <v>1.59</v>
      </c>
      <c r="AI304">
        <v>283.43175853018374</v>
      </c>
      <c r="AJ304" t="s">
        <v>448</v>
      </c>
    </row>
    <row r="305" spans="16:36" x14ac:dyDescent="0.25">
      <c r="P305">
        <v>1.62</v>
      </c>
      <c r="Q305">
        <v>283.46456692913387</v>
      </c>
      <c r="V305">
        <v>2.21367</v>
      </c>
      <c r="W305">
        <v>5595.4</v>
      </c>
      <c r="AH305">
        <v>1.62</v>
      </c>
      <c r="AI305">
        <v>283.46456692913387</v>
      </c>
      <c r="AJ305" t="s">
        <v>448</v>
      </c>
    </row>
    <row r="306" spans="16:36" x14ac:dyDescent="0.25">
      <c r="P306">
        <v>1.33</v>
      </c>
      <c r="Q306">
        <v>284.12073490813646</v>
      </c>
      <c r="V306">
        <v>2.2262499999999998</v>
      </c>
      <c r="W306">
        <v>5595.4</v>
      </c>
      <c r="AH306">
        <v>1.33</v>
      </c>
      <c r="AI306">
        <v>284.12073490813646</v>
      </c>
      <c r="AJ306" t="s">
        <v>448</v>
      </c>
    </row>
    <row r="307" spans="16:36" x14ac:dyDescent="0.25">
      <c r="P307">
        <v>1.51</v>
      </c>
      <c r="Q307">
        <v>287.1062992125984</v>
      </c>
      <c r="V307">
        <v>2.11137</v>
      </c>
      <c r="W307">
        <v>5595.6</v>
      </c>
      <c r="AH307">
        <v>1.51</v>
      </c>
      <c r="AI307">
        <v>287.1062992125984</v>
      </c>
      <c r="AJ307" t="s">
        <v>448</v>
      </c>
    </row>
    <row r="308" spans="16:36" x14ac:dyDescent="0.25">
      <c r="P308">
        <v>1.57</v>
      </c>
      <c r="Q308">
        <v>287.95931758530179</v>
      </c>
      <c r="V308">
        <v>2.0853700000000002</v>
      </c>
      <c r="W308">
        <v>5595.7</v>
      </c>
      <c r="AH308">
        <v>1.57</v>
      </c>
      <c r="AI308">
        <v>287.95931758530179</v>
      </c>
      <c r="AJ308" t="s">
        <v>448</v>
      </c>
    </row>
    <row r="309" spans="16:36" x14ac:dyDescent="0.25">
      <c r="P309">
        <v>1.5</v>
      </c>
      <c r="Q309">
        <v>293.20866141732284</v>
      </c>
      <c r="V309">
        <v>2.1847400000000001</v>
      </c>
      <c r="W309">
        <v>5599.3</v>
      </c>
      <c r="AH309">
        <v>1.5</v>
      </c>
      <c r="AI309">
        <v>293.20866141732284</v>
      </c>
      <c r="AJ309" t="s">
        <v>448</v>
      </c>
    </row>
    <row r="310" spans="16:36" x14ac:dyDescent="0.25">
      <c r="P310">
        <v>1.5</v>
      </c>
      <c r="Q310">
        <v>293.33989501312334</v>
      </c>
      <c r="V310">
        <v>2.28579</v>
      </c>
      <c r="W310">
        <v>5602.9</v>
      </c>
      <c r="AH310">
        <v>1.5</v>
      </c>
      <c r="AI310">
        <v>293.33989501312334</v>
      </c>
      <c r="AJ310" t="s">
        <v>448</v>
      </c>
    </row>
    <row r="311" spans="16:36" x14ac:dyDescent="0.25">
      <c r="P311">
        <v>1.46</v>
      </c>
      <c r="Q311">
        <v>293.60236220472439</v>
      </c>
      <c r="V311">
        <v>2.1008800000000001</v>
      </c>
      <c r="W311">
        <v>5603.2</v>
      </c>
      <c r="AH311">
        <v>1.46</v>
      </c>
      <c r="AI311">
        <v>293.60236220472439</v>
      </c>
      <c r="AJ311" t="s">
        <v>448</v>
      </c>
    </row>
    <row r="312" spans="16:36" x14ac:dyDescent="0.25">
      <c r="P312">
        <v>1.72</v>
      </c>
      <c r="Q312">
        <v>294.9475065616798</v>
      </c>
      <c r="V312">
        <v>2.2639900000000002</v>
      </c>
      <c r="W312">
        <v>5606.7</v>
      </c>
      <c r="AH312">
        <v>1.72</v>
      </c>
      <c r="AI312">
        <v>294.9475065616798</v>
      </c>
      <c r="AJ312" t="s">
        <v>448</v>
      </c>
    </row>
    <row r="313" spans="16:36" x14ac:dyDescent="0.25">
      <c r="P313">
        <v>1.51</v>
      </c>
      <c r="Q313">
        <v>297.57217847769027</v>
      </c>
      <c r="V313">
        <v>2.1721599999999999</v>
      </c>
      <c r="W313">
        <v>5606.9</v>
      </c>
      <c r="AH313">
        <v>1.51</v>
      </c>
      <c r="AI313">
        <v>297.57217847769027</v>
      </c>
      <c r="AJ313" t="s">
        <v>448</v>
      </c>
    </row>
    <row r="314" spans="16:36" x14ac:dyDescent="0.25">
      <c r="P314">
        <v>1.47</v>
      </c>
      <c r="Q314">
        <v>301.73884514435696</v>
      </c>
      <c r="V314">
        <v>2.2715399999999999</v>
      </c>
      <c r="W314">
        <v>5610.5</v>
      </c>
      <c r="AH314">
        <v>1.47</v>
      </c>
      <c r="AI314">
        <v>301.73884514435696</v>
      </c>
      <c r="AJ314" t="s">
        <v>448</v>
      </c>
    </row>
    <row r="315" spans="16:36" x14ac:dyDescent="0.25">
      <c r="P315">
        <v>1.49</v>
      </c>
      <c r="Q315">
        <v>302.03412073490813</v>
      </c>
      <c r="V315">
        <v>2.1402999999999999</v>
      </c>
      <c r="W315">
        <v>5610.8</v>
      </c>
      <c r="AH315">
        <v>1.49</v>
      </c>
      <c r="AI315">
        <v>302.03412073490813</v>
      </c>
      <c r="AJ315" t="s">
        <v>448</v>
      </c>
    </row>
    <row r="316" spans="16:36" x14ac:dyDescent="0.25">
      <c r="P316">
        <v>1.45</v>
      </c>
      <c r="Q316">
        <v>303.08398950131232</v>
      </c>
      <c r="V316">
        <v>2.1231100000000001</v>
      </c>
      <c r="W316">
        <v>5626</v>
      </c>
      <c r="AH316">
        <v>1.45</v>
      </c>
      <c r="AI316">
        <v>303.08398950131232</v>
      </c>
      <c r="AJ316" t="s">
        <v>448</v>
      </c>
    </row>
    <row r="317" spans="16:36" x14ac:dyDescent="0.25">
      <c r="P317">
        <v>1.4</v>
      </c>
      <c r="Q317">
        <v>308.1692913385827</v>
      </c>
      <c r="V317">
        <v>2.3012999999999999</v>
      </c>
      <c r="W317">
        <v>5633.3</v>
      </c>
      <c r="AH317">
        <v>1.4</v>
      </c>
      <c r="AI317">
        <v>308.1692913385827</v>
      </c>
      <c r="AJ317" t="s">
        <v>448</v>
      </c>
    </row>
    <row r="318" spans="16:36" x14ac:dyDescent="0.25">
      <c r="P318">
        <v>1.64</v>
      </c>
      <c r="Q318">
        <v>308.26771653543307</v>
      </c>
      <c r="V318">
        <v>2.1164000000000001</v>
      </c>
      <c r="W318">
        <v>5637.4</v>
      </c>
      <c r="AH318">
        <v>1.64</v>
      </c>
      <c r="AI318">
        <v>308.26771653543307</v>
      </c>
      <c r="AJ318" t="s">
        <v>448</v>
      </c>
    </row>
    <row r="319" spans="16:36" x14ac:dyDescent="0.25">
      <c r="P319">
        <v>1.77</v>
      </c>
      <c r="Q319">
        <v>308.98950131233596</v>
      </c>
      <c r="V319">
        <v>2.1537099999999998</v>
      </c>
      <c r="W319">
        <v>5641.1</v>
      </c>
      <c r="AH319">
        <v>1.77</v>
      </c>
      <c r="AI319">
        <v>308.98950131233596</v>
      </c>
      <c r="AJ319" t="s">
        <v>448</v>
      </c>
    </row>
    <row r="320" spans="16:36" x14ac:dyDescent="0.25">
      <c r="P320">
        <v>1.65</v>
      </c>
      <c r="Q320">
        <v>309.61286089238843</v>
      </c>
      <c r="V320">
        <v>2.2031900000000002</v>
      </c>
      <c r="W320">
        <v>5675.2</v>
      </c>
      <c r="AH320">
        <v>1.65</v>
      </c>
      <c r="AI320">
        <v>309.61286089238843</v>
      </c>
      <c r="AJ320" t="s">
        <v>448</v>
      </c>
    </row>
    <row r="321" spans="16:36" x14ac:dyDescent="0.25">
      <c r="P321">
        <v>1.38</v>
      </c>
      <c r="Q321">
        <v>314.79658792650918</v>
      </c>
      <c r="V321">
        <v>2.14784</v>
      </c>
      <c r="W321">
        <v>5683</v>
      </c>
      <c r="AH321">
        <v>1.38</v>
      </c>
      <c r="AI321">
        <v>314.79658792650918</v>
      </c>
      <c r="AJ321" t="s">
        <v>448</v>
      </c>
    </row>
    <row r="322" spans="16:36" x14ac:dyDescent="0.25">
      <c r="P322">
        <v>1.61</v>
      </c>
      <c r="Q322">
        <v>319.1601049868766</v>
      </c>
      <c r="V322">
        <v>2.26105</v>
      </c>
      <c r="W322">
        <v>5686.5</v>
      </c>
      <c r="AH322">
        <v>1.61</v>
      </c>
      <c r="AI322">
        <v>319.1601049868766</v>
      </c>
      <c r="AJ322" t="s">
        <v>448</v>
      </c>
    </row>
    <row r="323" spans="16:36" x14ac:dyDescent="0.25">
      <c r="P323">
        <v>1.51</v>
      </c>
      <c r="Q323">
        <v>319.3569553805774</v>
      </c>
      <c r="V323">
        <v>2.2493099999999999</v>
      </c>
      <c r="W323">
        <v>5686.6</v>
      </c>
      <c r="AH323">
        <v>1.51</v>
      </c>
      <c r="AI323">
        <v>319.3569553805774</v>
      </c>
      <c r="AJ323" t="s">
        <v>448</v>
      </c>
    </row>
    <row r="324" spans="16:36" x14ac:dyDescent="0.25">
      <c r="P324">
        <v>1.74</v>
      </c>
      <c r="Q324">
        <v>319.61942257217845</v>
      </c>
      <c r="V324">
        <v>2.2778200000000002</v>
      </c>
      <c r="W324">
        <v>5690.3</v>
      </c>
      <c r="AH324">
        <v>1.74</v>
      </c>
      <c r="AI324">
        <v>319.61942257217845</v>
      </c>
      <c r="AJ324" t="s">
        <v>448</v>
      </c>
    </row>
    <row r="325" spans="16:36" x14ac:dyDescent="0.25">
      <c r="P325">
        <v>1.54</v>
      </c>
      <c r="Q325">
        <v>320.34120734908134</v>
      </c>
      <c r="V325">
        <v>2.3138800000000002</v>
      </c>
      <c r="W325">
        <v>5694</v>
      </c>
      <c r="AH325">
        <v>1.54</v>
      </c>
      <c r="AI325">
        <v>320.34120734908134</v>
      </c>
      <c r="AJ325" t="s">
        <v>448</v>
      </c>
    </row>
    <row r="326" spans="16:36" x14ac:dyDescent="0.25">
      <c r="P326">
        <v>1.42</v>
      </c>
      <c r="Q326">
        <v>326.57480314960628</v>
      </c>
      <c r="V326">
        <v>2.2358899999999999</v>
      </c>
      <c r="W326">
        <v>5698</v>
      </c>
      <c r="AH326">
        <v>1.42</v>
      </c>
      <c r="AI326">
        <v>326.57480314960628</v>
      </c>
      <c r="AJ326" t="s">
        <v>448</v>
      </c>
    </row>
    <row r="327" spans="16:36" x14ac:dyDescent="0.25">
      <c r="P327">
        <v>1.52</v>
      </c>
      <c r="Q327">
        <v>331.92257217847765</v>
      </c>
      <c r="V327">
        <v>2.22038</v>
      </c>
      <c r="W327">
        <v>5698</v>
      </c>
      <c r="AH327">
        <v>1.52</v>
      </c>
      <c r="AI327">
        <v>331.92257217847765</v>
      </c>
      <c r="AJ327" t="s">
        <v>448</v>
      </c>
    </row>
    <row r="328" spans="16:36" x14ac:dyDescent="0.25">
      <c r="P328">
        <v>1.52</v>
      </c>
      <c r="Q328">
        <v>334.15354330708658</v>
      </c>
      <c r="V328">
        <v>2.18851</v>
      </c>
      <c r="W328">
        <v>5698.1</v>
      </c>
      <c r="AH328">
        <v>1.52</v>
      </c>
      <c r="AI328">
        <v>334.15354330708658</v>
      </c>
      <c r="AJ328" t="s">
        <v>448</v>
      </c>
    </row>
    <row r="329" spans="16:36" x14ac:dyDescent="0.25">
      <c r="P329">
        <v>1.76</v>
      </c>
      <c r="Q329">
        <v>334.97375328083984</v>
      </c>
      <c r="V329">
        <v>2.1788699999999999</v>
      </c>
      <c r="W329">
        <v>5705.7</v>
      </c>
      <c r="AH329">
        <v>1.76</v>
      </c>
      <c r="AI329">
        <v>334.97375328083984</v>
      </c>
      <c r="AJ329" t="s">
        <v>448</v>
      </c>
    </row>
    <row r="330" spans="16:36" x14ac:dyDescent="0.25">
      <c r="P330">
        <v>1.46</v>
      </c>
      <c r="Q330">
        <v>335.07217847769027</v>
      </c>
      <c r="V330">
        <v>2.2941699999999998</v>
      </c>
      <c r="W330">
        <v>5709.3</v>
      </c>
      <c r="AH330">
        <v>1.46</v>
      </c>
      <c r="AI330">
        <v>335.07217847769027</v>
      </c>
      <c r="AJ330" t="s">
        <v>448</v>
      </c>
    </row>
    <row r="331" spans="16:36" x14ac:dyDescent="0.25">
      <c r="P331">
        <v>1.81</v>
      </c>
      <c r="Q331">
        <v>338.41863517060369</v>
      </c>
      <c r="V331">
        <v>2.17048</v>
      </c>
      <c r="W331">
        <v>5732.3</v>
      </c>
      <c r="AH331">
        <v>1.81</v>
      </c>
      <c r="AI331">
        <v>338.41863517060369</v>
      </c>
      <c r="AJ331" t="s">
        <v>448</v>
      </c>
    </row>
    <row r="332" spans="16:36" x14ac:dyDescent="0.25">
      <c r="P332">
        <v>1.43</v>
      </c>
      <c r="Q332">
        <v>339.27165354330708</v>
      </c>
      <c r="V332">
        <v>2.1583199999999998</v>
      </c>
      <c r="W332">
        <v>5736.1</v>
      </c>
      <c r="AH332">
        <v>1.43</v>
      </c>
      <c r="AI332">
        <v>339.27165354330708</v>
      </c>
      <c r="AJ332" t="s">
        <v>448</v>
      </c>
    </row>
    <row r="333" spans="16:36" x14ac:dyDescent="0.25">
      <c r="P333">
        <v>1.9</v>
      </c>
      <c r="Q333">
        <v>339.66535433070862</v>
      </c>
      <c r="V333">
        <v>2.1558099999999998</v>
      </c>
      <c r="W333">
        <v>5747.5</v>
      </c>
      <c r="AH333">
        <v>1.9</v>
      </c>
      <c r="AI333">
        <v>339.66535433070862</v>
      </c>
      <c r="AJ333" t="s">
        <v>448</v>
      </c>
    </row>
    <row r="334" spans="16:36" x14ac:dyDescent="0.25">
      <c r="P334">
        <v>1.51</v>
      </c>
      <c r="Q334">
        <v>341.43700787401571</v>
      </c>
      <c r="V334">
        <v>2.32897</v>
      </c>
      <c r="W334">
        <v>5766.2</v>
      </c>
      <c r="AH334">
        <v>1.51</v>
      </c>
      <c r="AI334">
        <v>341.43700787401571</v>
      </c>
      <c r="AJ334" t="s">
        <v>448</v>
      </c>
    </row>
    <row r="335" spans="16:36" x14ac:dyDescent="0.25">
      <c r="P335">
        <v>1.38</v>
      </c>
      <c r="Q335">
        <v>343.60236220472439</v>
      </c>
      <c r="V335">
        <v>2.2111499999999999</v>
      </c>
      <c r="W335">
        <v>5774</v>
      </c>
      <c r="AH335">
        <v>1.38</v>
      </c>
      <c r="AI335">
        <v>343.60236220472439</v>
      </c>
      <c r="AJ335" t="s">
        <v>448</v>
      </c>
    </row>
    <row r="336" spans="16:36" x14ac:dyDescent="0.25">
      <c r="P336">
        <v>1.37</v>
      </c>
      <c r="Q336">
        <v>343.70078740157481</v>
      </c>
      <c r="V336">
        <v>2.2526600000000001</v>
      </c>
      <c r="W336">
        <v>5774</v>
      </c>
      <c r="AH336">
        <v>1.37</v>
      </c>
      <c r="AI336">
        <v>343.70078740157481</v>
      </c>
      <c r="AJ336" t="s">
        <v>448</v>
      </c>
    </row>
    <row r="337" spans="16:36" x14ac:dyDescent="0.25">
      <c r="P337">
        <v>1.47</v>
      </c>
      <c r="Q337">
        <v>343.79921259842519</v>
      </c>
      <c r="V337">
        <v>2.24302</v>
      </c>
      <c r="W337">
        <v>5777.8</v>
      </c>
      <c r="AH337">
        <v>1.47</v>
      </c>
      <c r="AI337">
        <v>343.79921259842519</v>
      </c>
      <c r="AJ337" t="s">
        <v>448</v>
      </c>
    </row>
    <row r="338" spans="16:36" x14ac:dyDescent="0.25">
      <c r="P338">
        <v>1.54</v>
      </c>
      <c r="Q338">
        <v>346.29265091863516</v>
      </c>
      <c r="V338">
        <v>2.3012999999999999</v>
      </c>
      <c r="W338">
        <v>5781.5</v>
      </c>
      <c r="AH338">
        <v>1.54</v>
      </c>
      <c r="AI338">
        <v>346.29265091863516</v>
      </c>
      <c r="AJ338" t="s">
        <v>448</v>
      </c>
    </row>
    <row r="339" spans="16:36" x14ac:dyDescent="0.25">
      <c r="P339">
        <v>1.64</v>
      </c>
      <c r="Q339">
        <v>346.94881889763775</v>
      </c>
      <c r="V339">
        <v>2.1952199999999999</v>
      </c>
      <c r="W339">
        <v>5781.7</v>
      </c>
      <c r="AH339">
        <v>1.64</v>
      </c>
      <c r="AI339">
        <v>346.94881889763775</v>
      </c>
      <c r="AJ339" t="s">
        <v>448</v>
      </c>
    </row>
    <row r="340" spans="16:36" x14ac:dyDescent="0.25">
      <c r="P340">
        <v>1.6</v>
      </c>
      <c r="Q340">
        <v>351.18110236220474</v>
      </c>
      <c r="V340">
        <v>2.1646100000000001</v>
      </c>
      <c r="W340">
        <v>5789.3</v>
      </c>
      <c r="AH340">
        <v>1.6</v>
      </c>
      <c r="AI340">
        <v>351.18110236220474</v>
      </c>
      <c r="AJ340" t="s">
        <v>448</v>
      </c>
    </row>
    <row r="341" spans="16:36" x14ac:dyDescent="0.25">
      <c r="P341">
        <v>1.89</v>
      </c>
      <c r="Q341">
        <v>351.31233595800524</v>
      </c>
      <c r="V341">
        <v>2.3138800000000002</v>
      </c>
      <c r="W341">
        <v>5792.8</v>
      </c>
      <c r="AH341">
        <v>1.89</v>
      </c>
      <c r="AI341">
        <v>351.31233595800524</v>
      </c>
      <c r="AJ341" t="s">
        <v>448</v>
      </c>
    </row>
    <row r="342" spans="16:36" x14ac:dyDescent="0.25">
      <c r="P342">
        <v>1.42</v>
      </c>
      <c r="Q342">
        <v>360.30183727034114</v>
      </c>
      <c r="V342">
        <v>2.2283400000000002</v>
      </c>
      <c r="W342">
        <v>5793</v>
      </c>
      <c r="AH342">
        <v>1.42</v>
      </c>
      <c r="AI342">
        <v>360.30183727034114</v>
      </c>
      <c r="AJ342" t="s">
        <v>448</v>
      </c>
    </row>
    <row r="343" spans="16:36" x14ac:dyDescent="0.25">
      <c r="P343">
        <v>2</v>
      </c>
      <c r="Q343">
        <v>362.69685039370074</v>
      </c>
      <c r="V343">
        <v>2.1839</v>
      </c>
      <c r="W343">
        <v>5793.1</v>
      </c>
      <c r="AH343">
        <v>2</v>
      </c>
      <c r="AI343">
        <v>362.69685039370074</v>
      </c>
      <c r="AJ343" t="s">
        <v>448</v>
      </c>
    </row>
    <row r="344" spans="16:36" x14ac:dyDescent="0.25">
      <c r="P344">
        <v>1.69</v>
      </c>
      <c r="Q344">
        <v>364.89501312335955</v>
      </c>
      <c r="V344">
        <v>2.2694299999999998</v>
      </c>
      <c r="W344">
        <v>5796.7</v>
      </c>
      <c r="AH344">
        <v>1.69</v>
      </c>
      <c r="AI344">
        <v>364.89501312335955</v>
      </c>
      <c r="AJ344" t="s">
        <v>448</v>
      </c>
    </row>
    <row r="345" spans="16:36" x14ac:dyDescent="0.25">
      <c r="P345">
        <v>2</v>
      </c>
      <c r="Q345">
        <v>368.93044619422574</v>
      </c>
      <c r="V345">
        <v>2.2849499999999998</v>
      </c>
      <c r="W345">
        <v>5804.3</v>
      </c>
      <c r="AH345">
        <v>2</v>
      </c>
      <c r="AI345">
        <v>368.93044619422574</v>
      </c>
      <c r="AJ345" t="s">
        <v>448</v>
      </c>
    </row>
    <row r="346" spans="16:36" x14ac:dyDescent="0.25">
      <c r="P346">
        <v>1.34</v>
      </c>
      <c r="Q346">
        <v>371.42388451443566</v>
      </c>
      <c r="V346">
        <v>2.3428100000000001</v>
      </c>
      <c r="W346">
        <v>5819.4</v>
      </c>
      <c r="AH346">
        <v>1.34</v>
      </c>
      <c r="AI346">
        <v>371.42388451443566</v>
      </c>
      <c r="AJ346" t="s">
        <v>448</v>
      </c>
    </row>
    <row r="347" spans="16:36" x14ac:dyDescent="0.25">
      <c r="P347">
        <v>1.59</v>
      </c>
      <c r="Q347">
        <v>375.16404199475068</v>
      </c>
      <c r="V347">
        <v>2.3587400000000001</v>
      </c>
      <c r="W347">
        <v>5819.4</v>
      </c>
      <c r="AH347">
        <v>1.59</v>
      </c>
      <c r="AI347">
        <v>375.16404199475068</v>
      </c>
      <c r="AJ347" t="s">
        <v>448</v>
      </c>
    </row>
    <row r="348" spans="16:36" x14ac:dyDescent="0.25">
      <c r="P348">
        <v>1.43</v>
      </c>
      <c r="Q348">
        <v>375.26246719160099</v>
      </c>
      <c r="V348">
        <v>2.2732000000000001</v>
      </c>
      <c r="W348">
        <v>5884.1</v>
      </c>
      <c r="AH348">
        <v>1.43</v>
      </c>
      <c r="AI348">
        <v>375.26246719160099</v>
      </c>
      <c r="AJ348" t="s">
        <v>448</v>
      </c>
    </row>
    <row r="349" spans="16:36" x14ac:dyDescent="0.25">
      <c r="P349">
        <v>1.54</v>
      </c>
      <c r="Q349">
        <v>378.08398950131232</v>
      </c>
      <c r="V349">
        <v>2.1880899999999999</v>
      </c>
      <c r="W349">
        <v>5891.9</v>
      </c>
      <c r="AH349">
        <v>1.54</v>
      </c>
      <c r="AI349">
        <v>378.08398950131232</v>
      </c>
      <c r="AJ349" t="s">
        <v>448</v>
      </c>
    </row>
    <row r="350" spans="16:36" x14ac:dyDescent="0.25">
      <c r="P350">
        <v>1.62</v>
      </c>
      <c r="Q350">
        <v>378.11679790026244</v>
      </c>
      <c r="V350">
        <v>2.2358899999999999</v>
      </c>
      <c r="W350">
        <v>5899.4</v>
      </c>
      <c r="AH350">
        <v>1.62</v>
      </c>
      <c r="AI350">
        <v>378.11679790026244</v>
      </c>
      <c r="AJ350" t="s">
        <v>448</v>
      </c>
    </row>
    <row r="351" spans="16:36" x14ac:dyDescent="0.25">
      <c r="P351">
        <v>1.25</v>
      </c>
      <c r="Q351">
        <v>384.80971128608923</v>
      </c>
      <c r="V351">
        <v>2.2593700000000001</v>
      </c>
      <c r="W351">
        <v>5903.2</v>
      </c>
      <c r="AH351">
        <v>1.25</v>
      </c>
      <c r="AI351">
        <v>384.80971128608923</v>
      </c>
      <c r="AJ351" t="s">
        <v>448</v>
      </c>
    </row>
    <row r="352" spans="16:36" x14ac:dyDescent="0.25">
      <c r="P352">
        <v>1.63</v>
      </c>
      <c r="Q352">
        <v>385.23622047244095</v>
      </c>
      <c r="V352">
        <v>2.3197399999999999</v>
      </c>
      <c r="W352">
        <v>5910.6</v>
      </c>
      <c r="AH352">
        <v>1.63</v>
      </c>
      <c r="AI352">
        <v>385.23622047244095</v>
      </c>
      <c r="AJ352" t="s">
        <v>448</v>
      </c>
    </row>
    <row r="353" spans="16:36" x14ac:dyDescent="0.25">
      <c r="P353">
        <v>1.58</v>
      </c>
      <c r="Q353">
        <v>386.02362204724409</v>
      </c>
      <c r="V353">
        <v>2.3059099999999999</v>
      </c>
      <c r="W353">
        <v>5910.7</v>
      </c>
      <c r="AH353">
        <v>1.58</v>
      </c>
      <c r="AI353">
        <v>386.02362204724409</v>
      </c>
      <c r="AJ353" t="s">
        <v>448</v>
      </c>
    </row>
    <row r="354" spans="16:36" x14ac:dyDescent="0.25">
      <c r="P354">
        <v>1.3</v>
      </c>
      <c r="Q354">
        <v>390.74803149606294</v>
      </c>
      <c r="V354">
        <v>2.2187000000000001</v>
      </c>
      <c r="W354">
        <v>5910.8</v>
      </c>
      <c r="AH354">
        <v>1.3</v>
      </c>
      <c r="AI354">
        <v>390.74803149606294</v>
      </c>
      <c r="AJ354" t="s">
        <v>448</v>
      </c>
    </row>
    <row r="355" spans="16:36" x14ac:dyDescent="0.25">
      <c r="P355">
        <v>1.35</v>
      </c>
      <c r="Q355">
        <v>394.58661417322833</v>
      </c>
      <c r="V355">
        <v>2.2920699999999998</v>
      </c>
      <c r="W355">
        <v>5918.3</v>
      </c>
      <c r="AH355">
        <v>1.35</v>
      </c>
      <c r="AI355">
        <v>394.58661417322833</v>
      </c>
      <c r="AJ355" t="s">
        <v>448</v>
      </c>
    </row>
    <row r="356" spans="16:36" x14ac:dyDescent="0.25">
      <c r="P356">
        <v>1.75</v>
      </c>
      <c r="Q356">
        <v>395.76771653543301</v>
      </c>
      <c r="V356">
        <v>2.3390300000000002</v>
      </c>
      <c r="W356">
        <v>5937.2</v>
      </c>
      <c r="AH356">
        <v>1.75</v>
      </c>
      <c r="AI356">
        <v>395.76771653543301</v>
      </c>
      <c r="AJ356" t="s">
        <v>448</v>
      </c>
    </row>
    <row r="357" spans="16:36" x14ac:dyDescent="0.25">
      <c r="P357">
        <v>1.54</v>
      </c>
      <c r="Q357">
        <v>397.24409448818898</v>
      </c>
      <c r="V357">
        <v>2.1872500000000001</v>
      </c>
      <c r="W357">
        <v>5971.7</v>
      </c>
      <c r="AH357">
        <v>1.54</v>
      </c>
      <c r="AI357">
        <v>397.24409448818898</v>
      </c>
      <c r="AJ357" t="s">
        <v>448</v>
      </c>
    </row>
    <row r="358" spans="16:36" x14ac:dyDescent="0.25">
      <c r="P358">
        <v>1.65</v>
      </c>
      <c r="Q358">
        <v>398.81889763779526</v>
      </c>
      <c r="V358">
        <v>2.1759300000000001</v>
      </c>
      <c r="W358">
        <v>5971.7</v>
      </c>
      <c r="AH358">
        <v>1.65</v>
      </c>
      <c r="AI358">
        <v>398.81889763779526</v>
      </c>
      <c r="AJ358" t="s">
        <v>448</v>
      </c>
    </row>
    <row r="359" spans="16:36" x14ac:dyDescent="0.25">
      <c r="P359">
        <v>1.66</v>
      </c>
      <c r="Q359">
        <v>399.70472440944877</v>
      </c>
      <c r="V359">
        <v>2.32687</v>
      </c>
      <c r="W359">
        <v>5979</v>
      </c>
      <c r="AH359">
        <v>1.66</v>
      </c>
      <c r="AI359">
        <v>399.70472440944877</v>
      </c>
      <c r="AJ359" t="s">
        <v>448</v>
      </c>
    </row>
    <row r="360" spans="16:36" x14ac:dyDescent="0.25">
      <c r="P360">
        <v>1.42</v>
      </c>
      <c r="Q360">
        <v>399.83595800524932</v>
      </c>
      <c r="V360">
        <v>2.2677499999999999</v>
      </c>
      <c r="W360">
        <v>5979.1</v>
      </c>
      <c r="AH360">
        <v>1.42</v>
      </c>
      <c r="AI360">
        <v>399.83595800524932</v>
      </c>
      <c r="AJ360" t="s">
        <v>448</v>
      </c>
    </row>
    <row r="361" spans="16:36" x14ac:dyDescent="0.25">
      <c r="P361">
        <v>1.54</v>
      </c>
      <c r="Q361">
        <v>402.75590551181102</v>
      </c>
      <c r="V361">
        <v>2.15706</v>
      </c>
      <c r="W361">
        <v>5979.3</v>
      </c>
      <c r="AH361">
        <v>1.54</v>
      </c>
      <c r="AI361">
        <v>402.75590551181102</v>
      </c>
      <c r="AJ361" t="s">
        <v>448</v>
      </c>
    </row>
    <row r="362" spans="16:36" x14ac:dyDescent="0.25">
      <c r="P362">
        <v>1.63</v>
      </c>
      <c r="Q362">
        <v>404.19947506561681</v>
      </c>
      <c r="V362">
        <v>2.1352600000000002</v>
      </c>
      <c r="W362">
        <v>5979.4</v>
      </c>
      <c r="AH362">
        <v>1.63</v>
      </c>
      <c r="AI362">
        <v>404.19947506561681</v>
      </c>
      <c r="AJ362" t="s">
        <v>448</v>
      </c>
    </row>
    <row r="363" spans="16:36" x14ac:dyDescent="0.25">
      <c r="P363">
        <v>1.48</v>
      </c>
      <c r="Q363">
        <v>407.21784776902888</v>
      </c>
      <c r="V363">
        <v>2.1960500000000001</v>
      </c>
      <c r="W363">
        <v>5983.1</v>
      </c>
      <c r="AH363">
        <v>1.48</v>
      </c>
      <c r="AI363">
        <v>407.21784776902888</v>
      </c>
      <c r="AJ363" t="s">
        <v>448</v>
      </c>
    </row>
    <row r="364" spans="16:36" x14ac:dyDescent="0.25">
      <c r="P364">
        <v>1.41</v>
      </c>
      <c r="Q364">
        <v>409.44881889763775</v>
      </c>
      <c r="V364">
        <v>2.1247699999999998</v>
      </c>
      <c r="W364">
        <v>5983.2</v>
      </c>
      <c r="AH364">
        <v>1.41</v>
      </c>
      <c r="AI364">
        <v>409.44881889763775</v>
      </c>
      <c r="AJ364" t="s">
        <v>448</v>
      </c>
    </row>
    <row r="365" spans="16:36" x14ac:dyDescent="0.25">
      <c r="P365">
        <v>1.44</v>
      </c>
      <c r="Q365">
        <v>411.58136482939631</v>
      </c>
      <c r="V365">
        <v>2.2077900000000001</v>
      </c>
      <c r="W365">
        <v>5986.9</v>
      </c>
      <c r="AH365">
        <v>1.44</v>
      </c>
      <c r="AI365">
        <v>411.58136482939631</v>
      </c>
      <c r="AJ365" t="s">
        <v>448</v>
      </c>
    </row>
    <row r="366" spans="16:36" x14ac:dyDescent="0.25">
      <c r="P366">
        <v>1.58</v>
      </c>
      <c r="Q366">
        <v>412.07349081364828</v>
      </c>
      <c r="V366">
        <v>2.1679599999999999</v>
      </c>
      <c r="W366">
        <v>5986.9</v>
      </c>
      <c r="AH366">
        <v>1.58</v>
      </c>
      <c r="AI366">
        <v>412.07349081364828</v>
      </c>
      <c r="AJ366" t="s">
        <v>448</v>
      </c>
    </row>
    <row r="367" spans="16:36" x14ac:dyDescent="0.25">
      <c r="P367">
        <v>1.46</v>
      </c>
      <c r="Q367">
        <v>414.8293963254593</v>
      </c>
      <c r="V367">
        <v>2.3121900000000002</v>
      </c>
      <c r="W367">
        <v>5994.3</v>
      </c>
      <c r="AH367">
        <v>1.46</v>
      </c>
      <c r="AI367">
        <v>414.8293963254593</v>
      </c>
      <c r="AJ367" t="s">
        <v>448</v>
      </c>
    </row>
    <row r="368" spans="16:36" x14ac:dyDescent="0.25">
      <c r="P368">
        <v>1.52</v>
      </c>
      <c r="Q368">
        <v>417.25721784776903</v>
      </c>
      <c r="V368">
        <v>2.2484600000000001</v>
      </c>
      <c r="W368">
        <v>5994.4</v>
      </c>
      <c r="AH368">
        <v>1.52</v>
      </c>
      <c r="AI368">
        <v>417.25721784776903</v>
      </c>
      <c r="AJ368" t="s">
        <v>448</v>
      </c>
    </row>
    <row r="369" spans="16:36" x14ac:dyDescent="0.25">
      <c r="P369">
        <v>1.38</v>
      </c>
      <c r="Q369">
        <v>419.06167979002623</v>
      </c>
      <c r="V369">
        <v>2.28159</v>
      </c>
      <c r="W369">
        <v>5998.1</v>
      </c>
      <c r="AH369">
        <v>1.38</v>
      </c>
      <c r="AI369">
        <v>419.06167979002623</v>
      </c>
      <c r="AJ369" t="s">
        <v>448</v>
      </c>
    </row>
    <row r="370" spans="16:36" x14ac:dyDescent="0.25">
      <c r="P370">
        <v>1.41</v>
      </c>
      <c r="Q370">
        <v>423.62204724409446</v>
      </c>
      <c r="V370">
        <v>2.2958400000000001</v>
      </c>
      <c r="W370">
        <v>5998.1</v>
      </c>
      <c r="AH370">
        <v>1.41</v>
      </c>
      <c r="AI370">
        <v>423.62204724409446</v>
      </c>
      <c r="AJ370" t="s">
        <v>448</v>
      </c>
    </row>
    <row r="371" spans="16:36" x14ac:dyDescent="0.25">
      <c r="P371">
        <v>1.36</v>
      </c>
      <c r="Q371">
        <v>424.63910761154858</v>
      </c>
      <c r="V371">
        <v>2.2275</v>
      </c>
      <c r="W371">
        <v>5998.2</v>
      </c>
      <c r="AH371">
        <v>1.36</v>
      </c>
      <c r="AI371">
        <v>424.63910761154858</v>
      </c>
      <c r="AJ371" t="s">
        <v>448</v>
      </c>
    </row>
    <row r="372" spans="16:36" x14ac:dyDescent="0.25">
      <c r="P372">
        <v>1.48</v>
      </c>
      <c r="Q372">
        <v>427.55905511811017</v>
      </c>
      <c r="V372">
        <v>2.3281299999999998</v>
      </c>
      <c r="W372">
        <v>6062.6</v>
      </c>
      <c r="AH372">
        <v>1.48</v>
      </c>
      <c r="AI372">
        <v>427.55905511811017</v>
      </c>
      <c r="AJ372" t="s">
        <v>448</v>
      </c>
    </row>
    <row r="373" spans="16:36" x14ac:dyDescent="0.25">
      <c r="P373">
        <v>1.57</v>
      </c>
      <c r="Q373">
        <v>428.28083989501306</v>
      </c>
      <c r="V373">
        <v>2.2631299999999999</v>
      </c>
      <c r="W373">
        <v>6089.4</v>
      </c>
      <c r="AH373">
        <v>1.57</v>
      </c>
      <c r="AI373">
        <v>428.28083989501306</v>
      </c>
      <c r="AJ373" t="s">
        <v>448</v>
      </c>
    </row>
    <row r="374" spans="16:36" x14ac:dyDescent="0.25">
      <c r="P374">
        <v>1.33</v>
      </c>
      <c r="Q374">
        <v>430.21653543307082</v>
      </c>
      <c r="V374">
        <v>2.28661</v>
      </c>
      <c r="W374">
        <v>6104.5</v>
      </c>
      <c r="AH374">
        <v>1.33</v>
      </c>
      <c r="AI374">
        <v>430.21653543307082</v>
      </c>
      <c r="AJ374" t="s">
        <v>448</v>
      </c>
    </row>
    <row r="375" spans="16:36" x14ac:dyDescent="0.25">
      <c r="P375">
        <v>1.49</v>
      </c>
      <c r="Q375">
        <v>433.00524934383196</v>
      </c>
      <c r="V375">
        <v>2.3050600000000001</v>
      </c>
      <c r="W375">
        <v>6112.1</v>
      </c>
      <c r="AH375">
        <v>1.49</v>
      </c>
      <c r="AI375">
        <v>433.00524934383196</v>
      </c>
      <c r="AJ375" t="s">
        <v>448</v>
      </c>
    </row>
    <row r="376" spans="16:36" x14ac:dyDescent="0.25">
      <c r="P376">
        <v>1.58</v>
      </c>
      <c r="Q376">
        <v>435.82677165354329</v>
      </c>
      <c r="V376">
        <v>2.2509700000000001</v>
      </c>
      <c r="W376">
        <v>6119.8</v>
      </c>
      <c r="AH376">
        <v>1.58</v>
      </c>
      <c r="AI376">
        <v>435.82677165354329</v>
      </c>
      <c r="AJ376" t="s">
        <v>448</v>
      </c>
    </row>
    <row r="377" spans="16:36" x14ac:dyDescent="0.25">
      <c r="P377">
        <v>1.36</v>
      </c>
      <c r="Q377">
        <v>439.5669291338582</v>
      </c>
      <c r="V377">
        <v>2.2732000000000001</v>
      </c>
      <c r="W377">
        <v>6123.5</v>
      </c>
      <c r="AH377">
        <v>1.36</v>
      </c>
      <c r="AI377">
        <v>439.5669291338582</v>
      </c>
      <c r="AJ377" t="s">
        <v>448</v>
      </c>
    </row>
    <row r="378" spans="16:36" x14ac:dyDescent="0.25">
      <c r="P378">
        <v>1.4</v>
      </c>
      <c r="Q378">
        <v>444.71784776902888</v>
      </c>
      <c r="V378">
        <v>2.32267</v>
      </c>
      <c r="W378">
        <v>6134.8</v>
      </c>
      <c r="AH378">
        <v>1.4</v>
      </c>
      <c r="AI378">
        <v>444.71784776902888</v>
      </c>
      <c r="AJ378" t="s">
        <v>448</v>
      </c>
    </row>
    <row r="379" spans="16:36" x14ac:dyDescent="0.25">
      <c r="P379">
        <v>1.4</v>
      </c>
      <c r="Q379">
        <v>447.93307086614169</v>
      </c>
      <c r="V379">
        <v>2.3407</v>
      </c>
      <c r="W379">
        <v>6153.8</v>
      </c>
      <c r="AH379">
        <v>1.4</v>
      </c>
      <c r="AI379">
        <v>447.93307086614169</v>
      </c>
      <c r="AJ379" t="s">
        <v>448</v>
      </c>
    </row>
    <row r="380" spans="16:36" x14ac:dyDescent="0.25">
      <c r="P380">
        <v>1.51</v>
      </c>
      <c r="Q380">
        <v>455.15091863517057</v>
      </c>
      <c r="V380">
        <v>2.3386</v>
      </c>
      <c r="W380">
        <v>6165.2</v>
      </c>
      <c r="AH380">
        <v>1.51</v>
      </c>
      <c r="AI380">
        <v>455.15091863517057</v>
      </c>
      <c r="AJ380" t="s">
        <v>448</v>
      </c>
    </row>
    <row r="381" spans="16:36" x14ac:dyDescent="0.25">
      <c r="P381">
        <v>1.67</v>
      </c>
      <c r="Q381">
        <v>456.52887139107611</v>
      </c>
      <c r="V381">
        <v>2.22749</v>
      </c>
      <c r="W381">
        <v>6188.2</v>
      </c>
      <c r="AH381">
        <v>1.67</v>
      </c>
      <c r="AI381">
        <v>456.52887139107611</v>
      </c>
      <c r="AJ381" t="s">
        <v>448</v>
      </c>
    </row>
    <row r="382" spans="16:36" x14ac:dyDescent="0.25">
      <c r="P382">
        <v>1.58</v>
      </c>
      <c r="Q382">
        <v>458.85826771653547</v>
      </c>
      <c r="V382">
        <v>2.2778100000000001</v>
      </c>
      <c r="W382">
        <v>6191.9</v>
      </c>
      <c r="AH382">
        <v>1.58</v>
      </c>
      <c r="AI382">
        <v>458.85826771653547</v>
      </c>
      <c r="AJ382" t="s">
        <v>448</v>
      </c>
    </row>
    <row r="383" spans="16:36" x14ac:dyDescent="0.25">
      <c r="P383">
        <v>1.62</v>
      </c>
      <c r="Q383">
        <v>459.44881889763775</v>
      </c>
      <c r="V383">
        <v>2.3121900000000002</v>
      </c>
      <c r="W383">
        <v>6191.9</v>
      </c>
      <c r="AH383">
        <v>1.62</v>
      </c>
      <c r="AI383">
        <v>459.44881889763775</v>
      </c>
      <c r="AJ383" t="s">
        <v>448</v>
      </c>
    </row>
    <row r="384" spans="16:36" x14ac:dyDescent="0.25">
      <c r="P384">
        <v>1.59</v>
      </c>
      <c r="Q384">
        <v>462.27034120734908</v>
      </c>
      <c r="V384">
        <v>2.2585199999999999</v>
      </c>
      <c r="W384">
        <v>6195.8</v>
      </c>
      <c r="AH384">
        <v>1.59</v>
      </c>
      <c r="AI384">
        <v>462.27034120734908</v>
      </c>
      <c r="AJ384" t="s">
        <v>448</v>
      </c>
    </row>
    <row r="385" spans="16:36" x14ac:dyDescent="0.25">
      <c r="P385">
        <v>1.58</v>
      </c>
      <c r="Q385">
        <v>462.5</v>
      </c>
      <c r="V385">
        <v>2.2937400000000001</v>
      </c>
      <c r="W385">
        <v>6199.5</v>
      </c>
      <c r="AH385">
        <v>1.58</v>
      </c>
      <c r="AI385">
        <v>462.5</v>
      </c>
      <c r="AJ385" t="s">
        <v>448</v>
      </c>
    </row>
    <row r="386" spans="16:36" x14ac:dyDescent="0.25">
      <c r="P386">
        <v>1.51</v>
      </c>
      <c r="Q386">
        <v>469.61942257217839</v>
      </c>
      <c r="V386">
        <v>2.2425899999999999</v>
      </c>
      <c r="W386">
        <v>6203.4</v>
      </c>
      <c r="AH386">
        <v>1.51</v>
      </c>
      <c r="AI386">
        <v>469.61942257217839</v>
      </c>
      <c r="AJ386" t="s">
        <v>448</v>
      </c>
    </row>
    <row r="387" spans="16:36" x14ac:dyDescent="0.25">
      <c r="P387">
        <v>1.43</v>
      </c>
      <c r="Q387">
        <v>469.8818897637795</v>
      </c>
      <c r="V387">
        <v>2.2186900000000001</v>
      </c>
      <c r="W387">
        <v>6203.4</v>
      </c>
      <c r="AH387">
        <v>1.43</v>
      </c>
      <c r="AI387">
        <v>469.8818897637795</v>
      </c>
      <c r="AJ387" t="s">
        <v>448</v>
      </c>
    </row>
    <row r="388" spans="16:36" x14ac:dyDescent="0.25">
      <c r="P388">
        <v>1.71</v>
      </c>
      <c r="Q388">
        <v>470.73490813648289</v>
      </c>
      <c r="V388">
        <v>2.2035900000000002</v>
      </c>
      <c r="W388">
        <v>6218.7</v>
      </c>
      <c r="AH388">
        <v>1.71</v>
      </c>
      <c r="AI388">
        <v>470.73490813648289</v>
      </c>
      <c r="AJ388" t="s">
        <v>448</v>
      </c>
    </row>
    <row r="389" spans="16:36" x14ac:dyDescent="0.25">
      <c r="P389">
        <v>1.38</v>
      </c>
      <c r="Q389">
        <v>472.04724409448818</v>
      </c>
      <c r="V389">
        <v>2.3277000000000001</v>
      </c>
      <c r="W389">
        <v>6226</v>
      </c>
      <c r="AH389">
        <v>1.38</v>
      </c>
      <c r="AI389">
        <v>472.04724409448818</v>
      </c>
      <c r="AJ389" t="s">
        <v>448</v>
      </c>
    </row>
    <row r="390" spans="16:36" x14ac:dyDescent="0.25">
      <c r="P390">
        <v>1.53</v>
      </c>
      <c r="Q390">
        <v>479.39632545931755</v>
      </c>
      <c r="V390">
        <v>2.34741</v>
      </c>
      <c r="W390">
        <v>6229.8</v>
      </c>
      <c r="AH390">
        <v>1.53</v>
      </c>
      <c r="AI390">
        <v>479.39632545931755</v>
      </c>
      <c r="AJ390" t="s">
        <v>448</v>
      </c>
    </row>
    <row r="391" spans="16:36" x14ac:dyDescent="0.25">
      <c r="P391">
        <v>1.37</v>
      </c>
      <c r="Q391">
        <v>481.13517060367451</v>
      </c>
      <c r="V391">
        <v>2.18892</v>
      </c>
      <c r="W391">
        <v>6233.9</v>
      </c>
      <c r="AH391">
        <v>1.37</v>
      </c>
      <c r="AI391">
        <v>481.13517060367451</v>
      </c>
      <c r="AJ391" t="s">
        <v>448</v>
      </c>
    </row>
    <row r="392" spans="16:36" x14ac:dyDescent="0.25">
      <c r="P392">
        <v>1.58</v>
      </c>
      <c r="Q392">
        <v>483.59580052493436</v>
      </c>
      <c r="V392">
        <v>2.1285400000000001</v>
      </c>
      <c r="W392">
        <v>6234</v>
      </c>
      <c r="AH392">
        <v>1.58</v>
      </c>
      <c r="AI392">
        <v>483.59580052493436</v>
      </c>
      <c r="AJ392" t="s">
        <v>448</v>
      </c>
    </row>
    <row r="393" spans="16:36" x14ac:dyDescent="0.25">
      <c r="P393">
        <v>1.34</v>
      </c>
      <c r="Q393">
        <v>484.80971128608923</v>
      </c>
      <c r="V393">
        <v>2.1184799999999999</v>
      </c>
      <c r="W393">
        <v>6234</v>
      </c>
      <c r="AH393">
        <v>1.34</v>
      </c>
      <c r="AI393">
        <v>484.80971128608923</v>
      </c>
      <c r="AJ393" t="s">
        <v>448</v>
      </c>
    </row>
    <row r="394" spans="16:36" x14ac:dyDescent="0.25">
      <c r="P394">
        <v>1.4</v>
      </c>
      <c r="Q394">
        <v>488.51706036745406</v>
      </c>
      <c r="V394">
        <v>2.1679499999999998</v>
      </c>
      <c r="W394">
        <v>6237.7</v>
      </c>
      <c r="AH394">
        <v>1.4</v>
      </c>
      <c r="AI394">
        <v>488.51706036745406</v>
      </c>
      <c r="AJ394" t="s">
        <v>448</v>
      </c>
    </row>
    <row r="395" spans="16:36" x14ac:dyDescent="0.25">
      <c r="P395">
        <v>1.79</v>
      </c>
      <c r="Q395">
        <v>500.88582677165346</v>
      </c>
      <c r="V395">
        <v>2.1495000000000002</v>
      </c>
      <c r="W395">
        <v>6241.6</v>
      </c>
      <c r="AH395">
        <v>1.79</v>
      </c>
      <c r="AI395">
        <v>500.88582677165346</v>
      </c>
      <c r="AJ395" t="s">
        <v>448</v>
      </c>
    </row>
    <row r="396" spans="16:36" x14ac:dyDescent="0.25">
      <c r="P396">
        <v>1.54</v>
      </c>
      <c r="Q396">
        <v>501.50918635170603</v>
      </c>
      <c r="V396">
        <v>2.1406999999999998</v>
      </c>
      <c r="W396">
        <v>6241.6</v>
      </c>
      <c r="AH396">
        <v>1.54</v>
      </c>
      <c r="AI396">
        <v>501.50918635170603</v>
      </c>
      <c r="AJ396" t="s">
        <v>448</v>
      </c>
    </row>
    <row r="397" spans="16:36" x14ac:dyDescent="0.25">
      <c r="P397">
        <v>1.53</v>
      </c>
      <c r="Q397">
        <v>502.69028871391072</v>
      </c>
      <c r="V397">
        <v>2.3595700000000002</v>
      </c>
      <c r="W397">
        <v>6279.2</v>
      </c>
      <c r="AH397">
        <v>1.53</v>
      </c>
      <c r="AI397">
        <v>502.69028871391072</v>
      </c>
      <c r="AJ397" t="s">
        <v>448</v>
      </c>
    </row>
    <row r="398" spans="16:36" x14ac:dyDescent="0.25">
      <c r="P398">
        <v>1.71</v>
      </c>
      <c r="Q398">
        <v>506.82414698162722</v>
      </c>
      <c r="V398">
        <v>2.2354599999999998</v>
      </c>
      <c r="W398">
        <v>6283.2</v>
      </c>
      <c r="AH398">
        <v>1.71</v>
      </c>
      <c r="AI398">
        <v>506.82414698162722</v>
      </c>
      <c r="AJ398" t="s">
        <v>448</v>
      </c>
    </row>
    <row r="399" spans="16:36" x14ac:dyDescent="0.25">
      <c r="P399">
        <v>1.56</v>
      </c>
      <c r="Q399">
        <v>509.94094488188978</v>
      </c>
      <c r="V399">
        <v>2.2119800000000001</v>
      </c>
      <c r="W399">
        <v>6302.3</v>
      </c>
      <c r="AH399">
        <v>1.56</v>
      </c>
      <c r="AI399">
        <v>509.94094488188978</v>
      </c>
      <c r="AJ399" t="s">
        <v>448</v>
      </c>
    </row>
    <row r="400" spans="16:36" x14ac:dyDescent="0.25">
      <c r="P400">
        <v>1.69</v>
      </c>
      <c r="Q400">
        <v>510.89238845144354</v>
      </c>
      <c r="V400">
        <v>2.2690000000000001</v>
      </c>
      <c r="W400">
        <v>6309.8</v>
      </c>
      <c r="AH400">
        <v>1.69</v>
      </c>
      <c r="AI400">
        <v>510.89238845144354</v>
      </c>
      <c r="AJ400" t="s">
        <v>448</v>
      </c>
    </row>
    <row r="401" spans="16:36" x14ac:dyDescent="0.25">
      <c r="P401">
        <v>1.34</v>
      </c>
      <c r="Q401">
        <v>517.9461942257218</v>
      </c>
      <c r="V401">
        <v>2.35202</v>
      </c>
      <c r="W401">
        <v>6313.4</v>
      </c>
      <c r="AH401">
        <v>1.34</v>
      </c>
      <c r="AI401">
        <v>517.9461942257218</v>
      </c>
      <c r="AJ401" t="s">
        <v>448</v>
      </c>
    </row>
    <row r="402" spans="16:36" x14ac:dyDescent="0.25">
      <c r="P402">
        <v>1.38</v>
      </c>
      <c r="Q402">
        <v>518.07742782152229</v>
      </c>
      <c r="V402">
        <v>2.2543199999999999</v>
      </c>
      <c r="W402">
        <v>6317.4</v>
      </c>
      <c r="AH402">
        <v>1.38</v>
      </c>
      <c r="AI402">
        <v>518.07742782152229</v>
      </c>
      <c r="AJ402" t="s">
        <v>448</v>
      </c>
    </row>
    <row r="403" spans="16:36" x14ac:dyDescent="0.25">
      <c r="P403">
        <v>1.76</v>
      </c>
      <c r="Q403">
        <v>520.20997375328079</v>
      </c>
      <c r="V403">
        <v>2.2878699999999998</v>
      </c>
      <c r="W403">
        <v>6321.1</v>
      </c>
      <c r="AH403">
        <v>1.76</v>
      </c>
      <c r="AI403">
        <v>520.20997375328079</v>
      </c>
      <c r="AJ403" t="s">
        <v>448</v>
      </c>
    </row>
    <row r="404" spans="16:36" x14ac:dyDescent="0.25">
      <c r="P404">
        <v>1.53</v>
      </c>
      <c r="Q404">
        <v>520.50524934383202</v>
      </c>
      <c r="V404">
        <v>2.3029600000000001</v>
      </c>
      <c r="W404">
        <v>6324.9</v>
      </c>
      <c r="AH404">
        <v>1.53</v>
      </c>
      <c r="AI404">
        <v>520.50524934383202</v>
      </c>
      <c r="AJ404" t="s">
        <v>448</v>
      </c>
    </row>
    <row r="405" spans="16:36" x14ac:dyDescent="0.25">
      <c r="P405">
        <v>1.49</v>
      </c>
      <c r="Q405">
        <v>520.66929133858264</v>
      </c>
      <c r="V405">
        <v>2.3218299999999998</v>
      </c>
      <c r="W405">
        <v>6328.7</v>
      </c>
      <c r="AH405">
        <v>1.49</v>
      </c>
      <c r="AI405">
        <v>520.66929133858264</v>
      </c>
      <c r="AJ405" t="s">
        <v>448</v>
      </c>
    </row>
    <row r="406" spans="16:36" x14ac:dyDescent="0.25">
      <c r="P406">
        <v>1.33</v>
      </c>
      <c r="Q406">
        <v>521.03018372703411</v>
      </c>
      <c r="V406">
        <v>2.3755000000000002</v>
      </c>
      <c r="W406">
        <v>6332.4</v>
      </c>
      <c r="AH406">
        <v>1.33</v>
      </c>
      <c r="AI406">
        <v>521.03018372703411</v>
      </c>
      <c r="AJ406" t="s">
        <v>448</v>
      </c>
    </row>
    <row r="407" spans="16:36" x14ac:dyDescent="0.25">
      <c r="P407">
        <v>1.29</v>
      </c>
      <c r="Q407">
        <v>527.29658792650912</v>
      </c>
      <c r="V407">
        <v>2.2241300000000002</v>
      </c>
      <c r="W407">
        <v>6332.6</v>
      </c>
      <c r="AH407">
        <v>1.29</v>
      </c>
      <c r="AI407">
        <v>527.29658792650912</v>
      </c>
      <c r="AJ407" t="s">
        <v>448</v>
      </c>
    </row>
    <row r="408" spans="16:36" x14ac:dyDescent="0.25">
      <c r="P408">
        <v>1.4</v>
      </c>
      <c r="Q408">
        <v>529.85564304461934</v>
      </c>
      <c r="V408">
        <v>2.32938</v>
      </c>
      <c r="W408">
        <v>6336.2</v>
      </c>
      <c r="AH408">
        <v>1.4</v>
      </c>
      <c r="AI408">
        <v>529.85564304461934</v>
      </c>
      <c r="AJ408" t="s">
        <v>448</v>
      </c>
    </row>
    <row r="409" spans="16:36" x14ac:dyDescent="0.25">
      <c r="P409">
        <v>1.49</v>
      </c>
      <c r="Q409">
        <v>529.98687664041995</v>
      </c>
      <c r="V409">
        <v>2.3696299999999999</v>
      </c>
      <c r="W409">
        <v>6355.2</v>
      </c>
      <c r="AH409">
        <v>1.49</v>
      </c>
      <c r="AI409">
        <v>529.98687664041995</v>
      </c>
      <c r="AJ409" t="s">
        <v>448</v>
      </c>
    </row>
    <row r="410" spans="16:36" x14ac:dyDescent="0.25">
      <c r="P410">
        <v>1.37</v>
      </c>
      <c r="Q410">
        <v>531.13517060367451</v>
      </c>
      <c r="V410">
        <v>2.2446799999999998</v>
      </c>
      <c r="W410">
        <v>6355.4</v>
      </c>
      <c r="AH410">
        <v>1.37</v>
      </c>
      <c r="AI410">
        <v>531.13517060367451</v>
      </c>
      <c r="AJ410" t="s">
        <v>448</v>
      </c>
    </row>
    <row r="411" spans="16:36" x14ac:dyDescent="0.25">
      <c r="P411">
        <v>1.43</v>
      </c>
      <c r="Q411">
        <v>533.20209973753276</v>
      </c>
      <c r="V411">
        <v>2.2107199999999998</v>
      </c>
      <c r="W411">
        <v>6363.1</v>
      </c>
      <c r="AH411">
        <v>1.43</v>
      </c>
      <c r="AI411">
        <v>533.20209973753276</v>
      </c>
      <c r="AJ411" t="s">
        <v>448</v>
      </c>
    </row>
    <row r="412" spans="16:36" x14ac:dyDescent="0.25">
      <c r="P412">
        <v>1.46</v>
      </c>
      <c r="Q412">
        <v>533.95669291338584</v>
      </c>
      <c r="V412">
        <v>2.3868200000000002</v>
      </c>
      <c r="W412">
        <v>6366.5</v>
      </c>
      <c r="AH412">
        <v>1.46</v>
      </c>
      <c r="AI412">
        <v>533.95669291338584</v>
      </c>
      <c r="AJ412" t="s">
        <v>448</v>
      </c>
    </row>
    <row r="413" spans="16:36" x14ac:dyDescent="0.25">
      <c r="P413">
        <v>1.45</v>
      </c>
      <c r="Q413">
        <v>536.54855643044618</v>
      </c>
      <c r="V413">
        <v>2.19814</v>
      </c>
      <c r="W413">
        <v>6378.3</v>
      </c>
      <c r="AH413">
        <v>1.45</v>
      </c>
      <c r="AI413">
        <v>536.54855643044618</v>
      </c>
      <c r="AJ413" t="s">
        <v>448</v>
      </c>
    </row>
    <row r="414" spans="16:36" x14ac:dyDescent="0.25">
      <c r="P414">
        <v>1.44</v>
      </c>
      <c r="Q414">
        <v>537.66404199475062</v>
      </c>
      <c r="V414">
        <v>2.3973</v>
      </c>
      <c r="W414">
        <v>6381.7</v>
      </c>
      <c r="AH414">
        <v>1.44</v>
      </c>
      <c r="AI414">
        <v>537.66404199475062</v>
      </c>
      <c r="AJ414" t="s">
        <v>448</v>
      </c>
    </row>
    <row r="415" spans="16:36" x14ac:dyDescent="0.25">
      <c r="P415">
        <v>1.62</v>
      </c>
      <c r="Q415">
        <v>538.45144356955382</v>
      </c>
      <c r="V415">
        <v>2.2748699999999999</v>
      </c>
      <c r="W415">
        <v>6381.9</v>
      </c>
      <c r="AH415">
        <v>1.62</v>
      </c>
      <c r="AI415">
        <v>538.45144356955382</v>
      </c>
      <c r="AJ415" t="s">
        <v>448</v>
      </c>
    </row>
    <row r="416" spans="16:36" x14ac:dyDescent="0.25">
      <c r="P416">
        <v>1.5</v>
      </c>
      <c r="Q416">
        <v>541.46981627296577</v>
      </c>
      <c r="V416">
        <v>2.2887</v>
      </c>
      <c r="W416">
        <v>6404.7</v>
      </c>
      <c r="AH416">
        <v>1.5</v>
      </c>
      <c r="AI416">
        <v>541.46981627296577</v>
      </c>
      <c r="AJ416" t="s">
        <v>448</v>
      </c>
    </row>
    <row r="417" spans="16:36" x14ac:dyDescent="0.25">
      <c r="P417">
        <v>1.49</v>
      </c>
      <c r="Q417">
        <v>546.42388451443571</v>
      </c>
      <c r="V417">
        <v>2.3063099999999999</v>
      </c>
      <c r="W417">
        <v>6419.9</v>
      </c>
      <c r="AH417">
        <v>1.49</v>
      </c>
      <c r="AI417">
        <v>546.42388451443571</v>
      </c>
      <c r="AJ417" t="s">
        <v>448</v>
      </c>
    </row>
    <row r="418" spans="16:36" x14ac:dyDescent="0.25">
      <c r="P418">
        <v>1.41</v>
      </c>
      <c r="Q418">
        <v>556.49606299212599</v>
      </c>
      <c r="V418">
        <v>2.2551600000000001</v>
      </c>
      <c r="W418">
        <v>6420</v>
      </c>
      <c r="AH418">
        <v>1.41</v>
      </c>
      <c r="AI418">
        <v>556.49606299212599</v>
      </c>
      <c r="AJ418" t="s">
        <v>448</v>
      </c>
    </row>
    <row r="419" spans="16:36" x14ac:dyDescent="0.25">
      <c r="P419">
        <v>1.6</v>
      </c>
      <c r="Q419">
        <v>558.82545931758534</v>
      </c>
      <c r="V419">
        <v>2.3822000000000001</v>
      </c>
      <c r="W419">
        <v>6423.5</v>
      </c>
      <c r="AH419">
        <v>1.6</v>
      </c>
      <c r="AI419">
        <v>558.82545931758534</v>
      </c>
      <c r="AJ419" t="s">
        <v>448</v>
      </c>
    </row>
    <row r="420" spans="16:36" x14ac:dyDescent="0.25">
      <c r="P420">
        <v>1.33</v>
      </c>
      <c r="Q420">
        <v>559.38320209973756</v>
      </c>
      <c r="V420">
        <v>2.3314699999999999</v>
      </c>
      <c r="W420">
        <v>6427.4</v>
      </c>
      <c r="AH420">
        <v>1.33</v>
      </c>
      <c r="AI420">
        <v>559.38320209973756</v>
      </c>
      <c r="AJ420" t="s">
        <v>448</v>
      </c>
    </row>
    <row r="421" spans="16:36" x14ac:dyDescent="0.25">
      <c r="P421">
        <v>1.43</v>
      </c>
      <c r="Q421">
        <v>563.32020997375321</v>
      </c>
      <c r="V421">
        <v>2.2341899999999999</v>
      </c>
      <c r="W421">
        <v>6431.4</v>
      </c>
      <c r="AH421">
        <v>1.43</v>
      </c>
      <c r="AI421">
        <v>563.32020997375321</v>
      </c>
      <c r="AJ421" t="s">
        <v>448</v>
      </c>
    </row>
    <row r="422" spans="16:36" x14ac:dyDescent="0.25">
      <c r="P422">
        <v>1.58</v>
      </c>
      <c r="Q422">
        <v>563.64829396325456</v>
      </c>
      <c r="V422">
        <v>2.3448899999999999</v>
      </c>
      <c r="W422">
        <v>6435</v>
      </c>
      <c r="AH422">
        <v>1.58</v>
      </c>
      <c r="AI422">
        <v>563.64829396325456</v>
      </c>
      <c r="AJ422" t="s">
        <v>448</v>
      </c>
    </row>
    <row r="423" spans="16:36" x14ac:dyDescent="0.25">
      <c r="P423">
        <v>1.61</v>
      </c>
      <c r="Q423">
        <v>568.11023622047242</v>
      </c>
      <c r="V423">
        <v>2.4098799999999998</v>
      </c>
      <c r="W423">
        <v>6450.1</v>
      </c>
      <c r="AH423">
        <v>1.61</v>
      </c>
      <c r="AI423">
        <v>568.11023622047242</v>
      </c>
      <c r="AJ423" t="s">
        <v>448</v>
      </c>
    </row>
    <row r="424" spans="16:36" x14ac:dyDescent="0.25">
      <c r="P424">
        <v>1.62</v>
      </c>
      <c r="Q424">
        <v>570.40682414698165</v>
      </c>
      <c r="V424">
        <v>2.25725</v>
      </c>
      <c r="W424">
        <v>6458</v>
      </c>
      <c r="AH424">
        <v>1.62</v>
      </c>
      <c r="AI424">
        <v>570.40682414698165</v>
      </c>
      <c r="AJ424" t="s">
        <v>448</v>
      </c>
    </row>
    <row r="425" spans="16:36" x14ac:dyDescent="0.25">
      <c r="P425">
        <v>1.32</v>
      </c>
      <c r="Q425">
        <v>571.12860892388449</v>
      </c>
      <c r="V425">
        <v>2.36375</v>
      </c>
      <c r="W425">
        <v>6469.2</v>
      </c>
      <c r="AH425">
        <v>1.32</v>
      </c>
      <c r="AI425">
        <v>571.12860892388449</v>
      </c>
      <c r="AJ425" t="s">
        <v>448</v>
      </c>
    </row>
    <row r="426" spans="16:36" x14ac:dyDescent="0.25">
      <c r="P426">
        <v>1.57</v>
      </c>
      <c r="Q426">
        <v>576.01706036745406</v>
      </c>
      <c r="V426">
        <v>2.2350300000000001</v>
      </c>
      <c r="W426">
        <v>6473.2</v>
      </c>
      <c r="AH426">
        <v>1.57</v>
      </c>
      <c r="AI426">
        <v>576.01706036745406</v>
      </c>
      <c r="AJ426" t="s">
        <v>448</v>
      </c>
    </row>
    <row r="427" spans="16:36" x14ac:dyDescent="0.25">
      <c r="P427">
        <v>1.68</v>
      </c>
      <c r="Q427">
        <v>578.64173228346453</v>
      </c>
      <c r="V427">
        <v>2.28409</v>
      </c>
      <c r="W427">
        <v>6476.9</v>
      </c>
      <c r="AH427">
        <v>1.68</v>
      </c>
      <c r="AI427">
        <v>578.64173228346453</v>
      </c>
      <c r="AJ427" t="s">
        <v>448</v>
      </c>
    </row>
    <row r="428" spans="16:36" x14ac:dyDescent="0.25">
      <c r="P428">
        <v>1.56</v>
      </c>
      <c r="Q428">
        <v>588.8451443569553</v>
      </c>
      <c r="V428">
        <v>2.2920500000000001</v>
      </c>
      <c r="W428">
        <v>6495.9</v>
      </c>
      <c r="AH428">
        <v>1.56</v>
      </c>
      <c r="AI428">
        <v>588.8451443569553</v>
      </c>
      <c r="AJ428" t="s">
        <v>448</v>
      </c>
    </row>
    <row r="429" spans="16:36" x14ac:dyDescent="0.25">
      <c r="P429">
        <v>1.54</v>
      </c>
      <c r="Q429">
        <v>591.96194225721786</v>
      </c>
      <c r="V429">
        <v>2.3985500000000002</v>
      </c>
      <c r="W429">
        <v>6499.5</v>
      </c>
      <c r="AH429">
        <v>1.54</v>
      </c>
      <c r="AI429">
        <v>591.96194225721786</v>
      </c>
      <c r="AJ429" t="s">
        <v>448</v>
      </c>
    </row>
    <row r="430" spans="16:36" x14ac:dyDescent="0.25">
      <c r="P430">
        <v>2.0499999999999998</v>
      </c>
      <c r="Q430">
        <v>593.53674540682414</v>
      </c>
      <c r="V430">
        <v>2.3176299999999999</v>
      </c>
      <c r="W430">
        <v>6507.3</v>
      </c>
      <c r="AH430">
        <v>2.0499999999999998</v>
      </c>
      <c r="AI430">
        <v>593.53674540682414</v>
      </c>
      <c r="AJ430" t="s">
        <v>448</v>
      </c>
    </row>
    <row r="431" spans="16:36" x14ac:dyDescent="0.25">
      <c r="P431">
        <v>1.5</v>
      </c>
      <c r="Q431">
        <v>595.40682414698153</v>
      </c>
      <c r="V431">
        <v>2.3708800000000001</v>
      </c>
      <c r="W431">
        <v>6518.6</v>
      </c>
      <c r="AH431">
        <v>1.5</v>
      </c>
      <c r="AI431">
        <v>595.40682414698153</v>
      </c>
      <c r="AJ431" t="s">
        <v>448</v>
      </c>
    </row>
    <row r="432" spans="16:36" x14ac:dyDescent="0.25">
      <c r="P432">
        <v>1.43</v>
      </c>
      <c r="Q432">
        <v>599.73753280839901</v>
      </c>
      <c r="V432">
        <v>2.4610300000000001</v>
      </c>
      <c r="W432">
        <v>6533.6</v>
      </c>
      <c r="AH432">
        <v>1.43</v>
      </c>
      <c r="AI432">
        <v>599.73753280839901</v>
      </c>
      <c r="AJ432" t="s">
        <v>448</v>
      </c>
    </row>
    <row r="433" spans="16:36" x14ac:dyDescent="0.25">
      <c r="P433">
        <v>1.52</v>
      </c>
      <c r="Q433">
        <v>604.72440944881885</v>
      </c>
      <c r="V433">
        <v>2.44929</v>
      </c>
      <c r="W433">
        <v>6537.4</v>
      </c>
      <c r="AH433">
        <v>1.52</v>
      </c>
      <c r="AI433">
        <v>604.72440944881885</v>
      </c>
      <c r="AJ433" t="s">
        <v>448</v>
      </c>
    </row>
    <row r="434" spans="16:36" x14ac:dyDescent="0.25">
      <c r="P434">
        <v>1.42</v>
      </c>
      <c r="Q434">
        <v>606.46325459317575</v>
      </c>
      <c r="V434">
        <v>2.4430000000000001</v>
      </c>
      <c r="W434">
        <v>6537.4</v>
      </c>
      <c r="AH434">
        <v>1.42</v>
      </c>
      <c r="AI434">
        <v>606.46325459317575</v>
      </c>
      <c r="AJ434" t="s">
        <v>448</v>
      </c>
    </row>
    <row r="435" spans="16:36" x14ac:dyDescent="0.25">
      <c r="P435">
        <v>1.52</v>
      </c>
      <c r="Q435">
        <v>607.5787401574803</v>
      </c>
      <c r="V435">
        <v>2.4190999999999998</v>
      </c>
      <c r="W435">
        <v>6537.5</v>
      </c>
      <c r="AH435">
        <v>1.52</v>
      </c>
      <c r="AI435">
        <v>607.5787401574803</v>
      </c>
      <c r="AJ435" t="s">
        <v>448</v>
      </c>
    </row>
    <row r="436" spans="16:36" x14ac:dyDescent="0.25">
      <c r="P436">
        <v>1.52</v>
      </c>
      <c r="Q436">
        <v>607.93963254593177</v>
      </c>
      <c r="V436">
        <v>2.4258099999999998</v>
      </c>
      <c r="W436">
        <v>6548.9</v>
      </c>
      <c r="AH436">
        <v>1.52</v>
      </c>
      <c r="AI436">
        <v>607.93963254593177</v>
      </c>
      <c r="AJ436" t="s">
        <v>448</v>
      </c>
    </row>
    <row r="437" spans="16:36" x14ac:dyDescent="0.25">
      <c r="P437">
        <v>1.41</v>
      </c>
      <c r="Q437">
        <v>615.97769028871392</v>
      </c>
      <c r="V437">
        <v>2.3507500000000001</v>
      </c>
      <c r="W437">
        <v>6552.8</v>
      </c>
      <c r="AH437">
        <v>1.41</v>
      </c>
      <c r="AI437">
        <v>615.97769028871392</v>
      </c>
      <c r="AJ437" t="s">
        <v>448</v>
      </c>
    </row>
    <row r="438" spans="16:36" x14ac:dyDescent="0.25">
      <c r="P438">
        <v>1.52</v>
      </c>
      <c r="Q438">
        <v>625.72178477690284</v>
      </c>
      <c r="V438">
        <v>2.3356599999999998</v>
      </c>
      <c r="W438">
        <v>6552.8</v>
      </c>
      <c r="AH438">
        <v>1.52</v>
      </c>
      <c r="AI438">
        <v>625.72178477690284</v>
      </c>
      <c r="AJ438" t="s">
        <v>448</v>
      </c>
    </row>
    <row r="439" spans="16:36" x14ac:dyDescent="0.25">
      <c r="P439">
        <v>1.4</v>
      </c>
      <c r="Q439">
        <v>625.91863517060369</v>
      </c>
      <c r="V439">
        <v>2.2316699999999998</v>
      </c>
      <c r="W439">
        <v>6560.6</v>
      </c>
      <c r="AH439">
        <v>1.4</v>
      </c>
      <c r="AI439">
        <v>625.91863517060369</v>
      </c>
      <c r="AJ439" t="s">
        <v>448</v>
      </c>
    </row>
    <row r="440" spans="16:36" x14ac:dyDescent="0.25">
      <c r="P440">
        <v>1.46</v>
      </c>
      <c r="Q440">
        <v>627.09973753280838</v>
      </c>
      <c r="V440">
        <v>2.2040000000000002</v>
      </c>
      <c r="W440">
        <v>6572.1</v>
      </c>
      <c r="AH440">
        <v>1.46</v>
      </c>
      <c r="AI440">
        <v>627.09973753280838</v>
      </c>
      <c r="AJ440" t="s">
        <v>448</v>
      </c>
    </row>
    <row r="441" spans="16:36" x14ac:dyDescent="0.25">
      <c r="P441">
        <v>1.56</v>
      </c>
      <c r="Q441">
        <v>628.31364829396318</v>
      </c>
      <c r="V441">
        <v>2.38429</v>
      </c>
      <c r="W441">
        <v>6579.4</v>
      </c>
      <c r="AH441">
        <v>1.56</v>
      </c>
      <c r="AI441">
        <v>628.31364829396318</v>
      </c>
      <c r="AJ441" t="s">
        <v>448</v>
      </c>
    </row>
    <row r="442" spans="16:36" x14ac:dyDescent="0.25">
      <c r="P442">
        <v>1.6</v>
      </c>
      <c r="Q442">
        <v>632.31627296587919</v>
      </c>
      <c r="V442">
        <v>2.3075600000000001</v>
      </c>
      <c r="W442">
        <v>6594.7</v>
      </c>
      <c r="AH442">
        <v>1.6</v>
      </c>
      <c r="AI442">
        <v>632.31627296587919</v>
      </c>
      <c r="AJ442" t="s">
        <v>448</v>
      </c>
    </row>
    <row r="443" spans="16:36" x14ac:dyDescent="0.25">
      <c r="P443">
        <v>1.51</v>
      </c>
      <c r="Q443">
        <v>632.67716535433067</v>
      </c>
      <c r="V443">
        <v>2.3742299999999998</v>
      </c>
      <c r="W443">
        <v>6598.4</v>
      </c>
      <c r="AH443">
        <v>1.51</v>
      </c>
      <c r="AI443">
        <v>632.67716535433067</v>
      </c>
      <c r="AJ443" t="s">
        <v>448</v>
      </c>
    </row>
    <row r="444" spans="16:36" x14ac:dyDescent="0.25">
      <c r="P444">
        <v>1.61</v>
      </c>
      <c r="Q444">
        <v>651.44356955380579</v>
      </c>
      <c r="V444">
        <v>2.18723</v>
      </c>
      <c r="W444">
        <v>6598.7</v>
      </c>
      <c r="AH444">
        <v>1.61</v>
      </c>
      <c r="AI444">
        <v>651.44356955380579</v>
      </c>
      <c r="AJ444" t="s">
        <v>448</v>
      </c>
    </row>
    <row r="445" spans="16:36" x14ac:dyDescent="0.25">
      <c r="P445">
        <v>2.04</v>
      </c>
      <c r="Q445">
        <v>652.32939632545936</v>
      </c>
      <c r="V445">
        <v>2.2974999999999999</v>
      </c>
      <c r="W445">
        <v>6602.3</v>
      </c>
      <c r="AH445">
        <v>2.04</v>
      </c>
      <c r="AI445">
        <v>652.32939632545936</v>
      </c>
      <c r="AJ445" t="s">
        <v>448</v>
      </c>
    </row>
    <row r="446" spans="16:36" x14ac:dyDescent="0.25">
      <c r="P446">
        <v>1.55</v>
      </c>
      <c r="Q446">
        <v>656.26640419947501</v>
      </c>
      <c r="V446">
        <v>2.2153200000000002</v>
      </c>
      <c r="W446">
        <v>6606.3</v>
      </c>
      <c r="AH446">
        <v>1.55</v>
      </c>
      <c r="AI446">
        <v>656.26640419947501</v>
      </c>
      <c r="AJ446" t="s">
        <v>448</v>
      </c>
    </row>
    <row r="447" spans="16:36" x14ac:dyDescent="0.25">
      <c r="P447">
        <v>1.55</v>
      </c>
      <c r="Q447">
        <v>657.67716535433067</v>
      </c>
      <c r="V447">
        <v>2.2702499999999999</v>
      </c>
      <c r="W447">
        <v>6617.6</v>
      </c>
      <c r="AH447">
        <v>1.55</v>
      </c>
      <c r="AI447">
        <v>657.67716535433067</v>
      </c>
      <c r="AJ447" t="s">
        <v>448</v>
      </c>
    </row>
    <row r="448" spans="16:36" x14ac:dyDescent="0.25">
      <c r="P448">
        <v>1.61</v>
      </c>
      <c r="Q448">
        <v>659.35039370078732</v>
      </c>
      <c r="V448">
        <v>2.1750699999999998</v>
      </c>
      <c r="W448">
        <v>6617.8</v>
      </c>
      <c r="AH448">
        <v>1.61</v>
      </c>
      <c r="AI448">
        <v>659.35039370078732</v>
      </c>
      <c r="AJ448" t="s">
        <v>448</v>
      </c>
    </row>
    <row r="449" spans="16:36" x14ac:dyDescent="0.25">
      <c r="P449">
        <v>1.54</v>
      </c>
      <c r="Q449">
        <v>660.43307086614175</v>
      </c>
      <c r="V449">
        <v>2.4014799999999998</v>
      </c>
      <c r="W449">
        <v>6621.1</v>
      </c>
      <c r="AH449">
        <v>1.54</v>
      </c>
      <c r="AI449">
        <v>660.43307086614175</v>
      </c>
      <c r="AJ449" t="s">
        <v>448</v>
      </c>
    </row>
    <row r="450" spans="16:36" x14ac:dyDescent="0.25">
      <c r="P450">
        <v>1.52</v>
      </c>
      <c r="Q450">
        <v>662.33595800524927</v>
      </c>
      <c r="V450">
        <v>2.3461400000000001</v>
      </c>
      <c r="W450">
        <v>6621.2</v>
      </c>
      <c r="AH450">
        <v>1.52</v>
      </c>
      <c r="AI450">
        <v>662.33595800524927</v>
      </c>
      <c r="AJ450" t="s">
        <v>448</v>
      </c>
    </row>
    <row r="451" spans="16:36" x14ac:dyDescent="0.25">
      <c r="P451">
        <v>1.51</v>
      </c>
      <c r="Q451">
        <v>662.36876640419939</v>
      </c>
      <c r="V451">
        <v>2.1549399999999999</v>
      </c>
      <c r="W451">
        <v>6625.4</v>
      </c>
      <c r="AH451">
        <v>1.51</v>
      </c>
      <c r="AI451">
        <v>662.36876640419939</v>
      </c>
      <c r="AJ451" t="s">
        <v>448</v>
      </c>
    </row>
    <row r="452" spans="16:36" x14ac:dyDescent="0.25">
      <c r="P452">
        <v>1.47</v>
      </c>
      <c r="Q452">
        <v>669.88188976377955</v>
      </c>
      <c r="V452">
        <v>2.1658400000000002</v>
      </c>
      <c r="W452">
        <v>6625.4</v>
      </c>
      <c r="AH452">
        <v>1.47</v>
      </c>
      <c r="AI452">
        <v>669.88188976377955</v>
      </c>
      <c r="AJ452" t="s">
        <v>448</v>
      </c>
    </row>
    <row r="453" spans="16:36" x14ac:dyDescent="0.25">
      <c r="P453">
        <v>1.51</v>
      </c>
      <c r="Q453">
        <v>671.75196850393695</v>
      </c>
      <c r="V453">
        <v>2.13985</v>
      </c>
      <c r="W453">
        <v>6636.8</v>
      </c>
      <c r="AH453">
        <v>1.51</v>
      </c>
      <c r="AI453">
        <v>671.75196850393695</v>
      </c>
      <c r="AJ453" t="s">
        <v>448</v>
      </c>
    </row>
    <row r="454" spans="16:36" x14ac:dyDescent="0.25">
      <c r="P454">
        <v>1.55</v>
      </c>
      <c r="Q454">
        <v>689.30446194225715</v>
      </c>
      <c r="V454">
        <v>2.2580900000000002</v>
      </c>
      <c r="W454">
        <v>6640.4</v>
      </c>
      <c r="AH454">
        <v>1.55</v>
      </c>
      <c r="AI454">
        <v>689.30446194225715</v>
      </c>
      <c r="AJ454" t="s">
        <v>448</v>
      </c>
    </row>
    <row r="455" spans="16:36" x14ac:dyDescent="0.25">
      <c r="P455">
        <v>1.52</v>
      </c>
      <c r="Q455">
        <v>689.501312335958</v>
      </c>
      <c r="V455">
        <v>2.1276899999999999</v>
      </c>
      <c r="W455">
        <v>6644.4</v>
      </c>
      <c r="AH455">
        <v>1.52</v>
      </c>
      <c r="AI455">
        <v>689.501312335958</v>
      </c>
      <c r="AJ455" t="s">
        <v>448</v>
      </c>
    </row>
    <row r="456" spans="16:36" x14ac:dyDescent="0.25">
      <c r="P456">
        <v>1.55</v>
      </c>
      <c r="Q456">
        <v>694.84908136482932</v>
      </c>
      <c r="V456">
        <v>2.23712</v>
      </c>
      <c r="W456">
        <v>6648</v>
      </c>
      <c r="AH456">
        <v>1.55</v>
      </c>
      <c r="AI456">
        <v>694.84908136482932</v>
      </c>
      <c r="AJ456" t="s">
        <v>448</v>
      </c>
    </row>
    <row r="457" spans="16:36" x14ac:dyDescent="0.25">
      <c r="P457">
        <v>1.59</v>
      </c>
      <c r="Q457">
        <v>714.82939632545924</v>
      </c>
      <c r="V457">
        <v>2.0731799999999998</v>
      </c>
      <c r="W457">
        <v>6652.1</v>
      </c>
      <c r="AH457">
        <v>1.59</v>
      </c>
      <c r="AI457">
        <v>714.82939632545924</v>
      </c>
      <c r="AJ457" t="s">
        <v>448</v>
      </c>
    </row>
    <row r="458" spans="16:36" x14ac:dyDescent="0.25">
      <c r="P458">
        <v>1.35</v>
      </c>
      <c r="Q458">
        <v>719.88188976377944</v>
      </c>
      <c r="V458">
        <v>2.0610200000000001</v>
      </c>
      <c r="W458">
        <v>6652.2</v>
      </c>
      <c r="AH458">
        <v>1.35</v>
      </c>
      <c r="AI458">
        <v>719.88188976377944</v>
      </c>
      <c r="AJ458" t="s">
        <v>448</v>
      </c>
    </row>
    <row r="459" spans="16:36" x14ac:dyDescent="0.25">
      <c r="P459">
        <v>1.53</v>
      </c>
      <c r="Q459">
        <v>720.73490813648289</v>
      </c>
      <c r="V459">
        <v>2.0840800000000002</v>
      </c>
      <c r="W459">
        <v>6655.9</v>
      </c>
      <c r="AH459">
        <v>1.53</v>
      </c>
      <c r="AI459">
        <v>720.73490813648289</v>
      </c>
      <c r="AJ459" t="s">
        <v>448</v>
      </c>
    </row>
    <row r="460" spans="16:36" x14ac:dyDescent="0.25">
      <c r="P460">
        <v>1.54</v>
      </c>
      <c r="Q460">
        <v>751.50918635170603</v>
      </c>
      <c r="V460">
        <v>2.10337</v>
      </c>
      <c r="W460">
        <v>6659.7</v>
      </c>
      <c r="AH460">
        <v>1.54</v>
      </c>
      <c r="AI460">
        <v>751.50918635170603</v>
      </c>
      <c r="AJ460" t="s">
        <v>448</v>
      </c>
    </row>
    <row r="461" spans="16:36" x14ac:dyDescent="0.25">
      <c r="P461">
        <v>1.45</v>
      </c>
      <c r="Q461">
        <v>756.33202099737525</v>
      </c>
      <c r="V461">
        <v>2.1159500000000002</v>
      </c>
      <c r="W461">
        <v>6663.5</v>
      </c>
      <c r="AH461">
        <v>1.45</v>
      </c>
      <c r="AI461">
        <v>756.33202099737525</v>
      </c>
      <c r="AJ461" t="s">
        <v>448</v>
      </c>
    </row>
    <row r="462" spans="16:36" x14ac:dyDescent="0.25">
      <c r="P462">
        <v>1.39</v>
      </c>
      <c r="Q462">
        <v>760.43307086614175</v>
      </c>
      <c r="V462">
        <v>2.1981299999999999</v>
      </c>
      <c r="W462">
        <v>6667.1</v>
      </c>
      <c r="AH462">
        <v>1.39</v>
      </c>
      <c r="AI462">
        <v>760.43307086614175</v>
      </c>
      <c r="AJ462" t="s">
        <v>448</v>
      </c>
    </row>
    <row r="463" spans="16:36" x14ac:dyDescent="0.25">
      <c r="P463">
        <v>1.6</v>
      </c>
      <c r="Q463">
        <v>761.54855643044618</v>
      </c>
      <c r="V463">
        <v>2.0949800000000001</v>
      </c>
      <c r="W463">
        <v>6667.3</v>
      </c>
      <c r="AH463">
        <v>1.6</v>
      </c>
      <c r="AI463">
        <v>761.54855643044618</v>
      </c>
      <c r="AJ463" t="s">
        <v>448</v>
      </c>
    </row>
    <row r="464" spans="16:36" x14ac:dyDescent="0.25">
      <c r="P464">
        <v>1.61</v>
      </c>
      <c r="Q464">
        <v>776.27952755905517</v>
      </c>
      <c r="V464">
        <v>2.0526300000000002</v>
      </c>
      <c r="W464">
        <v>6667.4</v>
      </c>
      <c r="AH464">
        <v>1.61</v>
      </c>
      <c r="AI464">
        <v>776.27952755905517</v>
      </c>
      <c r="AJ464" t="s">
        <v>448</v>
      </c>
    </row>
    <row r="465" spans="16:36" x14ac:dyDescent="0.25">
      <c r="P465">
        <v>1.33</v>
      </c>
      <c r="Q465">
        <v>784.05511811023609</v>
      </c>
      <c r="V465">
        <v>2.3897400000000002</v>
      </c>
      <c r="W465">
        <v>6674.3</v>
      </c>
      <c r="AH465">
        <v>1.33</v>
      </c>
      <c r="AI465">
        <v>784.05511811023609</v>
      </c>
      <c r="AJ465" t="s">
        <v>448</v>
      </c>
    </row>
    <row r="466" spans="16:36" x14ac:dyDescent="0.25">
      <c r="P466">
        <v>1.76</v>
      </c>
      <c r="Q466">
        <v>797.57217847769027</v>
      </c>
      <c r="V466">
        <v>2.3268499999999999</v>
      </c>
      <c r="W466">
        <v>6685.9</v>
      </c>
      <c r="AH466">
        <v>1.76</v>
      </c>
      <c r="AI466">
        <v>797.57217847769027</v>
      </c>
      <c r="AJ466" t="s">
        <v>448</v>
      </c>
    </row>
    <row r="467" spans="16:36" x14ac:dyDescent="0.25">
      <c r="P467">
        <v>1.45</v>
      </c>
      <c r="Q467">
        <v>798.16272965879261</v>
      </c>
      <c r="V467">
        <v>2.2668900000000001</v>
      </c>
      <c r="W467">
        <v>6693.6</v>
      </c>
      <c r="AH467">
        <v>1.45</v>
      </c>
      <c r="AI467">
        <v>798.16272965879261</v>
      </c>
      <c r="AJ467" t="s">
        <v>448</v>
      </c>
    </row>
    <row r="468" spans="16:36" x14ac:dyDescent="0.25">
      <c r="P468">
        <v>1.61</v>
      </c>
      <c r="Q468">
        <v>826.41076115485555</v>
      </c>
      <c r="V468">
        <v>2.2794699999999999</v>
      </c>
      <c r="W468">
        <v>6693.6</v>
      </c>
      <c r="AH468">
        <v>1.61</v>
      </c>
      <c r="AI468">
        <v>826.41076115485555</v>
      </c>
      <c r="AJ468" t="s">
        <v>448</v>
      </c>
    </row>
    <row r="469" spans="16:36" x14ac:dyDescent="0.25">
      <c r="P469">
        <v>1.7</v>
      </c>
      <c r="Q469">
        <v>839.3700787401574</v>
      </c>
      <c r="V469">
        <v>2.30463</v>
      </c>
      <c r="W469">
        <v>6704.9</v>
      </c>
      <c r="AH469">
        <v>1.7</v>
      </c>
      <c r="AI469">
        <v>839.3700787401574</v>
      </c>
      <c r="AJ469" t="s">
        <v>448</v>
      </c>
    </row>
    <row r="470" spans="16:36" x14ac:dyDescent="0.25">
      <c r="P470">
        <v>1.61</v>
      </c>
      <c r="Q470">
        <v>852.42782152230961</v>
      </c>
      <c r="V470">
        <v>2.2237</v>
      </c>
      <c r="W470">
        <v>6708.9</v>
      </c>
      <c r="AH470">
        <v>1.61</v>
      </c>
      <c r="AI470">
        <v>852.42782152230961</v>
      </c>
      <c r="AJ470" t="s">
        <v>448</v>
      </c>
    </row>
    <row r="471" spans="16:36" x14ac:dyDescent="0.25">
      <c r="P471">
        <v>1.76</v>
      </c>
      <c r="Q471">
        <v>865.81364829396318</v>
      </c>
      <c r="V471">
        <v>2.3620700000000001</v>
      </c>
      <c r="W471">
        <v>6723.8</v>
      </c>
      <c r="AH471">
        <v>1.76</v>
      </c>
      <c r="AI471">
        <v>865.81364829396318</v>
      </c>
      <c r="AJ471" t="s">
        <v>448</v>
      </c>
    </row>
    <row r="472" spans="16:36" x14ac:dyDescent="0.25">
      <c r="P472">
        <v>1.53</v>
      </c>
      <c r="Q472">
        <v>878.05118110236219</v>
      </c>
      <c r="V472">
        <v>2.38219</v>
      </c>
      <c r="W472">
        <v>6731.4</v>
      </c>
      <c r="AH472">
        <v>1.53</v>
      </c>
      <c r="AI472">
        <v>878.05118110236219</v>
      </c>
      <c r="AJ472" t="s">
        <v>448</v>
      </c>
    </row>
    <row r="473" spans="16:36" x14ac:dyDescent="0.25">
      <c r="P473">
        <v>1.64</v>
      </c>
      <c r="Q473">
        <v>881.0039370078739</v>
      </c>
      <c r="V473">
        <v>2.4018999999999999</v>
      </c>
      <c r="W473">
        <v>6754.1</v>
      </c>
      <c r="AH473">
        <v>1.64</v>
      </c>
      <c r="AI473">
        <v>881.0039370078739</v>
      </c>
      <c r="AJ473" t="s">
        <v>448</v>
      </c>
    </row>
    <row r="474" spans="16:36" x14ac:dyDescent="0.25">
      <c r="P474">
        <v>1.63</v>
      </c>
      <c r="Q474">
        <v>881.10236220472439</v>
      </c>
      <c r="V474">
        <v>2.31427</v>
      </c>
      <c r="W474">
        <v>6780.9</v>
      </c>
      <c r="AH474">
        <v>1.63</v>
      </c>
      <c r="AI474">
        <v>881.10236220472439</v>
      </c>
      <c r="AJ474" t="s">
        <v>448</v>
      </c>
    </row>
    <row r="475" spans="16:36" x14ac:dyDescent="0.25">
      <c r="P475">
        <v>1.54</v>
      </c>
      <c r="Q475">
        <v>884.05511811023609</v>
      </c>
      <c r="V475">
        <v>2.3360699999999999</v>
      </c>
      <c r="W475">
        <v>6788.5</v>
      </c>
      <c r="AH475">
        <v>1.54</v>
      </c>
      <c r="AI475">
        <v>884.05511811023609</v>
      </c>
      <c r="AJ475" t="s">
        <v>448</v>
      </c>
    </row>
    <row r="476" spans="16:36" x14ac:dyDescent="0.25">
      <c r="P476">
        <v>1.73</v>
      </c>
      <c r="Q476">
        <v>891.07611548556429</v>
      </c>
      <c r="V476">
        <v>2.2979099999999999</v>
      </c>
      <c r="W476">
        <v>6792.3</v>
      </c>
      <c r="AH476">
        <v>1.73</v>
      </c>
      <c r="AI476">
        <v>891.07611548556429</v>
      </c>
      <c r="AJ476" t="s">
        <v>448</v>
      </c>
    </row>
    <row r="477" spans="16:36" x14ac:dyDescent="0.25">
      <c r="P477">
        <v>1.61</v>
      </c>
      <c r="Q477">
        <v>902.19816272965875</v>
      </c>
      <c r="V477">
        <v>2.35284</v>
      </c>
      <c r="W477">
        <v>6811.2</v>
      </c>
      <c r="AH477">
        <v>1.61</v>
      </c>
      <c r="AI477">
        <v>902.19816272965875</v>
      </c>
      <c r="AJ477" t="s">
        <v>448</v>
      </c>
    </row>
    <row r="478" spans="16:36" x14ac:dyDescent="0.25">
      <c r="P478">
        <v>1.8</v>
      </c>
      <c r="Q478">
        <v>922.24409448818903</v>
      </c>
      <c r="V478">
        <v>2.3712900000000001</v>
      </c>
      <c r="W478">
        <v>6818.8</v>
      </c>
      <c r="AH478">
        <v>1.8</v>
      </c>
      <c r="AI478">
        <v>922.24409448818903</v>
      </c>
      <c r="AJ478" t="s">
        <v>448</v>
      </c>
    </row>
    <row r="479" spans="16:36" x14ac:dyDescent="0.25">
      <c r="P479">
        <v>1.57</v>
      </c>
      <c r="Q479">
        <v>931.95538057742783</v>
      </c>
      <c r="V479">
        <v>2.3951899999999999</v>
      </c>
      <c r="W479">
        <v>6826.3</v>
      </c>
      <c r="AH479">
        <v>1.57</v>
      </c>
      <c r="AI479">
        <v>931.95538057742783</v>
      </c>
      <c r="AJ479" t="s">
        <v>448</v>
      </c>
    </row>
    <row r="480" spans="16:36" x14ac:dyDescent="0.25">
      <c r="P480">
        <v>1.8</v>
      </c>
      <c r="Q480">
        <v>953.41207349081367</v>
      </c>
      <c r="V480">
        <v>2.3172000000000001</v>
      </c>
      <c r="W480">
        <v>6860.7</v>
      </c>
      <c r="AH480">
        <v>1.8</v>
      </c>
      <c r="AI480">
        <v>953.41207349081367</v>
      </c>
      <c r="AJ480" t="s">
        <v>448</v>
      </c>
    </row>
    <row r="481" spans="16:36" x14ac:dyDescent="0.25">
      <c r="P481">
        <v>1.66</v>
      </c>
      <c r="Q481">
        <v>967.45406824146971</v>
      </c>
      <c r="V481">
        <v>2.2610199999999998</v>
      </c>
      <c r="W481">
        <v>6860.8</v>
      </c>
      <c r="AH481">
        <v>1.66</v>
      </c>
      <c r="AI481">
        <v>967.45406824146971</v>
      </c>
      <c r="AJ481" t="s">
        <v>448</v>
      </c>
    </row>
    <row r="482" spans="16:36" x14ac:dyDescent="0.25">
      <c r="P482">
        <v>1.63</v>
      </c>
      <c r="Q482">
        <v>976.60761154855641</v>
      </c>
      <c r="V482">
        <v>2.24424</v>
      </c>
      <c r="W482">
        <v>6864.6</v>
      </c>
      <c r="AH482">
        <v>1.63</v>
      </c>
      <c r="AI482">
        <v>976.60761154855641</v>
      </c>
      <c r="AJ482" t="s">
        <v>448</v>
      </c>
    </row>
    <row r="483" spans="16:36" x14ac:dyDescent="0.25">
      <c r="P483">
        <v>1.63</v>
      </c>
      <c r="Q483">
        <v>984.5800524934383</v>
      </c>
      <c r="V483">
        <v>2.1977000000000002</v>
      </c>
      <c r="W483">
        <v>6864.7</v>
      </c>
      <c r="AH483">
        <v>1.63</v>
      </c>
      <c r="AI483">
        <v>984.5800524934383</v>
      </c>
      <c r="AJ483" t="s">
        <v>448</v>
      </c>
    </row>
    <row r="484" spans="16:36" x14ac:dyDescent="0.25">
      <c r="P484">
        <v>1.59</v>
      </c>
      <c r="Q484">
        <v>990.38713910761146</v>
      </c>
      <c r="V484">
        <v>2.1738</v>
      </c>
      <c r="W484">
        <v>6872.4</v>
      </c>
      <c r="AH484">
        <v>1.59</v>
      </c>
      <c r="AI484">
        <v>990.38713910761146</v>
      </c>
      <c r="AJ484" t="s">
        <v>448</v>
      </c>
    </row>
    <row r="485" spans="16:36" x14ac:dyDescent="0.25">
      <c r="P485">
        <v>1.68</v>
      </c>
      <c r="Q485">
        <v>1002.6902887139107</v>
      </c>
      <c r="V485">
        <v>2.1813500000000001</v>
      </c>
      <c r="W485">
        <v>6872.4</v>
      </c>
      <c r="AH485">
        <v>1.68</v>
      </c>
      <c r="AI485">
        <v>1002.6902887139107</v>
      </c>
      <c r="AJ485" t="s">
        <v>448</v>
      </c>
    </row>
    <row r="486" spans="16:36" x14ac:dyDescent="0.25">
      <c r="P486">
        <v>1.52</v>
      </c>
      <c r="Q486">
        <v>1009.9409448818897</v>
      </c>
      <c r="V486">
        <v>2.2480199999999999</v>
      </c>
      <c r="W486">
        <v>6879.8</v>
      </c>
      <c r="AH486">
        <v>1.52</v>
      </c>
      <c r="AI486">
        <v>1009.9409448818897</v>
      </c>
      <c r="AJ486" t="s">
        <v>448</v>
      </c>
    </row>
    <row r="487" spans="16:36" x14ac:dyDescent="0.25">
      <c r="P487">
        <v>1.69</v>
      </c>
      <c r="Q487">
        <v>1010.7283464566929</v>
      </c>
      <c r="V487">
        <v>2.2895300000000001</v>
      </c>
      <c r="W487">
        <v>6883.6</v>
      </c>
      <c r="AH487">
        <v>1.69</v>
      </c>
      <c r="AI487">
        <v>1010.7283464566929</v>
      </c>
      <c r="AJ487" t="s">
        <v>448</v>
      </c>
    </row>
    <row r="488" spans="16:36" x14ac:dyDescent="0.25">
      <c r="P488">
        <v>1.86</v>
      </c>
      <c r="Q488">
        <v>1015.8136482939632</v>
      </c>
      <c r="V488">
        <v>2.3624800000000001</v>
      </c>
      <c r="W488">
        <v>6891</v>
      </c>
      <c r="AH488">
        <v>1.86</v>
      </c>
      <c r="AI488">
        <v>1015.8136482939632</v>
      </c>
      <c r="AJ488" t="s">
        <v>448</v>
      </c>
    </row>
    <row r="489" spans="16:36" x14ac:dyDescent="0.25">
      <c r="P489">
        <v>1.46</v>
      </c>
      <c r="Q489">
        <v>1016.9619422572179</v>
      </c>
      <c r="V489">
        <v>2.3448699999999998</v>
      </c>
      <c r="W489">
        <v>6894.8</v>
      </c>
      <c r="AH489">
        <v>1.46</v>
      </c>
      <c r="AI489">
        <v>1016.9619422572179</v>
      </c>
      <c r="AJ489" t="s">
        <v>448</v>
      </c>
    </row>
    <row r="490" spans="16:36" x14ac:dyDescent="0.25">
      <c r="P490">
        <v>1.92</v>
      </c>
      <c r="Q490">
        <v>1022.6049868766404</v>
      </c>
      <c r="V490">
        <v>2.2362799999999998</v>
      </c>
      <c r="W490">
        <v>6898.9</v>
      </c>
      <c r="AH490">
        <v>1.92</v>
      </c>
      <c r="AI490">
        <v>1022.6049868766404</v>
      </c>
      <c r="AJ490" t="s">
        <v>448</v>
      </c>
    </row>
    <row r="491" spans="16:36" x14ac:dyDescent="0.25">
      <c r="P491">
        <v>2.0099999999999998</v>
      </c>
      <c r="Q491">
        <v>1032.5787401574803</v>
      </c>
      <c r="V491">
        <v>2.3100700000000001</v>
      </c>
      <c r="W491">
        <v>6902.5</v>
      </c>
      <c r="AH491">
        <v>2.0099999999999998</v>
      </c>
      <c r="AI491">
        <v>1032.5787401574803</v>
      </c>
      <c r="AJ491" t="s">
        <v>448</v>
      </c>
    </row>
    <row r="492" spans="16:36" x14ac:dyDescent="0.25">
      <c r="P492">
        <v>1.68</v>
      </c>
      <c r="Q492">
        <v>1046.9160104986877</v>
      </c>
      <c r="V492">
        <v>2.32978</v>
      </c>
      <c r="W492">
        <v>6906.3</v>
      </c>
      <c r="AH492">
        <v>1.68</v>
      </c>
      <c r="AI492">
        <v>1046.9160104986877</v>
      </c>
      <c r="AJ492" t="s">
        <v>448</v>
      </c>
    </row>
    <row r="493" spans="16:36" x14ac:dyDescent="0.25">
      <c r="P493">
        <v>2</v>
      </c>
      <c r="Q493">
        <v>1054.3635170603675</v>
      </c>
      <c r="V493">
        <v>2.3868</v>
      </c>
      <c r="W493">
        <v>6913.8</v>
      </c>
      <c r="AH493">
        <v>2</v>
      </c>
      <c r="AI493">
        <v>1054.3635170603675</v>
      </c>
      <c r="AJ493" t="s">
        <v>448</v>
      </c>
    </row>
    <row r="494" spans="16:36" x14ac:dyDescent="0.25">
      <c r="P494">
        <v>1.57</v>
      </c>
      <c r="Q494">
        <v>1058.530183727034</v>
      </c>
      <c r="V494">
        <v>2.3226499999999999</v>
      </c>
      <c r="W494">
        <v>6986.1</v>
      </c>
      <c r="AH494">
        <v>1.57</v>
      </c>
      <c r="AI494">
        <v>1058.530183727034</v>
      </c>
      <c r="AJ494" t="s">
        <v>448</v>
      </c>
    </row>
    <row r="495" spans="16:36" x14ac:dyDescent="0.25">
      <c r="P495">
        <v>2.31</v>
      </c>
      <c r="Q495">
        <v>1063.1233595800525</v>
      </c>
      <c r="V495">
        <v>2.3578700000000001</v>
      </c>
      <c r="W495">
        <v>7005</v>
      </c>
      <c r="AH495">
        <v>2.31</v>
      </c>
      <c r="AI495">
        <v>1063.1233595800525</v>
      </c>
      <c r="AJ495" t="s">
        <v>448</v>
      </c>
    </row>
    <row r="496" spans="16:36" x14ac:dyDescent="0.25">
      <c r="P496">
        <v>1.5</v>
      </c>
      <c r="Q496">
        <v>1083.1364829396325</v>
      </c>
      <c r="V496">
        <v>2.3377400000000002</v>
      </c>
      <c r="W496">
        <v>7005.1</v>
      </c>
      <c r="AH496">
        <v>1.5</v>
      </c>
      <c r="AI496">
        <v>1083.1364829396325</v>
      </c>
      <c r="AJ496" t="s">
        <v>448</v>
      </c>
    </row>
    <row r="497" spans="16:36" x14ac:dyDescent="0.25">
      <c r="P497">
        <v>1.59</v>
      </c>
      <c r="Q497">
        <v>1087.992125984252</v>
      </c>
      <c r="V497">
        <v>2.37757</v>
      </c>
      <c r="W497">
        <v>7012.6</v>
      </c>
      <c r="AH497">
        <v>1.59</v>
      </c>
      <c r="AI497">
        <v>1087.992125984252</v>
      </c>
      <c r="AJ497" t="s">
        <v>448</v>
      </c>
    </row>
    <row r="498" spans="16:36" x14ac:dyDescent="0.25">
      <c r="P498">
        <v>1.83</v>
      </c>
      <c r="Q498">
        <v>1088.9107611548554</v>
      </c>
      <c r="V498">
        <v>2.2865899999999999</v>
      </c>
      <c r="W498">
        <v>7039.4</v>
      </c>
      <c r="AH498">
        <v>1.83</v>
      </c>
      <c r="AI498">
        <v>1088.9107611548554</v>
      </c>
      <c r="AJ498" t="s">
        <v>448</v>
      </c>
    </row>
    <row r="499" spans="16:36" x14ac:dyDescent="0.25">
      <c r="P499">
        <v>1.76</v>
      </c>
      <c r="Q499">
        <v>1109.251968503937</v>
      </c>
      <c r="V499">
        <v>2.3037800000000002</v>
      </c>
      <c r="W499">
        <v>7046.9</v>
      </c>
      <c r="AH499">
        <v>1.76</v>
      </c>
      <c r="AI499">
        <v>1109.251968503937</v>
      </c>
      <c r="AJ499" t="s">
        <v>448</v>
      </c>
    </row>
    <row r="500" spans="16:36" x14ac:dyDescent="0.25">
      <c r="P500">
        <v>1.45</v>
      </c>
      <c r="Q500">
        <v>1112.303149606299</v>
      </c>
      <c r="V500">
        <v>2.39392</v>
      </c>
      <c r="W500">
        <v>7077.2</v>
      </c>
      <c r="AH500">
        <v>1.45</v>
      </c>
      <c r="AI500">
        <v>1112.303149606299</v>
      </c>
      <c r="AJ500" t="s">
        <v>448</v>
      </c>
    </row>
    <row r="501" spans="16:36" x14ac:dyDescent="0.25">
      <c r="P501">
        <v>2</v>
      </c>
      <c r="Q501">
        <v>1116.3385826771653</v>
      </c>
      <c r="V501">
        <v>2.2953899999999998</v>
      </c>
      <c r="W501">
        <v>7100.2</v>
      </c>
      <c r="AH501">
        <v>2</v>
      </c>
      <c r="AI501">
        <v>1116.3385826771653</v>
      </c>
      <c r="AJ501" t="s">
        <v>448</v>
      </c>
    </row>
    <row r="502" spans="16:36" x14ac:dyDescent="0.25">
      <c r="P502">
        <v>1.77</v>
      </c>
      <c r="Q502">
        <v>1172.0800524934382</v>
      </c>
      <c r="V502">
        <v>2.37296</v>
      </c>
      <c r="W502">
        <v>7107.6</v>
      </c>
      <c r="AH502">
        <v>1.77</v>
      </c>
      <c r="AI502">
        <v>1172.0800524934382</v>
      </c>
      <c r="AJ502" t="s">
        <v>448</v>
      </c>
    </row>
    <row r="503" spans="16:36" x14ac:dyDescent="0.25">
      <c r="P503">
        <v>2</v>
      </c>
      <c r="Q503">
        <v>1187.6640419947505</v>
      </c>
      <c r="V503">
        <v>2.3125800000000001</v>
      </c>
      <c r="W503">
        <v>7107.7</v>
      </c>
      <c r="AH503">
        <v>2</v>
      </c>
      <c r="AI503">
        <v>1187.6640419947505</v>
      </c>
      <c r="AJ503" t="s">
        <v>448</v>
      </c>
    </row>
    <row r="504" spans="16:36" x14ac:dyDescent="0.25">
      <c r="P504">
        <v>1.82</v>
      </c>
      <c r="Q504">
        <v>1201.1482939632547</v>
      </c>
      <c r="V504">
        <v>2.3985300000000001</v>
      </c>
      <c r="W504">
        <v>7115.2</v>
      </c>
      <c r="AH504">
        <v>1.82</v>
      </c>
      <c r="AI504">
        <v>1201.1482939632547</v>
      </c>
      <c r="AJ504" t="s">
        <v>448</v>
      </c>
    </row>
    <row r="505" spans="16:36" x14ac:dyDescent="0.25">
      <c r="P505">
        <v>1.67</v>
      </c>
      <c r="Q505">
        <v>1208.989501312336</v>
      </c>
      <c r="V505">
        <v>2.3532500000000001</v>
      </c>
      <c r="W505">
        <v>7141.8</v>
      </c>
      <c r="AH505">
        <v>1.67</v>
      </c>
      <c r="AI505">
        <v>1208.989501312336</v>
      </c>
      <c r="AJ505" t="s">
        <v>448</v>
      </c>
    </row>
    <row r="506" spans="16:36" x14ac:dyDescent="0.25">
      <c r="P506">
        <v>1.84</v>
      </c>
      <c r="Q506">
        <v>1265.0918635170603</v>
      </c>
      <c r="V506">
        <v>2.2547199999999998</v>
      </c>
      <c r="W506">
        <v>7142</v>
      </c>
      <c r="AH506">
        <v>1.84</v>
      </c>
      <c r="AI506">
        <v>1265.0918635170603</v>
      </c>
      <c r="AJ506" t="s">
        <v>448</v>
      </c>
    </row>
    <row r="507" spans="16:36" x14ac:dyDescent="0.25">
      <c r="P507">
        <v>1.46</v>
      </c>
      <c r="Q507">
        <v>1267.9133858267714</v>
      </c>
      <c r="V507">
        <v>2.26478</v>
      </c>
      <c r="W507">
        <v>7161</v>
      </c>
      <c r="AH507">
        <v>1.46</v>
      </c>
      <c r="AI507">
        <v>1267.9133858267714</v>
      </c>
      <c r="AJ507" t="s">
        <v>448</v>
      </c>
    </row>
    <row r="508" spans="16:36" x14ac:dyDescent="0.25">
      <c r="P508">
        <v>1.71</v>
      </c>
      <c r="Q508">
        <v>1281.3320209973754</v>
      </c>
      <c r="V508">
        <v>2.3369</v>
      </c>
      <c r="W508">
        <v>7164.7</v>
      </c>
      <c r="AH508">
        <v>1.71</v>
      </c>
      <c r="AI508">
        <v>1281.3320209973754</v>
      </c>
      <c r="AJ508" t="s">
        <v>448</v>
      </c>
    </row>
    <row r="509" spans="16:36" x14ac:dyDescent="0.25">
      <c r="P509">
        <v>1.93</v>
      </c>
      <c r="Q509">
        <v>1289.2716535433071</v>
      </c>
      <c r="V509">
        <v>2.32348</v>
      </c>
      <c r="W509">
        <v>7179.9</v>
      </c>
      <c r="AH509">
        <v>1.93</v>
      </c>
      <c r="AI509">
        <v>1289.2716535433071</v>
      </c>
      <c r="AJ509" t="s">
        <v>448</v>
      </c>
    </row>
    <row r="510" spans="16:36" x14ac:dyDescent="0.25">
      <c r="P510">
        <v>1.77</v>
      </c>
      <c r="Q510">
        <v>1296.3254593175852</v>
      </c>
      <c r="V510">
        <v>2.3855300000000002</v>
      </c>
      <c r="W510">
        <v>7191.2</v>
      </c>
      <c r="AH510">
        <v>1.77</v>
      </c>
      <c r="AI510">
        <v>1296.3254593175852</v>
      </c>
      <c r="AJ510" t="s">
        <v>448</v>
      </c>
    </row>
    <row r="511" spans="16:36" x14ac:dyDescent="0.25">
      <c r="P511">
        <v>1.9</v>
      </c>
      <c r="Q511">
        <v>1350.3937007874015</v>
      </c>
      <c r="V511">
        <v>2.2819699999999998</v>
      </c>
      <c r="W511">
        <v>7191.4</v>
      </c>
      <c r="AH511">
        <v>1.9</v>
      </c>
      <c r="AI511">
        <v>1350.3937007874015</v>
      </c>
      <c r="AJ511" t="s">
        <v>448</v>
      </c>
    </row>
    <row r="512" spans="16:36" x14ac:dyDescent="0.25">
      <c r="P512">
        <v>1.8</v>
      </c>
      <c r="Q512">
        <v>1352.8543307086613</v>
      </c>
      <c r="V512">
        <v>2.2576499999999999</v>
      </c>
      <c r="W512">
        <v>7214.2</v>
      </c>
      <c r="AH512">
        <v>1.8</v>
      </c>
      <c r="AI512">
        <v>1352.8543307086613</v>
      </c>
      <c r="AJ512" t="s">
        <v>448</v>
      </c>
    </row>
    <row r="513" spans="16:36" x14ac:dyDescent="0.25">
      <c r="P513">
        <v>1.71</v>
      </c>
      <c r="Q513">
        <v>1364.6653543307086</v>
      </c>
      <c r="V513">
        <v>2.2727400000000002</v>
      </c>
      <c r="W513">
        <v>7225.6</v>
      </c>
      <c r="AH513">
        <v>1.71</v>
      </c>
      <c r="AI513">
        <v>1364.6653543307086</v>
      </c>
      <c r="AJ513" t="s">
        <v>448</v>
      </c>
    </row>
    <row r="514" spans="16:36" x14ac:dyDescent="0.25">
      <c r="P514">
        <v>1.66</v>
      </c>
      <c r="Q514">
        <v>1370.6692913385825</v>
      </c>
      <c r="V514">
        <v>2.3628900000000002</v>
      </c>
      <c r="W514">
        <v>7236.8</v>
      </c>
      <c r="AH514">
        <v>1.66</v>
      </c>
      <c r="AI514">
        <v>1370.6692913385825</v>
      </c>
      <c r="AJ514" t="s">
        <v>448</v>
      </c>
    </row>
    <row r="515" spans="16:36" x14ac:dyDescent="0.25">
      <c r="P515">
        <v>1.89</v>
      </c>
      <c r="Q515">
        <v>1374.9343832020995</v>
      </c>
      <c r="V515">
        <v>2.29203</v>
      </c>
      <c r="W515">
        <v>7240.8</v>
      </c>
      <c r="AH515">
        <v>1.89</v>
      </c>
      <c r="AI515">
        <v>1374.9343832020995</v>
      </c>
      <c r="AJ515" t="s">
        <v>448</v>
      </c>
    </row>
    <row r="516" spans="16:36" x14ac:dyDescent="0.25">
      <c r="P516">
        <v>1.77</v>
      </c>
      <c r="Q516">
        <v>1380.282152230971</v>
      </c>
      <c r="V516">
        <v>2.3758900000000001</v>
      </c>
      <c r="W516">
        <v>7252</v>
      </c>
      <c r="AH516">
        <v>1.77</v>
      </c>
      <c r="AI516">
        <v>1380.282152230971</v>
      </c>
      <c r="AJ516" t="s">
        <v>448</v>
      </c>
    </row>
    <row r="517" spans="16:36" x14ac:dyDescent="0.25">
      <c r="P517">
        <v>1.78</v>
      </c>
      <c r="Q517">
        <v>1381.5616797900263</v>
      </c>
      <c r="V517">
        <v>2.3310200000000001</v>
      </c>
      <c r="W517">
        <v>7255.9</v>
      </c>
      <c r="AH517">
        <v>1.78</v>
      </c>
      <c r="AI517">
        <v>1381.5616797900263</v>
      </c>
      <c r="AJ517" t="s">
        <v>448</v>
      </c>
    </row>
    <row r="518" spans="16:36" x14ac:dyDescent="0.25">
      <c r="P518">
        <v>1.68</v>
      </c>
      <c r="Q518">
        <v>1407.51312335958</v>
      </c>
      <c r="V518">
        <v>2.40985</v>
      </c>
      <c r="W518">
        <v>7259.5</v>
      </c>
      <c r="AH518">
        <v>1.68</v>
      </c>
      <c r="AI518">
        <v>1407.51312335958</v>
      </c>
      <c r="AJ518" t="s">
        <v>448</v>
      </c>
    </row>
    <row r="519" spans="16:36" x14ac:dyDescent="0.25">
      <c r="P519">
        <v>1.82</v>
      </c>
      <c r="Q519">
        <v>1412.729658792651</v>
      </c>
      <c r="V519">
        <v>2.3947600000000002</v>
      </c>
      <c r="W519">
        <v>7267.2</v>
      </c>
      <c r="AH519">
        <v>1.82</v>
      </c>
      <c r="AI519">
        <v>1412.729658792651</v>
      </c>
      <c r="AJ519" t="s">
        <v>448</v>
      </c>
    </row>
    <row r="520" spans="16:36" x14ac:dyDescent="0.25">
      <c r="P520">
        <v>1.83</v>
      </c>
      <c r="Q520">
        <v>1417.4540682414697</v>
      </c>
      <c r="V520">
        <v>2.30796</v>
      </c>
      <c r="W520">
        <v>7267.3</v>
      </c>
      <c r="AH520">
        <v>1.83</v>
      </c>
      <c r="AI520">
        <v>1417.4540682414697</v>
      </c>
      <c r="AJ520" t="s">
        <v>448</v>
      </c>
    </row>
    <row r="521" spans="16:36" x14ac:dyDescent="0.25">
      <c r="P521">
        <v>1.8</v>
      </c>
      <c r="Q521">
        <v>1443.8976377952756</v>
      </c>
      <c r="V521">
        <v>2.3427600000000002</v>
      </c>
      <c r="W521">
        <v>7274.9</v>
      </c>
      <c r="AH521">
        <v>1.8</v>
      </c>
      <c r="AI521">
        <v>1443.8976377952756</v>
      </c>
      <c r="AJ521" t="s">
        <v>448</v>
      </c>
    </row>
    <row r="522" spans="16:36" x14ac:dyDescent="0.25">
      <c r="P522">
        <v>2.06</v>
      </c>
      <c r="Q522">
        <v>1478.9698162729658</v>
      </c>
      <c r="V522">
        <v>2.23543</v>
      </c>
      <c r="W522">
        <v>7316.9</v>
      </c>
      <c r="AH522">
        <v>2.06</v>
      </c>
      <c r="AI522">
        <v>1478.9698162729658</v>
      </c>
      <c r="AJ522" t="s">
        <v>448</v>
      </c>
    </row>
    <row r="523" spans="16:36" x14ac:dyDescent="0.25">
      <c r="P523">
        <v>1.5</v>
      </c>
      <c r="Q523">
        <v>1487.1719160104988</v>
      </c>
      <c r="V523">
        <v>2.2253599999999998</v>
      </c>
      <c r="W523">
        <v>7328.3</v>
      </c>
      <c r="AH523">
        <v>1.5</v>
      </c>
      <c r="AI523">
        <v>1487.1719160104988</v>
      </c>
      <c r="AJ523" t="s">
        <v>448</v>
      </c>
    </row>
    <row r="524" spans="16:36" x14ac:dyDescent="0.25">
      <c r="P524">
        <v>1.56</v>
      </c>
      <c r="Q524">
        <v>1550.5249343832022</v>
      </c>
      <c r="V524">
        <v>2.0890900000000001</v>
      </c>
      <c r="W524">
        <v>7328.6</v>
      </c>
      <c r="AH524">
        <v>1.56</v>
      </c>
      <c r="AI524">
        <v>1550.5249343832022</v>
      </c>
      <c r="AJ524" t="s">
        <v>448</v>
      </c>
    </row>
    <row r="525" spans="16:36" x14ac:dyDescent="0.25">
      <c r="P525">
        <v>2.09</v>
      </c>
      <c r="Q525">
        <v>1823.8188976377951</v>
      </c>
      <c r="V525">
        <v>2.1398299999999999</v>
      </c>
      <c r="W525">
        <v>7332.3</v>
      </c>
      <c r="AH525">
        <v>2.09</v>
      </c>
      <c r="AI525">
        <v>1823.8188976377951</v>
      </c>
      <c r="AJ525" t="s">
        <v>448</v>
      </c>
    </row>
    <row r="526" spans="16:36" x14ac:dyDescent="0.25">
      <c r="P526">
        <v>1.76</v>
      </c>
      <c r="Q526">
        <v>1885.4330708661414</v>
      </c>
      <c r="V526">
        <v>1.99308</v>
      </c>
      <c r="W526">
        <v>7332.5</v>
      </c>
      <c r="AH526">
        <v>1.76</v>
      </c>
      <c r="AI526">
        <v>1885.4330708661414</v>
      </c>
      <c r="AJ526" t="s">
        <v>448</v>
      </c>
    </row>
    <row r="527" spans="16:36" x14ac:dyDescent="0.25">
      <c r="V527">
        <v>2.2132000000000001</v>
      </c>
      <c r="W527">
        <v>7335.9</v>
      </c>
      <c r="AH527">
        <v>1.2696000000000001</v>
      </c>
      <c r="AI527">
        <v>1</v>
      </c>
      <c r="AJ527" t="s">
        <v>449</v>
      </c>
    </row>
    <row r="528" spans="16:36" x14ac:dyDescent="0.25">
      <c r="V528">
        <v>2.1905600000000001</v>
      </c>
      <c r="W528">
        <v>7336</v>
      </c>
      <c r="AH528">
        <v>1.4079699999999999</v>
      </c>
      <c r="AI528">
        <v>2</v>
      </c>
      <c r="AJ528" t="s">
        <v>449</v>
      </c>
    </row>
    <row r="529" spans="22:36" x14ac:dyDescent="0.25">
      <c r="V529">
        <v>2.0144600000000001</v>
      </c>
      <c r="W529">
        <v>7336.3</v>
      </c>
      <c r="AH529">
        <v>1.41384</v>
      </c>
      <c r="AI529">
        <v>2.8</v>
      </c>
      <c r="AJ529" t="s">
        <v>449</v>
      </c>
    </row>
    <row r="530" spans="22:36" x14ac:dyDescent="0.25">
      <c r="V530">
        <v>1.86771</v>
      </c>
      <c r="W530">
        <v>7336.6</v>
      </c>
      <c r="AH530">
        <v>1.4599599999999999</v>
      </c>
      <c r="AI530">
        <v>2.9</v>
      </c>
      <c r="AJ530" t="s">
        <v>449</v>
      </c>
    </row>
    <row r="531" spans="22:36" x14ac:dyDescent="0.25">
      <c r="V531">
        <v>1.8568100000000001</v>
      </c>
      <c r="W531">
        <v>7336.6</v>
      </c>
      <c r="AH531">
        <v>1.42767</v>
      </c>
      <c r="AI531">
        <v>3</v>
      </c>
      <c r="AJ531" t="s">
        <v>449</v>
      </c>
    </row>
    <row r="532" spans="22:36" x14ac:dyDescent="0.25">
      <c r="V532">
        <v>1.82284</v>
      </c>
      <c r="W532">
        <v>7336.7</v>
      </c>
      <c r="AH532">
        <v>1.5517799999999999</v>
      </c>
      <c r="AI532">
        <v>18</v>
      </c>
      <c r="AJ532" t="s">
        <v>449</v>
      </c>
    </row>
    <row r="533" spans="22:36" x14ac:dyDescent="0.25">
      <c r="V533">
        <v>2.0354199999999998</v>
      </c>
      <c r="W533">
        <v>7340.1</v>
      </c>
      <c r="AH533">
        <v>1.4679199999999999</v>
      </c>
      <c r="AI533">
        <v>21.9</v>
      </c>
      <c r="AJ533" t="s">
        <v>449</v>
      </c>
    </row>
    <row r="534" spans="22:36" x14ac:dyDescent="0.25">
      <c r="V534">
        <v>1.9511499999999999</v>
      </c>
      <c r="W534">
        <v>7340.2</v>
      </c>
      <c r="AH534">
        <v>1.5660400000000001</v>
      </c>
      <c r="AI534">
        <v>29.3</v>
      </c>
      <c r="AJ534" t="s">
        <v>449</v>
      </c>
    </row>
    <row r="535" spans="22:36" x14ac:dyDescent="0.25">
      <c r="V535">
        <v>1.93563</v>
      </c>
      <c r="W535">
        <v>7340.2</v>
      </c>
      <c r="AH535">
        <v>1.5337499999999999</v>
      </c>
      <c r="AI535">
        <v>29.4</v>
      </c>
      <c r="AJ535" t="s">
        <v>449</v>
      </c>
    </row>
    <row r="536" spans="22:36" x14ac:dyDescent="0.25">
      <c r="V536">
        <v>1.8932800000000001</v>
      </c>
      <c r="W536">
        <v>7340.3</v>
      </c>
      <c r="AH536">
        <v>1.6385700000000001</v>
      </c>
      <c r="AI536">
        <v>36.799999999999997</v>
      </c>
      <c r="AJ536" t="s">
        <v>449</v>
      </c>
    </row>
    <row r="537" spans="22:36" x14ac:dyDescent="0.25">
      <c r="V537">
        <v>1.84423</v>
      </c>
      <c r="W537">
        <v>7340.4</v>
      </c>
      <c r="AH537">
        <v>1.68973</v>
      </c>
      <c r="AI537">
        <v>44.3</v>
      </c>
      <c r="AJ537" t="s">
        <v>449</v>
      </c>
    </row>
    <row r="538" spans="22:36" x14ac:dyDescent="0.25">
      <c r="V538">
        <v>1.81152</v>
      </c>
      <c r="W538">
        <v>7340.5</v>
      </c>
      <c r="AH538">
        <v>1.6251599999999999</v>
      </c>
      <c r="AI538">
        <v>44.4</v>
      </c>
      <c r="AJ538" t="s">
        <v>449</v>
      </c>
    </row>
    <row r="539" spans="22:36" x14ac:dyDescent="0.25">
      <c r="V539">
        <v>2.1830099999999999</v>
      </c>
      <c r="W539">
        <v>7343.6</v>
      </c>
      <c r="AH539">
        <v>1.6737899999999999</v>
      </c>
      <c r="AI539">
        <v>51.9</v>
      </c>
      <c r="AJ539" t="s">
        <v>449</v>
      </c>
    </row>
    <row r="540" spans="22:36" x14ac:dyDescent="0.25">
      <c r="V540">
        <v>2.07484</v>
      </c>
      <c r="W540">
        <v>7351.4</v>
      </c>
      <c r="AH540">
        <v>1.7366900000000001</v>
      </c>
      <c r="AI540">
        <v>63.2</v>
      </c>
      <c r="AJ540" t="s">
        <v>449</v>
      </c>
    </row>
    <row r="541" spans="22:36" x14ac:dyDescent="0.25">
      <c r="V541">
        <v>1.8840600000000001</v>
      </c>
      <c r="W541">
        <v>7363.1</v>
      </c>
      <c r="AH541">
        <v>1.7052400000000001</v>
      </c>
      <c r="AI541">
        <v>67.099999999999994</v>
      </c>
      <c r="AJ541" t="s">
        <v>449</v>
      </c>
    </row>
    <row r="542" spans="22:36" x14ac:dyDescent="0.25">
      <c r="AH542">
        <v>1.72956</v>
      </c>
      <c r="AI542">
        <v>74.599999999999994</v>
      </c>
      <c r="AJ542" t="s">
        <v>449</v>
      </c>
    </row>
    <row r="543" spans="22:36" x14ac:dyDescent="0.25">
      <c r="AH543">
        <v>1.7190700000000001</v>
      </c>
      <c r="AI543">
        <v>89.8</v>
      </c>
      <c r="AJ543" t="s">
        <v>449</v>
      </c>
    </row>
    <row r="544" spans="22:36" x14ac:dyDescent="0.25">
      <c r="AH544">
        <v>1.65744</v>
      </c>
      <c r="AI544">
        <v>90</v>
      </c>
      <c r="AJ544" t="s">
        <v>449</v>
      </c>
    </row>
    <row r="545" spans="34:36" x14ac:dyDescent="0.25">
      <c r="AH545">
        <v>1.6951799999999999</v>
      </c>
      <c r="AI545">
        <v>101.3</v>
      </c>
      <c r="AJ545" t="s">
        <v>449</v>
      </c>
    </row>
    <row r="546" spans="34:36" x14ac:dyDescent="0.25">
      <c r="AH546">
        <v>1.7572300000000001</v>
      </c>
      <c r="AI546">
        <v>112.6</v>
      </c>
      <c r="AJ546" t="s">
        <v>449</v>
      </c>
    </row>
    <row r="547" spans="34:36" x14ac:dyDescent="0.25">
      <c r="AH547">
        <v>1.74004</v>
      </c>
      <c r="AI547">
        <v>165.8</v>
      </c>
      <c r="AJ547" t="s">
        <v>449</v>
      </c>
    </row>
    <row r="548" spans="34:36" x14ac:dyDescent="0.25">
      <c r="AH548">
        <v>1.7924500000000001</v>
      </c>
      <c r="AI548">
        <v>177.1</v>
      </c>
      <c r="AJ548" t="s">
        <v>449</v>
      </c>
    </row>
    <row r="549" spans="34:36" x14ac:dyDescent="0.25">
      <c r="AH549">
        <v>1.7844800000000001</v>
      </c>
      <c r="AI549">
        <v>184.7</v>
      </c>
      <c r="AJ549" t="s">
        <v>449</v>
      </c>
    </row>
    <row r="550" spans="34:36" x14ac:dyDescent="0.25">
      <c r="AH550">
        <v>1.7618400000000001</v>
      </c>
      <c r="AI550">
        <v>192.4</v>
      </c>
      <c r="AJ550" t="s">
        <v>449</v>
      </c>
    </row>
    <row r="551" spans="34:36" x14ac:dyDescent="0.25">
      <c r="AH551">
        <v>1.8301799999999999</v>
      </c>
      <c r="AI551">
        <v>207.4</v>
      </c>
      <c r="AJ551" t="s">
        <v>449</v>
      </c>
    </row>
    <row r="552" spans="34:36" x14ac:dyDescent="0.25">
      <c r="AH552">
        <v>1.8188599999999999</v>
      </c>
      <c r="AI552">
        <v>211.3</v>
      </c>
      <c r="AJ552" t="s">
        <v>449</v>
      </c>
    </row>
    <row r="553" spans="34:36" x14ac:dyDescent="0.25">
      <c r="AH553">
        <v>1.70356</v>
      </c>
      <c r="AI553">
        <v>222.9</v>
      </c>
      <c r="AJ553" t="s">
        <v>449</v>
      </c>
    </row>
    <row r="554" spans="34:36" x14ac:dyDescent="0.25">
      <c r="AH554">
        <v>1.92536</v>
      </c>
      <c r="AI554">
        <v>230.1</v>
      </c>
      <c r="AJ554" t="s">
        <v>449</v>
      </c>
    </row>
    <row r="555" spans="34:36" x14ac:dyDescent="0.25">
      <c r="AH555">
        <v>1.8096399999999999</v>
      </c>
      <c r="AI555">
        <v>237.9</v>
      </c>
      <c r="AJ555" t="s">
        <v>449</v>
      </c>
    </row>
    <row r="556" spans="34:36" x14ac:dyDescent="0.25">
      <c r="AH556">
        <v>1.8549199999999999</v>
      </c>
      <c r="AI556">
        <v>241.6</v>
      </c>
      <c r="AJ556" t="s">
        <v>449</v>
      </c>
    </row>
    <row r="557" spans="34:36" x14ac:dyDescent="0.25">
      <c r="AH557">
        <v>1.6192800000000001</v>
      </c>
      <c r="AI557">
        <v>249.6</v>
      </c>
      <c r="AJ557" t="s">
        <v>449</v>
      </c>
    </row>
    <row r="558" spans="34:36" x14ac:dyDescent="0.25">
      <c r="AH558">
        <v>1.7760899999999999</v>
      </c>
      <c r="AI558">
        <v>253.1</v>
      </c>
      <c r="AJ558" t="s">
        <v>449</v>
      </c>
    </row>
    <row r="559" spans="34:36" x14ac:dyDescent="0.25">
      <c r="AH559">
        <v>1.8821699999999999</v>
      </c>
      <c r="AI559">
        <v>271.89999999999998</v>
      </c>
      <c r="AJ559" t="s">
        <v>449</v>
      </c>
    </row>
    <row r="560" spans="34:36" x14ac:dyDescent="0.25">
      <c r="AH560">
        <v>1.8448599999999999</v>
      </c>
      <c r="AI560">
        <v>272</v>
      </c>
      <c r="AJ560" t="s">
        <v>449</v>
      </c>
    </row>
    <row r="561" spans="34:36" x14ac:dyDescent="0.25">
      <c r="AH561">
        <v>1.79244</v>
      </c>
      <c r="AI561">
        <v>275.89999999999998</v>
      </c>
      <c r="AJ561" t="s">
        <v>449</v>
      </c>
    </row>
    <row r="562" spans="34:36" x14ac:dyDescent="0.25">
      <c r="AH562">
        <v>1.86372</v>
      </c>
      <c r="AI562">
        <v>287.2</v>
      </c>
      <c r="AJ562" t="s">
        <v>449</v>
      </c>
    </row>
    <row r="563" spans="34:36" x14ac:dyDescent="0.25">
      <c r="AH563">
        <v>1.9106799999999999</v>
      </c>
      <c r="AI563">
        <v>294.7</v>
      </c>
      <c r="AJ563" t="s">
        <v>449</v>
      </c>
    </row>
    <row r="564" spans="34:36" x14ac:dyDescent="0.25">
      <c r="AH564">
        <v>1.89391</v>
      </c>
      <c r="AI564">
        <v>302.3</v>
      </c>
      <c r="AJ564" t="s">
        <v>449</v>
      </c>
    </row>
    <row r="565" spans="34:36" x14ac:dyDescent="0.25">
      <c r="AH565">
        <v>1.75806</v>
      </c>
      <c r="AI565">
        <v>317.8</v>
      </c>
      <c r="AJ565" t="s">
        <v>449</v>
      </c>
    </row>
    <row r="566" spans="34:36" x14ac:dyDescent="0.25">
      <c r="AH566">
        <v>1.98238</v>
      </c>
      <c r="AI566">
        <v>321.2</v>
      </c>
      <c r="AJ566" t="s">
        <v>449</v>
      </c>
    </row>
    <row r="567" spans="34:36" x14ac:dyDescent="0.25">
      <c r="AH567">
        <v>1.93207</v>
      </c>
      <c r="AI567">
        <v>325</v>
      </c>
      <c r="AJ567" t="s">
        <v>449</v>
      </c>
    </row>
    <row r="568" spans="34:36" x14ac:dyDescent="0.25">
      <c r="AH568">
        <v>1.8393999999999999</v>
      </c>
      <c r="AI568">
        <v>348</v>
      </c>
      <c r="AJ568" t="s">
        <v>449</v>
      </c>
    </row>
    <row r="569" spans="34:36" x14ac:dyDescent="0.25">
      <c r="AH569">
        <v>1.87378</v>
      </c>
      <c r="AI569">
        <v>367</v>
      </c>
      <c r="AJ569" t="s">
        <v>449</v>
      </c>
    </row>
    <row r="570" spans="34:36" x14ac:dyDescent="0.25">
      <c r="AH570">
        <v>1.86791</v>
      </c>
      <c r="AI570">
        <v>374.6</v>
      </c>
      <c r="AJ570" t="s">
        <v>449</v>
      </c>
    </row>
    <row r="571" spans="34:36" x14ac:dyDescent="0.25">
      <c r="AH571">
        <v>1.85575</v>
      </c>
      <c r="AI571">
        <v>382.2</v>
      </c>
      <c r="AJ571" t="s">
        <v>449</v>
      </c>
    </row>
    <row r="572" spans="34:36" x14ac:dyDescent="0.25">
      <c r="AH572">
        <v>1.91445</v>
      </c>
      <c r="AI572">
        <v>416.3</v>
      </c>
      <c r="AJ572" t="s">
        <v>449</v>
      </c>
    </row>
    <row r="573" spans="34:36" x14ac:dyDescent="0.25">
      <c r="AH573">
        <v>1.89852</v>
      </c>
      <c r="AI573">
        <v>431.5</v>
      </c>
      <c r="AJ573" t="s">
        <v>449</v>
      </c>
    </row>
    <row r="574" spans="34:36" x14ac:dyDescent="0.25">
      <c r="AH574">
        <v>2.0473699999999999</v>
      </c>
      <c r="AI574">
        <v>446.4</v>
      </c>
      <c r="AJ574" t="s">
        <v>449</v>
      </c>
    </row>
    <row r="575" spans="34:36" x14ac:dyDescent="0.25">
      <c r="AH575">
        <v>1.9760899999999999</v>
      </c>
      <c r="AI575">
        <v>461.8</v>
      </c>
      <c r="AJ575" t="s">
        <v>449</v>
      </c>
    </row>
    <row r="576" spans="34:36" x14ac:dyDescent="0.25">
      <c r="AH576">
        <v>1.9601500000000001</v>
      </c>
      <c r="AI576">
        <v>461.8</v>
      </c>
      <c r="AJ576" t="s">
        <v>449</v>
      </c>
    </row>
    <row r="577" spans="34:36" x14ac:dyDescent="0.25">
      <c r="AH577">
        <v>2.0079500000000001</v>
      </c>
      <c r="AI577">
        <v>526.29999999999995</v>
      </c>
      <c r="AJ577" t="s">
        <v>449</v>
      </c>
    </row>
    <row r="578" spans="34:36" x14ac:dyDescent="0.25">
      <c r="AH578">
        <v>1.8859399999999999</v>
      </c>
      <c r="AI578">
        <v>564.5</v>
      </c>
      <c r="AJ578" t="s">
        <v>449</v>
      </c>
    </row>
    <row r="579" spans="34:36" x14ac:dyDescent="0.25">
      <c r="AH579">
        <v>1.9287000000000001</v>
      </c>
      <c r="AI579">
        <v>564.5</v>
      </c>
      <c r="AJ579" t="s">
        <v>449</v>
      </c>
    </row>
    <row r="580" spans="34:36" x14ac:dyDescent="0.25">
      <c r="AH580">
        <v>1.94967</v>
      </c>
      <c r="AI580">
        <v>575.79999999999995</v>
      </c>
      <c r="AJ580" t="s">
        <v>449</v>
      </c>
    </row>
    <row r="581" spans="34:36" x14ac:dyDescent="0.25">
      <c r="AH581">
        <v>1.99369</v>
      </c>
      <c r="AI581">
        <v>579.5</v>
      </c>
      <c r="AJ581" t="s">
        <v>449</v>
      </c>
    </row>
    <row r="582" spans="34:36" x14ac:dyDescent="0.25">
      <c r="AH582">
        <v>1.87629</v>
      </c>
      <c r="AI582">
        <v>602.6</v>
      </c>
      <c r="AJ582" t="s">
        <v>449</v>
      </c>
    </row>
    <row r="583" spans="34:36" x14ac:dyDescent="0.25">
      <c r="AH583">
        <v>1.9073199999999999</v>
      </c>
      <c r="AI583">
        <v>613.9</v>
      </c>
      <c r="AJ583" t="s">
        <v>449</v>
      </c>
    </row>
    <row r="584" spans="34:36" x14ac:dyDescent="0.25">
      <c r="AH584">
        <v>1.8591</v>
      </c>
      <c r="AI584">
        <v>633</v>
      </c>
      <c r="AJ584" t="s">
        <v>449</v>
      </c>
    </row>
    <row r="585" spans="34:36" x14ac:dyDescent="0.25">
      <c r="AH585">
        <v>1.8331</v>
      </c>
      <c r="AI585">
        <v>655.9</v>
      </c>
      <c r="AJ585" t="s">
        <v>449</v>
      </c>
    </row>
    <row r="586" spans="34:36" x14ac:dyDescent="0.25">
      <c r="AH586">
        <v>1.8393900000000001</v>
      </c>
      <c r="AI586">
        <v>712.8</v>
      </c>
      <c r="AJ586" t="s">
        <v>449</v>
      </c>
    </row>
    <row r="587" spans="34:36" x14ac:dyDescent="0.25">
      <c r="AH587">
        <v>1.8666400000000001</v>
      </c>
      <c r="AI587">
        <v>735.6</v>
      </c>
      <c r="AJ587" t="s">
        <v>449</v>
      </c>
    </row>
    <row r="588" spans="34:36" x14ac:dyDescent="0.25">
      <c r="AH588">
        <v>1.9609799999999999</v>
      </c>
      <c r="AI588">
        <v>769.6</v>
      </c>
      <c r="AJ588" t="s">
        <v>449</v>
      </c>
    </row>
    <row r="589" spans="34:36" x14ac:dyDescent="0.25">
      <c r="AH589">
        <v>1.92702</v>
      </c>
      <c r="AI589">
        <v>777.3</v>
      </c>
      <c r="AJ589" t="s">
        <v>449</v>
      </c>
    </row>
    <row r="590" spans="34:36" x14ac:dyDescent="0.25">
      <c r="AH590">
        <v>1.94421</v>
      </c>
      <c r="AI590">
        <v>784.9</v>
      </c>
      <c r="AJ590" t="s">
        <v>449</v>
      </c>
    </row>
    <row r="591" spans="34:36" x14ac:dyDescent="0.25">
      <c r="AH591">
        <v>1.9811099999999999</v>
      </c>
      <c r="AI591">
        <v>788.6</v>
      </c>
      <c r="AJ591" t="s">
        <v>449</v>
      </c>
    </row>
    <row r="592" spans="34:36" x14ac:dyDescent="0.25">
      <c r="AH592">
        <v>1.8985099999999999</v>
      </c>
      <c r="AI592">
        <v>792.5</v>
      </c>
      <c r="AJ592" t="s">
        <v>449</v>
      </c>
    </row>
    <row r="593" spans="34:36" x14ac:dyDescent="0.25">
      <c r="AH593">
        <v>1.8850899999999999</v>
      </c>
      <c r="AI593">
        <v>845.8</v>
      </c>
      <c r="AJ593" t="s">
        <v>449</v>
      </c>
    </row>
    <row r="594" spans="34:36" x14ac:dyDescent="0.25">
      <c r="AH594">
        <v>1.9144399999999999</v>
      </c>
      <c r="AI594">
        <v>853.3</v>
      </c>
      <c r="AJ594" t="s">
        <v>449</v>
      </c>
    </row>
    <row r="595" spans="34:36" x14ac:dyDescent="0.25">
      <c r="AH595">
        <v>1.9664299999999999</v>
      </c>
      <c r="AI595">
        <v>872.2</v>
      </c>
      <c r="AJ595" t="s">
        <v>449</v>
      </c>
    </row>
    <row r="596" spans="34:36" x14ac:dyDescent="0.25">
      <c r="AH596">
        <v>1.9379200000000001</v>
      </c>
      <c r="AI596">
        <v>872.3</v>
      </c>
      <c r="AJ596" t="s">
        <v>449</v>
      </c>
    </row>
    <row r="597" spans="34:36" x14ac:dyDescent="0.25">
      <c r="AH597">
        <v>1.8133900000000001</v>
      </c>
      <c r="AI597">
        <v>880.1</v>
      </c>
      <c r="AJ597" t="s">
        <v>449</v>
      </c>
    </row>
    <row r="598" spans="34:36" x14ac:dyDescent="0.25">
      <c r="AH598">
        <v>1.9572000000000001</v>
      </c>
      <c r="AI598">
        <v>940.6</v>
      </c>
      <c r="AJ598" t="s">
        <v>449</v>
      </c>
    </row>
    <row r="599" spans="34:36" x14ac:dyDescent="0.25">
      <c r="AH599">
        <v>1.96811</v>
      </c>
      <c r="AI599">
        <v>944.4</v>
      </c>
      <c r="AJ599" t="s">
        <v>449</v>
      </c>
    </row>
    <row r="600" spans="34:36" x14ac:dyDescent="0.25">
      <c r="AH600">
        <v>2.0611899999999999</v>
      </c>
      <c r="AI600">
        <v>978.4</v>
      </c>
      <c r="AJ600" t="s">
        <v>449</v>
      </c>
    </row>
    <row r="601" spans="34:36" x14ac:dyDescent="0.25">
      <c r="AH601">
        <v>1.90228</v>
      </c>
      <c r="AI601">
        <v>990.1</v>
      </c>
      <c r="AJ601" t="s">
        <v>449</v>
      </c>
    </row>
    <row r="602" spans="34:36" x14ac:dyDescent="0.25">
      <c r="AH602">
        <v>1.8725099999999999</v>
      </c>
      <c r="AI602">
        <v>994</v>
      </c>
      <c r="AJ602" t="s">
        <v>449</v>
      </c>
    </row>
    <row r="603" spans="34:36" x14ac:dyDescent="0.25">
      <c r="AH603">
        <v>1.94295</v>
      </c>
      <c r="AI603">
        <v>1024.3</v>
      </c>
      <c r="AJ603" t="s">
        <v>449</v>
      </c>
    </row>
    <row r="604" spans="34:36" x14ac:dyDescent="0.25">
      <c r="AH604">
        <v>1.97733</v>
      </c>
      <c r="AI604">
        <v>1039.4000000000001</v>
      </c>
      <c r="AJ604" t="s">
        <v>449</v>
      </c>
    </row>
    <row r="605" spans="34:36" x14ac:dyDescent="0.25">
      <c r="AH605">
        <v>1.9915799999999999</v>
      </c>
      <c r="AI605">
        <v>1039.4000000000001</v>
      </c>
      <c r="AJ605" t="s">
        <v>449</v>
      </c>
    </row>
    <row r="606" spans="34:36" x14ac:dyDescent="0.25">
      <c r="AH606">
        <v>1.93079</v>
      </c>
      <c r="AI606">
        <v>1039.5</v>
      </c>
      <c r="AJ606" t="s">
        <v>449</v>
      </c>
    </row>
    <row r="607" spans="34:36" x14ac:dyDescent="0.25">
      <c r="AH607">
        <v>1.9991300000000001</v>
      </c>
      <c r="AI607">
        <v>1062.2</v>
      </c>
      <c r="AJ607" t="s">
        <v>449</v>
      </c>
    </row>
    <row r="608" spans="34:36" x14ac:dyDescent="0.25">
      <c r="AH608">
        <v>1.98403</v>
      </c>
      <c r="AI608">
        <v>1081.2</v>
      </c>
      <c r="AJ608" t="s">
        <v>449</v>
      </c>
    </row>
    <row r="609" spans="34:36" x14ac:dyDescent="0.25">
      <c r="AH609">
        <v>2.01213</v>
      </c>
      <c r="AI609">
        <v>1100.0999999999999</v>
      </c>
      <c r="AJ609" t="s">
        <v>449</v>
      </c>
    </row>
    <row r="610" spans="34:36" x14ac:dyDescent="0.25">
      <c r="AH610">
        <v>2.02345</v>
      </c>
      <c r="AI610">
        <v>1122.9000000000001</v>
      </c>
      <c r="AJ610" t="s">
        <v>449</v>
      </c>
    </row>
    <row r="611" spans="34:36" x14ac:dyDescent="0.25">
      <c r="AH611">
        <v>1.9735499999999999</v>
      </c>
      <c r="AI611">
        <v>1145.8</v>
      </c>
      <c r="AJ611" t="s">
        <v>449</v>
      </c>
    </row>
    <row r="612" spans="34:36" x14ac:dyDescent="0.25">
      <c r="AH612">
        <v>1.9483900000000001</v>
      </c>
      <c r="AI612">
        <v>1149.7</v>
      </c>
      <c r="AJ612" t="s">
        <v>449</v>
      </c>
    </row>
    <row r="613" spans="34:36" x14ac:dyDescent="0.25">
      <c r="AH613">
        <v>1.89934</v>
      </c>
      <c r="AI613">
        <v>1161.2</v>
      </c>
      <c r="AJ613" t="s">
        <v>449</v>
      </c>
    </row>
    <row r="614" spans="34:36" x14ac:dyDescent="0.25">
      <c r="AH614">
        <v>2.04609</v>
      </c>
      <c r="AI614">
        <v>1168.5</v>
      </c>
      <c r="AJ614" t="s">
        <v>449</v>
      </c>
    </row>
    <row r="615" spans="34:36" x14ac:dyDescent="0.25">
      <c r="AH615">
        <v>1.92743</v>
      </c>
      <c r="AI615">
        <v>1172.5</v>
      </c>
      <c r="AJ615" t="s">
        <v>449</v>
      </c>
    </row>
    <row r="616" spans="34:36" x14ac:dyDescent="0.25">
      <c r="AH616">
        <v>2.0624400000000001</v>
      </c>
      <c r="AI616">
        <v>1179.8</v>
      </c>
      <c r="AJ616" t="s">
        <v>449</v>
      </c>
    </row>
    <row r="617" spans="34:36" x14ac:dyDescent="0.25">
      <c r="AH617">
        <v>2.0087700000000002</v>
      </c>
      <c r="AI617">
        <v>1180</v>
      </c>
      <c r="AJ617" t="s">
        <v>449</v>
      </c>
    </row>
    <row r="618" spans="34:36" x14ac:dyDescent="0.25">
      <c r="AH618">
        <v>2.0855000000000001</v>
      </c>
      <c r="AI618">
        <v>1195</v>
      </c>
      <c r="AJ618" t="s">
        <v>449</v>
      </c>
    </row>
    <row r="619" spans="34:36" x14ac:dyDescent="0.25">
      <c r="AH619">
        <v>2.1039500000000002</v>
      </c>
      <c r="AI619">
        <v>1198.8</v>
      </c>
      <c r="AJ619" t="s">
        <v>449</v>
      </c>
    </row>
    <row r="620" spans="34:36" x14ac:dyDescent="0.25">
      <c r="AH620">
        <v>1.9836100000000001</v>
      </c>
      <c r="AI620">
        <v>1199</v>
      </c>
      <c r="AJ620" t="s">
        <v>449</v>
      </c>
    </row>
    <row r="621" spans="34:36" x14ac:dyDescent="0.25">
      <c r="AH621">
        <v>2.0330900000000001</v>
      </c>
      <c r="AI621">
        <v>1217.9000000000001</v>
      </c>
      <c r="AJ621" t="s">
        <v>449</v>
      </c>
    </row>
    <row r="622" spans="34:36" x14ac:dyDescent="0.25">
      <c r="AH622">
        <v>2.07795</v>
      </c>
      <c r="AI622">
        <v>1225.4000000000001</v>
      </c>
      <c r="AJ622" t="s">
        <v>449</v>
      </c>
    </row>
    <row r="623" spans="34:36" x14ac:dyDescent="0.25">
      <c r="AH623">
        <v>1.9618100000000001</v>
      </c>
      <c r="AI623">
        <v>1233.2</v>
      </c>
      <c r="AJ623" t="s">
        <v>449</v>
      </c>
    </row>
    <row r="624" spans="34:36" x14ac:dyDescent="0.25">
      <c r="AH624">
        <v>2.1613899999999999</v>
      </c>
      <c r="AI624">
        <v>1248.0999999999999</v>
      </c>
      <c r="AJ624" t="s">
        <v>449</v>
      </c>
    </row>
    <row r="625" spans="34:36" x14ac:dyDescent="0.25">
      <c r="AH625">
        <v>2.09849</v>
      </c>
      <c r="AI625">
        <v>1263.4000000000001</v>
      </c>
      <c r="AJ625" t="s">
        <v>449</v>
      </c>
    </row>
    <row r="626" spans="34:36" x14ac:dyDescent="0.25">
      <c r="AH626">
        <v>2.0167299999999999</v>
      </c>
      <c r="AI626">
        <v>1293.9000000000001</v>
      </c>
      <c r="AJ626" t="s">
        <v>449</v>
      </c>
    </row>
    <row r="627" spans="34:36" x14ac:dyDescent="0.25">
      <c r="AH627">
        <v>1.88592</v>
      </c>
      <c r="AI627">
        <v>1294.2</v>
      </c>
      <c r="AJ627" t="s">
        <v>449</v>
      </c>
    </row>
    <row r="628" spans="34:36" x14ac:dyDescent="0.25">
      <c r="AH628">
        <v>2.04189</v>
      </c>
      <c r="AI628">
        <v>1297.7</v>
      </c>
      <c r="AJ628" t="s">
        <v>449</v>
      </c>
    </row>
    <row r="629" spans="34:36" x14ac:dyDescent="0.25">
      <c r="AH629">
        <v>2.0049899999999998</v>
      </c>
      <c r="AI629">
        <v>1316.8</v>
      </c>
      <c r="AJ629" t="s">
        <v>449</v>
      </c>
    </row>
    <row r="630" spans="34:36" x14ac:dyDescent="0.25">
      <c r="AH630">
        <v>2.1701899999999998</v>
      </c>
      <c r="AI630">
        <v>1331.7</v>
      </c>
      <c r="AJ630" t="s">
        <v>449</v>
      </c>
    </row>
    <row r="631" spans="34:36" x14ac:dyDescent="0.25">
      <c r="AH631">
        <v>1.99702</v>
      </c>
      <c r="AI631">
        <v>1358.6</v>
      </c>
      <c r="AJ631" t="s">
        <v>449</v>
      </c>
    </row>
    <row r="632" spans="34:36" x14ac:dyDescent="0.25">
      <c r="AH632">
        <v>2.0247000000000002</v>
      </c>
      <c r="AI632">
        <v>1381.3</v>
      </c>
      <c r="AJ632" t="s">
        <v>449</v>
      </c>
    </row>
    <row r="633" spans="34:36" x14ac:dyDescent="0.25">
      <c r="AH633">
        <v>1.97061</v>
      </c>
      <c r="AI633">
        <v>1381.4</v>
      </c>
      <c r="AJ633" t="s">
        <v>449</v>
      </c>
    </row>
    <row r="634" spans="34:36" x14ac:dyDescent="0.25">
      <c r="AH634">
        <v>1.94797</v>
      </c>
      <c r="AI634">
        <v>1404.3</v>
      </c>
      <c r="AJ634" t="s">
        <v>449</v>
      </c>
    </row>
    <row r="635" spans="34:36" x14ac:dyDescent="0.25">
      <c r="AH635">
        <v>2.01254</v>
      </c>
      <c r="AI635">
        <v>1419.4</v>
      </c>
      <c r="AJ635" t="s">
        <v>449</v>
      </c>
    </row>
    <row r="636" spans="34:36" x14ac:dyDescent="0.25">
      <c r="AH636">
        <v>1.93581</v>
      </c>
      <c r="AI636">
        <v>1423.3</v>
      </c>
      <c r="AJ636" t="s">
        <v>449</v>
      </c>
    </row>
    <row r="637" spans="34:36" x14ac:dyDescent="0.25">
      <c r="AH637">
        <v>2.0343399999999998</v>
      </c>
      <c r="AI637">
        <v>1426.9</v>
      </c>
      <c r="AJ637" t="s">
        <v>449</v>
      </c>
    </row>
    <row r="638" spans="34:36" x14ac:dyDescent="0.25">
      <c r="AH638">
        <v>1.89514</v>
      </c>
      <c r="AI638">
        <v>1434.8</v>
      </c>
      <c r="AJ638" t="s">
        <v>449</v>
      </c>
    </row>
    <row r="639" spans="34:36" x14ac:dyDescent="0.25">
      <c r="AH639">
        <v>2.0582400000000001</v>
      </c>
      <c r="AI639">
        <v>1445.9</v>
      </c>
      <c r="AJ639" t="s">
        <v>449</v>
      </c>
    </row>
    <row r="640" spans="34:36" x14ac:dyDescent="0.25">
      <c r="AH640">
        <v>2.1039400000000001</v>
      </c>
      <c r="AI640">
        <v>1453.4</v>
      </c>
      <c r="AJ640" t="s">
        <v>449</v>
      </c>
    </row>
    <row r="641" spans="34:36" x14ac:dyDescent="0.25">
      <c r="AH641">
        <v>1.9857</v>
      </c>
      <c r="AI641">
        <v>1453.6</v>
      </c>
      <c r="AJ641" t="s">
        <v>449</v>
      </c>
    </row>
    <row r="642" spans="34:36" x14ac:dyDescent="0.25">
      <c r="AH642">
        <v>2.1299399999999999</v>
      </c>
      <c r="AI642">
        <v>1460.9</v>
      </c>
      <c r="AJ642" t="s">
        <v>449</v>
      </c>
    </row>
    <row r="643" spans="34:36" x14ac:dyDescent="0.25">
      <c r="AH643">
        <v>1.9618</v>
      </c>
      <c r="AI643">
        <v>1480.3</v>
      </c>
      <c r="AJ643" t="s">
        <v>449</v>
      </c>
    </row>
    <row r="644" spans="34:36" x14ac:dyDescent="0.25">
      <c r="AH644">
        <v>1.92323</v>
      </c>
      <c r="AI644">
        <v>1491.7</v>
      </c>
      <c r="AJ644" t="s">
        <v>449</v>
      </c>
    </row>
    <row r="645" spans="34:36" x14ac:dyDescent="0.25">
      <c r="AH645">
        <v>2.0255299999999998</v>
      </c>
      <c r="AI645">
        <v>1502.9</v>
      </c>
      <c r="AJ645" t="s">
        <v>449</v>
      </c>
    </row>
    <row r="646" spans="34:36" x14ac:dyDescent="0.25">
      <c r="AH646">
        <v>1.9982800000000001</v>
      </c>
      <c r="AI646">
        <v>1503</v>
      </c>
      <c r="AJ646" t="s">
        <v>449</v>
      </c>
    </row>
    <row r="647" spans="34:36" x14ac:dyDescent="0.25">
      <c r="AH647">
        <v>2.0406200000000001</v>
      </c>
      <c r="AI647">
        <v>1540.9</v>
      </c>
      <c r="AJ647" t="s">
        <v>449</v>
      </c>
    </row>
    <row r="648" spans="34:36" x14ac:dyDescent="0.25">
      <c r="AH648">
        <v>1.9785699999999999</v>
      </c>
      <c r="AI648">
        <v>1548.6</v>
      </c>
      <c r="AJ648" t="s">
        <v>449</v>
      </c>
    </row>
    <row r="649" spans="34:36" x14ac:dyDescent="0.25">
      <c r="AH649">
        <v>1.93245</v>
      </c>
      <c r="AI649">
        <v>1548.7</v>
      </c>
      <c r="AJ649" t="s">
        <v>449</v>
      </c>
    </row>
    <row r="650" spans="34:36" x14ac:dyDescent="0.25">
      <c r="AH650">
        <v>2.01085</v>
      </c>
      <c r="AI650">
        <v>1560</v>
      </c>
      <c r="AJ650" t="s">
        <v>449</v>
      </c>
    </row>
    <row r="651" spans="34:36" x14ac:dyDescent="0.25">
      <c r="AH651">
        <v>1.9760500000000001</v>
      </c>
      <c r="AI651">
        <v>1605.6</v>
      </c>
      <c r="AJ651" t="s">
        <v>449</v>
      </c>
    </row>
    <row r="652" spans="34:36" x14ac:dyDescent="0.25">
      <c r="AH652">
        <v>1.9659899999999999</v>
      </c>
      <c r="AI652">
        <v>1613.3</v>
      </c>
      <c r="AJ652" t="s">
        <v>449</v>
      </c>
    </row>
    <row r="653" spans="34:36" x14ac:dyDescent="0.25">
      <c r="AH653">
        <v>2.0007899999999998</v>
      </c>
      <c r="AI653">
        <v>1617</v>
      </c>
      <c r="AJ653" t="s">
        <v>449</v>
      </c>
    </row>
    <row r="654" spans="34:36" x14ac:dyDescent="0.25">
      <c r="AH654">
        <v>1.9072899999999999</v>
      </c>
      <c r="AI654">
        <v>1621</v>
      </c>
      <c r="AJ654" t="s">
        <v>449</v>
      </c>
    </row>
    <row r="655" spans="34:36" x14ac:dyDescent="0.25">
      <c r="AH655">
        <v>2.0699700000000001</v>
      </c>
      <c r="AI655">
        <v>1632.1</v>
      </c>
      <c r="AJ655" t="s">
        <v>449</v>
      </c>
    </row>
    <row r="656" spans="34:36" x14ac:dyDescent="0.25">
      <c r="AH656">
        <v>2.0347499999999998</v>
      </c>
      <c r="AI656">
        <v>1632.1</v>
      </c>
      <c r="AJ656" t="s">
        <v>449</v>
      </c>
    </row>
    <row r="657" spans="34:36" x14ac:dyDescent="0.25">
      <c r="AH657">
        <v>1.9391499999999999</v>
      </c>
      <c r="AI657">
        <v>1632.3</v>
      </c>
      <c r="AJ657" t="s">
        <v>449</v>
      </c>
    </row>
    <row r="658" spans="34:36" x14ac:dyDescent="0.25">
      <c r="AH658">
        <v>2.0519400000000001</v>
      </c>
      <c r="AI658">
        <v>1681.5</v>
      </c>
      <c r="AJ658" t="s">
        <v>449</v>
      </c>
    </row>
    <row r="659" spans="34:36" x14ac:dyDescent="0.25">
      <c r="AH659">
        <v>1.9513100000000001</v>
      </c>
      <c r="AI659">
        <v>1693.1</v>
      </c>
      <c r="AJ659" t="s">
        <v>449</v>
      </c>
    </row>
    <row r="660" spans="34:36" x14ac:dyDescent="0.25">
      <c r="AH660">
        <v>2.01966</v>
      </c>
      <c r="AI660">
        <v>1696.8</v>
      </c>
      <c r="AJ660" t="s">
        <v>449</v>
      </c>
    </row>
    <row r="661" spans="34:36" x14ac:dyDescent="0.25">
      <c r="AH661">
        <v>1.99282</v>
      </c>
      <c r="AI661">
        <v>1753.8</v>
      </c>
      <c r="AJ661" t="s">
        <v>449</v>
      </c>
    </row>
    <row r="662" spans="34:36" x14ac:dyDescent="0.25">
      <c r="AH662">
        <v>2.0452300000000001</v>
      </c>
      <c r="AI662">
        <v>1757.5</v>
      </c>
      <c r="AJ662" t="s">
        <v>449</v>
      </c>
    </row>
    <row r="663" spans="34:36" x14ac:dyDescent="0.25">
      <c r="AH663">
        <v>1.96557</v>
      </c>
      <c r="AI663">
        <v>1772.9</v>
      </c>
      <c r="AJ663" t="s">
        <v>449</v>
      </c>
    </row>
    <row r="664" spans="34:36" x14ac:dyDescent="0.25">
      <c r="AH664">
        <v>1.9219599999999999</v>
      </c>
      <c r="AI664">
        <v>1776.7</v>
      </c>
      <c r="AJ664" t="s">
        <v>449</v>
      </c>
    </row>
    <row r="665" spans="34:36" x14ac:dyDescent="0.25">
      <c r="AH665">
        <v>2.0372599999999998</v>
      </c>
      <c r="AI665">
        <v>1818.3</v>
      </c>
      <c r="AJ665" t="s">
        <v>449</v>
      </c>
    </row>
    <row r="666" spans="34:36" x14ac:dyDescent="0.25">
      <c r="AH666">
        <v>2.0624199999999999</v>
      </c>
      <c r="AI666">
        <v>1841.1</v>
      </c>
      <c r="AJ666" t="s">
        <v>449</v>
      </c>
    </row>
    <row r="667" spans="34:36" x14ac:dyDescent="0.25">
      <c r="AH667">
        <v>2.0838000000000001</v>
      </c>
      <c r="AI667">
        <v>1886.6</v>
      </c>
      <c r="AJ667" t="s">
        <v>449</v>
      </c>
    </row>
    <row r="668" spans="34:36" x14ac:dyDescent="0.25">
      <c r="AH668">
        <v>2.0142000000000002</v>
      </c>
      <c r="AI668">
        <v>1928.6</v>
      </c>
      <c r="AJ668" t="s">
        <v>449</v>
      </c>
    </row>
    <row r="669" spans="34:36" x14ac:dyDescent="0.25">
      <c r="AH669">
        <v>2.0435500000000002</v>
      </c>
      <c r="AI669">
        <v>1932.3</v>
      </c>
      <c r="AJ669" t="s">
        <v>449</v>
      </c>
    </row>
    <row r="670" spans="34:36" x14ac:dyDescent="0.25">
      <c r="AH670">
        <v>2.0272000000000001</v>
      </c>
      <c r="AI670">
        <v>1951.4</v>
      </c>
      <c r="AJ670" t="s">
        <v>449</v>
      </c>
    </row>
    <row r="671" spans="34:36" x14ac:dyDescent="0.25">
      <c r="AH671">
        <v>2.0011999999999999</v>
      </c>
      <c r="AI671">
        <v>1955.2</v>
      </c>
      <c r="AJ671" t="s">
        <v>449</v>
      </c>
    </row>
    <row r="672" spans="34:36" x14ac:dyDescent="0.25">
      <c r="AH672">
        <v>2.0942799999999999</v>
      </c>
      <c r="AI672">
        <v>1958.8</v>
      </c>
      <c r="AJ672" t="s">
        <v>449</v>
      </c>
    </row>
    <row r="673" spans="34:36" x14ac:dyDescent="0.25">
      <c r="AH673">
        <v>2.0724800000000001</v>
      </c>
      <c r="AI673">
        <v>1977.9</v>
      </c>
      <c r="AJ673" t="s">
        <v>449</v>
      </c>
    </row>
    <row r="674" spans="34:36" x14ac:dyDescent="0.25">
      <c r="AH674">
        <v>2.03722</v>
      </c>
      <c r="AI674">
        <v>3479</v>
      </c>
      <c r="AJ674" t="s">
        <v>431</v>
      </c>
    </row>
    <row r="675" spans="34:36" x14ac:dyDescent="0.25">
      <c r="AH675">
        <v>2.1105900000000002</v>
      </c>
      <c r="AI675">
        <v>3486.5</v>
      </c>
      <c r="AJ675" t="s">
        <v>431</v>
      </c>
    </row>
    <row r="676" spans="34:36" x14ac:dyDescent="0.25">
      <c r="AH676">
        <v>2.0954999999999999</v>
      </c>
      <c r="AI676">
        <v>3494.1</v>
      </c>
      <c r="AJ676" t="s">
        <v>431</v>
      </c>
    </row>
    <row r="677" spans="34:36" x14ac:dyDescent="0.25">
      <c r="AH677">
        <v>2.1667800000000002</v>
      </c>
      <c r="AI677">
        <v>3497.8</v>
      </c>
      <c r="AJ677" t="s">
        <v>431</v>
      </c>
    </row>
    <row r="678" spans="34:36" x14ac:dyDescent="0.25">
      <c r="AH678">
        <v>2.15462</v>
      </c>
      <c r="AI678">
        <v>3501.6</v>
      </c>
      <c r="AJ678" t="s">
        <v>431</v>
      </c>
    </row>
    <row r="679" spans="34:36" x14ac:dyDescent="0.25">
      <c r="AH679">
        <v>2.18858</v>
      </c>
      <c r="AI679">
        <v>3505.3</v>
      </c>
      <c r="AJ679" t="s">
        <v>431</v>
      </c>
    </row>
    <row r="680" spans="34:36" x14ac:dyDescent="0.25">
      <c r="AH680">
        <v>2.0518900000000002</v>
      </c>
      <c r="AI680">
        <v>3505.6</v>
      </c>
      <c r="AJ680" t="s">
        <v>431</v>
      </c>
    </row>
    <row r="681" spans="34:36" x14ac:dyDescent="0.25">
      <c r="AH681">
        <v>2.1793499999999999</v>
      </c>
      <c r="AI681">
        <v>3509.2</v>
      </c>
      <c r="AJ681" t="s">
        <v>431</v>
      </c>
    </row>
    <row r="682" spans="34:36" x14ac:dyDescent="0.25">
      <c r="AH682">
        <v>2.13198</v>
      </c>
      <c r="AI682">
        <v>3509.3</v>
      </c>
      <c r="AJ682" t="s">
        <v>431</v>
      </c>
    </row>
    <row r="683" spans="34:36" x14ac:dyDescent="0.25">
      <c r="AH683">
        <v>2.2435100000000001</v>
      </c>
      <c r="AI683">
        <v>3512.8</v>
      </c>
      <c r="AJ683" t="s">
        <v>431</v>
      </c>
    </row>
    <row r="684" spans="34:36" x14ac:dyDescent="0.25">
      <c r="AH684">
        <v>2.0862699999999998</v>
      </c>
      <c r="AI684">
        <v>3513.1</v>
      </c>
      <c r="AJ684" t="s">
        <v>431</v>
      </c>
    </row>
    <row r="685" spans="34:36" x14ac:dyDescent="0.25">
      <c r="AH685">
        <v>2.21332</v>
      </c>
      <c r="AI685">
        <v>3516.7</v>
      </c>
      <c r="AJ685" t="s">
        <v>431</v>
      </c>
    </row>
    <row r="686" spans="34:36" x14ac:dyDescent="0.25">
      <c r="AH686">
        <v>1.9944500000000001</v>
      </c>
      <c r="AI686">
        <v>3517.1</v>
      </c>
      <c r="AJ686" t="s">
        <v>431</v>
      </c>
    </row>
    <row r="687" spans="34:36" x14ac:dyDescent="0.25">
      <c r="AH687">
        <v>2.01709</v>
      </c>
      <c r="AI687">
        <v>3517.1</v>
      </c>
      <c r="AJ687" t="s">
        <v>431</v>
      </c>
    </row>
    <row r="688" spans="34:36" x14ac:dyDescent="0.25">
      <c r="AH688">
        <v>2.2233800000000001</v>
      </c>
      <c r="AI688">
        <v>3520.5</v>
      </c>
      <c r="AJ688" t="s">
        <v>431</v>
      </c>
    </row>
    <row r="689" spans="34:36" x14ac:dyDescent="0.25">
      <c r="AH689">
        <v>2.2334399999999999</v>
      </c>
      <c r="AI689">
        <v>3520.5</v>
      </c>
      <c r="AJ689" t="s">
        <v>431</v>
      </c>
    </row>
    <row r="690" spans="34:36" x14ac:dyDescent="0.25">
      <c r="AH690">
        <v>2.0653100000000002</v>
      </c>
      <c r="AI690">
        <v>3520.8</v>
      </c>
      <c r="AJ690" t="s">
        <v>431</v>
      </c>
    </row>
    <row r="691" spans="34:36" x14ac:dyDescent="0.25">
      <c r="AH691">
        <v>2.0070299999999999</v>
      </c>
      <c r="AI691">
        <v>3520.9</v>
      </c>
      <c r="AJ691" t="s">
        <v>431</v>
      </c>
    </row>
    <row r="692" spans="34:36" x14ac:dyDescent="0.25">
      <c r="AH692">
        <v>2.1961300000000001</v>
      </c>
      <c r="AI692">
        <v>3524.3</v>
      </c>
      <c r="AJ692" t="s">
        <v>431</v>
      </c>
    </row>
    <row r="693" spans="34:36" x14ac:dyDescent="0.25">
      <c r="AH693">
        <v>2.1424599999999998</v>
      </c>
      <c r="AI693">
        <v>3524.4</v>
      </c>
      <c r="AJ693" t="s">
        <v>431</v>
      </c>
    </row>
    <row r="694" spans="34:36" x14ac:dyDescent="0.25">
      <c r="AH694">
        <v>2.1168800000000001</v>
      </c>
      <c r="AI694">
        <v>3528.3</v>
      </c>
      <c r="AJ694" t="s">
        <v>431</v>
      </c>
    </row>
    <row r="695" spans="34:36" x14ac:dyDescent="0.25">
      <c r="AH695">
        <v>2.2082799999999998</v>
      </c>
      <c r="AI695">
        <v>3531.9</v>
      </c>
      <c r="AJ695" t="s">
        <v>431</v>
      </c>
    </row>
    <row r="696" spans="34:36" x14ac:dyDescent="0.25">
      <c r="AH696">
        <v>2.03302</v>
      </c>
      <c r="AI696">
        <v>3547.4</v>
      </c>
      <c r="AJ696" t="s">
        <v>431</v>
      </c>
    </row>
    <row r="697" spans="34:36" x14ac:dyDescent="0.25">
      <c r="AH697">
        <v>2.0732699999999999</v>
      </c>
      <c r="AI697">
        <v>3574</v>
      </c>
      <c r="AJ697" t="s">
        <v>431</v>
      </c>
    </row>
    <row r="698" spans="34:36" x14ac:dyDescent="0.25">
      <c r="AH698">
        <v>2.22715</v>
      </c>
      <c r="AI698">
        <v>3588.9</v>
      </c>
      <c r="AJ698" t="s">
        <v>431</v>
      </c>
    </row>
    <row r="699" spans="34:36" x14ac:dyDescent="0.25">
      <c r="AH699">
        <v>2.2007400000000001</v>
      </c>
      <c r="AI699">
        <v>3600.3</v>
      </c>
      <c r="AJ699" t="s">
        <v>431</v>
      </c>
    </row>
    <row r="700" spans="34:36" x14ac:dyDescent="0.25">
      <c r="AH700">
        <v>2.2166700000000001</v>
      </c>
      <c r="AI700">
        <v>3604.1</v>
      </c>
      <c r="AJ700" t="s">
        <v>431</v>
      </c>
    </row>
    <row r="701" spans="34:36" x14ac:dyDescent="0.25">
      <c r="AH701">
        <v>2.2393100000000001</v>
      </c>
      <c r="AI701">
        <v>3607.9</v>
      </c>
      <c r="AJ701" t="s">
        <v>431</v>
      </c>
    </row>
    <row r="702" spans="34:36" x14ac:dyDescent="0.25">
      <c r="AH702">
        <v>2.1604800000000002</v>
      </c>
      <c r="AI702">
        <v>3611.8</v>
      </c>
      <c r="AJ702" t="s">
        <v>431</v>
      </c>
    </row>
    <row r="703" spans="34:36" x14ac:dyDescent="0.25">
      <c r="AH703">
        <v>2.1839599999999999</v>
      </c>
      <c r="AI703">
        <v>3611.8</v>
      </c>
      <c r="AJ703" t="s">
        <v>431</v>
      </c>
    </row>
    <row r="704" spans="34:36" x14ac:dyDescent="0.25">
      <c r="AH704">
        <v>2.1013600000000001</v>
      </c>
      <c r="AI704">
        <v>3619.5</v>
      </c>
      <c r="AJ704" t="s">
        <v>431</v>
      </c>
    </row>
    <row r="705" spans="34:36" x14ac:dyDescent="0.25">
      <c r="AH705">
        <v>2.12107</v>
      </c>
      <c r="AI705">
        <v>3623.3</v>
      </c>
      <c r="AJ705" t="s">
        <v>431</v>
      </c>
    </row>
    <row r="706" spans="34:36" x14ac:dyDescent="0.25">
      <c r="AH706">
        <v>2.1474899999999999</v>
      </c>
      <c r="AI706">
        <v>3627</v>
      </c>
      <c r="AJ706" t="s">
        <v>431</v>
      </c>
    </row>
    <row r="707" spans="34:36" x14ac:dyDescent="0.25">
      <c r="AH707">
        <v>2.0904600000000002</v>
      </c>
      <c r="AI707">
        <v>3627.1</v>
      </c>
      <c r="AJ707" t="s">
        <v>431</v>
      </c>
    </row>
    <row r="708" spans="34:36" x14ac:dyDescent="0.25">
      <c r="AH708">
        <v>2.01247</v>
      </c>
      <c r="AI708">
        <v>3627.3</v>
      </c>
      <c r="AJ708" t="s">
        <v>431</v>
      </c>
    </row>
    <row r="709" spans="34:36" x14ac:dyDescent="0.25">
      <c r="AH709">
        <v>2.0246300000000002</v>
      </c>
      <c r="AI709">
        <v>3631.1</v>
      </c>
      <c r="AJ709" t="s">
        <v>431</v>
      </c>
    </row>
    <row r="710" spans="34:36" x14ac:dyDescent="0.25">
      <c r="AH710">
        <v>2.1713800000000001</v>
      </c>
      <c r="AI710">
        <v>3634.6</v>
      </c>
      <c r="AJ710" t="s">
        <v>431</v>
      </c>
    </row>
    <row r="711" spans="34:36" x14ac:dyDescent="0.25">
      <c r="AH711">
        <v>2.137</v>
      </c>
      <c r="AI711">
        <v>3634.7</v>
      </c>
      <c r="AJ711" t="s">
        <v>431</v>
      </c>
    </row>
    <row r="712" spans="34:36" x14ac:dyDescent="0.25">
      <c r="AH712">
        <v>2.0434999999999999</v>
      </c>
      <c r="AI712">
        <v>3638.6</v>
      </c>
      <c r="AJ712" t="s">
        <v>431</v>
      </c>
    </row>
    <row r="713" spans="34:36" x14ac:dyDescent="0.25">
      <c r="AH713">
        <v>2.0028299999999999</v>
      </c>
      <c r="AI713">
        <v>3638.7</v>
      </c>
      <c r="AJ713" t="s">
        <v>431</v>
      </c>
    </row>
    <row r="714" spans="34:36" x14ac:dyDescent="0.25">
      <c r="AH714">
        <v>2.0594299999999999</v>
      </c>
      <c r="AI714">
        <v>3646.2</v>
      </c>
      <c r="AJ714" t="s">
        <v>431</v>
      </c>
    </row>
    <row r="715" spans="34:36" x14ac:dyDescent="0.25">
      <c r="AH715">
        <v>2.0787200000000001</v>
      </c>
      <c r="AI715">
        <v>3665.2</v>
      </c>
      <c r="AJ715" t="s">
        <v>431</v>
      </c>
    </row>
    <row r="716" spans="34:36" x14ac:dyDescent="0.25">
      <c r="AH716">
        <v>1.94119</v>
      </c>
      <c r="AI716">
        <v>3673</v>
      </c>
      <c r="AJ716" t="s">
        <v>431</v>
      </c>
    </row>
    <row r="717" spans="34:36" x14ac:dyDescent="0.25">
      <c r="AH717">
        <v>1.8715900000000001</v>
      </c>
      <c r="AI717">
        <v>3673.2</v>
      </c>
      <c r="AJ717" t="s">
        <v>431</v>
      </c>
    </row>
    <row r="718" spans="34:36" x14ac:dyDescent="0.25">
      <c r="AH718">
        <v>1.9860599999999999</v>
      </c>
      <c r="AI718">
        <v>3676.7</v>
      </c>
      <c r="AJ718" t="s">
        <v>431</v>
      </c>
    </row>
    <row r="719" spans="34:36" x14ac:dyDescent="0.25">
      <c r="AH719">
        <v>1.9697100000000001</v>
      </c>
      <c r="AI719">
        <v>3680.6</v>
      </c>
      <c r="AJ719" t="s">
        <v>431</v>
      </c>
    </row>
    <row r="720" spans="34:36" x14ac:dyDescent="0.25">
      <c r="AH720">
        <v>1.89381</v>
      </c>
      <c r="AI720">
        <v>3680.7</v>
      </c>
      <c r="AJ720" t="s">
        <v>431</v>
      </c>
    </row>
    <row r="721" spans="34:36" x14ac:dyDescent="0.25">
      <c r="AH721">
        <v>1.92191</v>
      </c>
      <c r="AI721">
        <v>3680.7</v>
      </c>
      <c r="AJ721" t="s">
        <v>431</v>
      </c>
    </row>
    <row r="722" spans="34:36" x14ac:dyDescent="0.25">
      <c r="AH722">
        <v>2.2493699999999999</v>
      </c>
      <c r="AI722">
        <v>3687.6</v>
      </c>
      <c r="AJ722" t="s">
        <v>431</v>
      </c>
    </row>
    <row r="723" spans="34:36" x14ac:dyDescent="0.25">
      <c r="AH723">
        <v>1.9982200000000001</v>
      </c>
      <c r="AI723">
        <v>3695.7</v>
      </c>
      <c r="AJ723" t="s">
        <v>431</v>
      </c>
    </row>
    <row r="724" spans="34:36" x14ac:dyDescent="0.25">
      <c r="AH724">
        <v>1.9642500000000001</v>
      </c>
      <c r="AI724">
        <v>3699.6</v>
      </c>
      <c r="AJ724" t="s">
        <v>431</v>
      </c>
    </row>
    <row r="725" spans="34:36" x14ac:dyDescent="0.25">
      <c r="AH725">
        <v>2.2082799999999998</v>
      </c>
      <c r="AI725">
        <v>3718.1</v>
      </c>
      <c r="AJ725" t="s">
        <v>431</v>
      </c>
    </row>
    <row r="726" spans="34:36" x14ac:dyDescent="0.25">
      <c r="AH726">
        <v>2.1080700000000001</v>
      </c>
      <c r="AI726">
        <v>3718.3</v>
      </c>
      <c r="AJ726" t="s">
        <v>431</v>
      </c>
    </row>
    <row r="727" spans="34:36" x14ac:dyDescent="0.25">
      <c r="AH727">
        <v>2.1885699999999999</v>
      </c>
      <c r="AI727">
        <v>3722</v>
      </c>
      <c r="AJ727" t="s">
        <v>431</v>
      </c>
    </row>
    <row r="728" spans="34:36" x14ac:dyDescent="0.25">
      <c r="AH728">
        <v>2.1537700000000002</v>
      </c>
      <c r="AI728">
        <v>3725.8</v>
      </c>
      <c r="AJ728" t="s">
        <v>431</v>
      </c>
    </row>
    <row r="729" spans="34:36" x14ac:dyDescent="0.25">
      <c r="AH729">
        <v>2.1764100000000002</v>
      </c>
      <c r="AI729">
        <v>3725.8</v>
      </c>
      <c r="AJ729" t="s">
        <v>431</v>
      </c>
    </row>
    <row r="730" spans="34:36" x14ac:dyDescent="0.25">
      <c r="AH730">
        <v>2.0950700000000002</v>
      </c>
      <c r="AI730">
        <v>3725.9</v>
      </c>
      <c r="AJ730" t="s">
        <v>431</v>
      </c>
    </row>
    <row r="731" spans="34:36" x14ac:dyDescent="0.25">
      <c r="AH731">
        <v>2.1676099999999998</v>
      </c>
      <c r="AI731">
        <v>3729.6</v>
      </c>
      <c r="AJ731" t="s">
        <v>431</v>
      </c>
    </row>
    <row r="732" spans="34:36" x14ac:dyDescent="0.25">
      <c r="AH732">
        <v>2.2233700000000001</v>
      </c>
      <c r="AI732">
        <v>3737.1</v>
      </c>
      <c r="AJ732" t="s">
        <v>431</v>
      </c>
    </row>
    <row r="733" spans="34:36" x14ac:dyDescent="0.25">
      <c r="AH733">
        <v>2.1399300000000001</v>
      </c>
      <c r="AI733">
        <v>3737.3</v>
      </c>
      <c r="AJ733" t="s">
        <v>431</v>
      </c>
    </row>
    <row r="734" spans="34:36" x14ac:dyDescent="0.25">
      <c r="AH734">
        <v>2.1265200000000002</v>
      </c>
      <c r="AI734">
        <v>3741.1</v>
      </c>
      <c r="AJ734" t="s">
        <v>431</v>
      </c>
    </row>
    <row r="735" spans="34:36" x14ac:dyDescent="0.25">
      <c r="AH735">
        <v>2.0674000000000001</v>
      </c>
      <c r="AI735">
        <v>3748.8</v>
      </c>
      <c r="AJ735" t="s">
        <v>431</v>
      </c>
    </row>
    <row r="736" spans="34:36" x14ac:dyDescent="0.25">
      <c r="AH736">
        <v>2.2313399999999999</v>
      </c>
      <c r="AI736">
        <v>3752.3</v>
      </c>
      <c r="AJ736" t="s">
        <v>431</v>
      </c>
    </row>
    <row r="737" spans="34:36" x14ac:dyDescent="0.25">
      <c r="AH737">
        <v>2.0179200000000002</v>
      </c>
      <c r="AI737">
        <v>3752.7</v>
      </c>
      <c r="AJ737" t="s">
        <v>431</v>
      </c>
    </row>
    <row r="738" spans="34:36" x14ac:dyDescent="0.25">
      <c r="AH738">
        <v>2.03511</v>
      </c>
      <c r="AI738">
        <v>3752.7</v>
      </c>
      <c r="AJ738" t="s">
        <v>431</v>
      </c>
    </row>
    <row r="739" spans="34:36" x14ac:dyDescent="0.25">
      <c r="AH739">
        <v>2.0502099999999999</v>
      </c>
      <c r="AI739">
        <v>3756.4</v>
      </c>
      <c r="AJ739" t="s">
        <v>431</v>
      </c>
    </row>
    <row r="740" spans="34:36" x14ac:dyDescent="0.25">
      <c r="AH740">
        <v>2.0845899999999999</v>
      </c>
      <c r="AI740">
        <v>3756.4</v>
      </c>
      <c r="AJ740" t="s">
        <v>431</v>
      </c>
    </row>
    <row r="741" spans="34:36" x14ac:dyDescent="0.25">
      <c r="AH741">
        <v>2.0082800000000001</v>
      </c>
      <c r="AI741">
        <v>3794.5</v>
      </c>
      <c r="AJ741" t="s">
        <v>431</v>
      </c>
    </row>
    <row r="742" spans="34:36" x14ac:dyDescent="0.25">
      <c r="AH742">
        <v>2.2581699999999998</v>
      </c>
      <c r="AI742">
        <v>3797.8</v>
      </c>
      <c r="AJ742" t="s">
        <v>431</v>
      </c>
    </row>
    <row r="743" spans="34:36" x14ac:dyDescent="0.25">
      <c r="AH743">
        <v>2.1998899999999999</v>
      </c>
      <c r="AI743">
        <v>3801.7</v>
      </c>
      <c r="AJ743" t="s">
        <v>431</v>
      </c>
    </row>
    <row r="744" spans="34:36" x14ac:dyDescent="0.25">
      <c r="AH744">
        <v>2.2426599999999999</v>
      </c>
      <c r="AI744">
        <v>3813.1</v>
      </c>
      <c r="AJ744" t="s">
        <v>431</v>
      </c>
    </row>
    <row r="745" spans="34:36" x14ac:dyDescent="0.25">
      <c r="AH745">
        <v>2.14412</v>
      </c>
      <c r="AI745">
        <v>3824.7</v>
      </c>
      <c r="AJ745" t="s">
        <v>431</v>
      </c>
    </row>
    <row r="746" spans="34:36" x14ac:dyDescent="0.25">
      <c r="AH746">
        <v>2.1298699999999999</v>
      </c>
      <c r="AI746">
        <v>3828.5</v>
      </c>
      <c r="AJ746" t="s">
        <v>431</v>
      </c>
    </row>
    <row r="747" spans="34:36" x14ac:dyDescent="0.25">
      <c r="AH747">
        <v>2.2380499999999999</v>
      </c>
      <c r="AI747">
        <v>3832.1</v>
      </c>
      <c r="AJ747" t="s">
        <v>431</v>
      </c>
    </row>
    <row r="748" spans="34:36" x14ac:dyDescent="0.25">
      <c r="AH748">
        <v>2.1793499999999999</v>
      </c>
      <c r="AI748">
        <v>3832.2</v>
      </c>
      <c r="AJ748" t="s">
        <v>431</v>
      </c>
    </row>
    <row r="749" spans="34:36" x14ac:dyDescent="0.25">
      <c r="AH749">
        <v>2.1026199999999999</v>
      </c>
      <c r="AI749">
        <v>3832.3</v>
      </c>
      <c r="AJ749" t="s">
        <v>431</v>
      </c>
    </row>
    <row r="750" spans="34:36" x14ac:dyDescent="0.25">
      <c r="AH750">
        <v>2.2246299999999999</v>
      </c>
      <c r="AI750">
        <v>3839.7</v>
      </c>
      <c r="AJ750" t="s">
        <v>431</v>
      </c>
    </row>
    <row r="751" spans="34:36" x14ac:dyDescent="0.25">
      <c r="AH751">
        <v>2.2099500000000001</v>
      </c>
      <c r="AI751">
        <v>3843.5</v>
      </c>
      <c r="AJ751" t="s">
        <v>431</v>
      </c>
    </row>
    <row r="752" spans="34:36" x14ac:dyDescent="0.25">
      <c r="AH752">
        <v>2.1600600000000001</v>
      </c>
      <c r="AI752">
        <v>3843.6</v>
      </c>
      <c r="AJ752" t="s">
        <v>431</v>
      </c>
    </row>
    <row r="753" spans="34:36" x14ac:dyDescent="0.25">
      <c r="AH753">
        <v>2.0585900000000001</v>
      </c>
      <c r="AI753">
        <v>3843.8</v>
      </c>
      <c r="AJ753" t="s">
        <v>431</v>
      </c>
    </row>
    <row r="754" spans="34:36" x14ac:dyDescent="0.25">
      <c r="AH754">
        <v>2.0866799999999999</v>
      </c>
      <c r="AI754">
        <v>3843.8</v>
      </c>
      <c r="AJ754" t="s">
        <v>431</v>
      </c>
    </row>
    <row r="755" spans="34:36" x14ac:dyDescent="0.25">
      <c r="AH755">
        <v>2.11435</v>
      </c>
      <c r="AI755">
        <v>3847.5</v>
      </c>
      <c r="AJ755" t="s">
        <v>431</v>
      </c>
    </row>
    <row r="756" spans="34:36" x14ac:dyDescent="0.25">
      <c r="AH756">
        <v>1.9973700000000001</v>
      </c>
      <c r="AI756">
        <v>3851.5</v>
      </c>
      <c r="AJ756" t="s">
        <v>431</v>
      </c>
    </row>
    <row r="757" spans="34:36" x14ac:dyDescent="0.25">
      <c r="AH757">
        <v>2.0284</v>
      </c>
      <c r="AI757">
        <v>3855.3</v>
      </c>
      <c r="AJ757" t="s">
        <v>431</v>
      </c>
    </row>
    <row r="758" spans="34:36" x14ac:dyDescent="0.25">
      <c r="AH758">
        <v>2.0741000000000001</v>
      </c>
      <c r="AI758">
        <v>3862.8</v>
      </c>
      <c r="AJ758" t="s">
        <v>431</v>
      </c>
    </row>
    <row r="759" spans="34:36" x14ac:dyDescent="0.25">
      <c r="AH759">
        <v>2.0434899999999998</v>
      </c>
      <c r="AI759">
        <v>3870.4</v>
      </c>
      <c r="AJ759" t="s">
        <v>431</v>
      </c>
    </row>
    <row r="760" spans="34:36" x14ac:dyDescent="0.25">
      <c r="AH760">
        <v>1.87704</v>
      </c>
      <c r="AI760">
        <v>3874.6</v>
      </c>
      <c r="AJ760" t="s">
        <v>431</v>
      </c>
    </row>
    <row r="761" spans="34:36" x14ac:dyDescent="0.25">
      <c r="AH761">
        <v>1.8632</v>
      </c>
      <c r="AI761">
        <v>3886</v>
      </c>
      <c r="AJ761" t="s">
        <v>431</v>
      </c>
    </row>
    <row r="762" spans="34:36" x14ac:dyDescent="0.25">
      <c r="AH762">
        <v>2.1919200000000001</v>
      </c>
      <c r="AI762">
        <v>3889.2</v>
      </c>
      <c r="AJ762" t="s">
        <v>431</v>
      </c>
    </row>
    <row r="763" spans="34:36" x14ac:dyDescent="0.25">
      <c r="AH763">
        <v>2.20031</v>
      </c>
      <c r="AI763">
        <v>3892.9</v>
      </c>
      <c r="AJ763" t="s">
        <v>431</v>
      </c>
    </row>
    <row r="764" spans="34:36" x14ac:dyDescent="0.25">
      <c r="AH764">
        <v>1.9466399999999999</v>
      </c>
      <c r="AI764">
        <v>3893.4</v>
      </c>
      <c r="AJ764" t="s">
        <v>431</v>
      </c>
    </row>
    <row r="765" spans="34:36" x14ac:dyDescent="0.25">
      <c r="AH765">
        <v>1.84978</v>
      </c>
      <c r="AI765">
        <v>3893.6</v>
      </c>
      <c r="AJ765" t="s">
        <v>431</v>
      </c>
    </row>
    <row r="766" spans="34:36" x14ac:dyDescent="0.25">
      <c r="AH766">
        <v>1.97305</v>
      </c>
      <c r="AI766">
        <v>3897.2</v>
      </c>
      <c r="AJ766" t="s">
        <v>431</v>
      </c>
    </row>
    <row r="767" spans="34:36" x14ac:dyDescent="0.25">
      <c r="AH767">
        <v>1.88794</v>
      </c>
      <c r="AI767">
        <v>3897.3</v>
      </c>
      <c r="AJ767" t="s">
        <v>431</v>
      </c>
    </row>
    <row r="768" spans="34:36" x14ac:dyDescent="0.25">
      <c r="AH768">
        <v>2.0141399999999998</v>
      </c>
      <c r="AI768">
        <v>3904.7</v>
      </c>
      <c r="AJ768" t="s">
        <v>431</v>
      </c>
    </row>
    <row r="769" spans="34:36" x14ac:dyDescent="0.25">
      <c r="AH769">
        <v>1.9105799999999999</v>
      </c>
      <c r="AI769">
        <v>3904.9</v>
      </c>
      <c r="AJ769" t="s">
        <v>431</v>
      </c>
    </row>
    <row r="770" spans="34:36" x14ac:dyDescent="0.25">
      <c r="AH770">
        <v>1.9307000000000001</v>
      </c>
      <c r="AI770">
        <v>3904.9</v>
      </c>
      <c r="AJ770" t="s">
        <v>431</v>
      </c>
    </row>
    <row r="771" spans="34:36" x14ac:dyDescent="0.25">
      <c r="AH771">
        <v>1.9873099999999999</v>
      </c>
      <c r="AI771">
        <v>3916.2</v>
      </c>
      <c r="AJ771" t="s">
        <v>431</v>
      </c>
    </row>
    <row r="772" spans="34:36" x14ac:dyDescent="0.25">
      <c r="AH772">
        <v>2.1650900000000002</v>
      </c>
      <c r="AI772">
        <v>3934.8</v>
      </c>
      <c r="AJ772" t="s">
        <v>431</v>
      </c>
    </row>
    <row r="773" spans="34:36" x14ac:dyDescent="0.25">
      <c r="AH773">
        <v>2.1390899999999999</v>
      </c>
      <c r="AI773">
        <v>3942.5</v>
      </c>
      <c r="AJ773" t="s">
        <v>431</v>
      </c>
    </row>
    <row r="774" spans="34:36" x14ac:dyDescent="0.25">
      <c r="AH774">
        <v>1.9671799999999999</v>
      </c>
      <c r="AI774">
        <v>3946.6</v>
      </c>
      <c r="AJ774" t="s">
        <v>431</v>
      </c>
    </row>
    <row r="775" spans="34:36" x14ac:dyDescent="0.25">
      <c r="AH775">
        <v>2.1067999999999998</v>
      </c>
      <c r="AI775">
        <v>3950.1</v>
      </c>
      <c r="AJ775" t="s">
        <v>431</v>
      </c>
    </row>
    <row r="776" spans="34:36" x14ac:dyDescent="0.25">
      <c r="AH776">
        <v>2.1495700000000002</v>
      </c>
      <c r="AI776">
        <v>3957.6</v>
      </c>
      <c r="AJ776" t="s">
        <v>431</v>
      </c>
    </row>
    <row r="777" spans="34:36" x14ac:dyDescent="0.25">
      <c r="AH777">
        <v>2.1202200000000002</v>
      </c>
      <c r="AI777">
        <v>3957.7</v>
      </c>
      <c r="AJ777" t="s">
        <v>431</v>
      </c>
    </row>
    <row r="778" spans="34:36" x14ac:dyDescent="0.25">
      <c r="AH778">
        <v>2.0795499999999998</v>
      </c>
      <c r="AI778">
        <v>3957.8</v>
      </c>
      <c r="AJ778" t="s">
        <v>431</v>
      </c>
    </row>
    <row r="779" spans="34:36" x14ac:dyDescent="0.25">
      <c r="AH779">
        <v>1.99108</v>
      </c>
      <c r="AI779">
        <v>3957.9</v>
      </c>
      <c r="AJ779" t="s">
        <v>431</v>
      </c>
    </row>
    <row r="780" spans="34:36" x14ac:dyDescent="0.25">
      <c r="AH780">
        <v>2.0938099999999999</v>
      </c>
      <c r="AI780">
        <v>3961.6</v>
      </c>
      <c r="AJ780" t="s">
        <v>431</v>
      </c>
    </row>
    <row r="781" spans="34:36" x14ac:dyDescent="0.25">
      <c r="AH781">
        <v>1.8871</v>
      </c>
      <c r="AI781">
        <v>3965.7</v>
      </c>
      <c r="AJ781" t="s">
        <v>431</v>
      </c>
    </row>
    <row r="782" spans="34:36" x14ac:dyDescent="0.25">
      <c r="AH782">
        <v>2.05104</v>
      </c>
      <c r="AI782">
        <v>3969.2</v>
      </c>
      <c r="AJ782" t="s">
        <v>431</v>
      </c>
    </row>
    <row r="783" spans="34:36" x14ac:dyDescent="0.25">
      <c r="AH783">
        <v>2.06697</v>
      </c>
      <c r="AI783">
        <v>3969.2</v>
      </c>
      <c r="AJ783" t="s">
        <v>431</v>
      </c>
    </row>
    <row r="784" spans="34:36" x14ac:dyDescent="0.25">
      <c r="AH784">
        <v>1.83301</v>
      </c>
      <c r="AI784">
        <v>3969.6</v>
      </c>
      <c r="AJ784" t="s">
        <v>431</v>
      </c>
    </row>
    <row r="785" spans="34:36" x14ac:dyDescent="0.25">
      <c r="AH785">
        <v>1.8212699999999999</v>
      </c>
      <c r="AI785">
        <v>3973.5</v>
      </c>
      <c r="AJ785" t="s">
        <v>431</v>
      </c>
    </row>
    <row r="786" spans="34:36" x14ac:dyDescent="0.25">
      <c r="AH786">
        <v>1.81037</v>
      </c>
      <c r="AI786">
        <v>3977.3</v>
      </c>
      <c r="AJ786" t="s">
        <v>431</v>
      </c>
    </row>
    <row r="787" spans="34:36" x14ac:dyDescent="0.25">
      <c r="AH787">
        <v>2.1852100000000001</v>
      </c>
      <c r="AI787">
        <v>3980.4</v>
      </c>
      <c r="AJ787" t="s">
        <v>431</v>
      </c>
    </row>
    <row r="788" spans="34:36" x14ac:dyDescent="0.25">
      <c r="AH788">
        <v>2.0200100000000001</v>
      </c>
      <c r="AI788">
        <v>3980.7</v>
      </c>
      <c r="AJ788" t="s">
        <v>431</v>
      </c>
    </row>
    <row r="789" spans="34:36" x14ac:dyDescent="0.25">
      <c r="AH789">
        <v>1.99318</v>
      </c>
      <c r="AI789">
        <v>3984.5</v>
      </c>
      <c r="AJ789" t="s">
        <v>431</v>
      </c>
    </row>
    <row r="790" spans="34:36" x14ac:dyDescent="0.25">
      <c r="AH790">
        <v>2.2040799999999998</v>
      </c>
      <c r="AI790">
        <v>3987.9</v>
      </c>
      <c r="AJ790" t="s">
        <v>431</v>
      </c>
    </row>
    <row r="791" spans="34:36" x14ac:dyDescent="0.25">
      <c r="AH791">
        <v>2.0367799999999998</v>
      </c>
      <c r="AI791">
        <v>3995.9</v>
      </c>
      <c r="AJ791" t="s">
        <v>431</v>
      </c>
    </row>
    <row r="792" spans="34:36" x14ac:dyDescent="0.25">
      <c r="AH792">
        <v>1.9093199999999999</v>
      </c>
      <c r="AI792">
        <v>3996.1</v>
      </c>
      <c r="AJ792" t="s">
        <v>431</v>
      </c>
    </row>
    <row r="793" spans="34:36" x14ac:dyDescent="0.25">
      <c r="AH793">
        <v>2.0095299999999998</v>
      </c>
      <c r="AI793">
        <v>4007.3</v>
      </c>
      <c r="AJ793" t="s">
        <v>431</v>
      </c>
    </row>
    <row r="794" spans="34:36" x14ac:dyDescent="0.25">
      <c r="AH794">
        <v>1.95502</v>
      </c>
      <c r="AI794">
        <v>4022.6</v>
      </c>
      <c r="AJ794" t="s">
        <v>431</v>
      </c>
    </row>
    <row r="795" spans="34:36" x14ac:dyDescent="0.25">
      <c r="AH795">
        <v>2.0632000000000001</v>
      </c>
      <c r="AI795">
        <v>4033.8</v>
      </c>
      <c r="AJ795" t="s">
        <v>431</v>
      </c>
    </row>
    <row r="796" spans="34:36" x14ac:dyDescent="0.25">
      <c r="AH796">
        <v>2.0971600000000001</v>
      </c>
      <c r="AI796">
        <v>4037.6</v>
      </c>
      <c r="AJ796" t="s">
        <v>431</v>
      </c>
    </row>
    <row r="797" spans="34:36" x14ac:dyDescent="0.25">
      <c r="AH797">
        <v>1.9726300000000001</v>
      </c>
      <c r="AI797">
        <v>4037.8</v>
      </c>
      <c r="AJ797" t="s">
        <v>431</v>
      </c>
    </row>
    <row r="798" spans="34:36" x14ac:dyDescent="0.25">
      <c r="AH798">
        <v>2.1415999999999999</v>
      </c>
      <c r="AI798">
        <v>4041.3</v>
      </c>
      <c r="AJ798" t="s">
        <v>431</v>
      </c>
    </row>
    <row r="799" spans="34:36" x14ac:dyDescent="0.25">
      <c r="AH799">
        <v>2.2116199999999999</v>
      </c>
      <c r="AI799">
        <v>4048.7</v>
      </c>
      <c r="AJ799" t="s">
        <v>431</v>
      </c>
    </row>
    <row r="800" spans="34:36" x14ac:dyDescent="0.25">
      <c r="AH800">
        <v>2.15795</v>
      </c>
      <c r="AI800">
        <v>4048.8</v>
      </c>
      <c r="AJ800" t="s">
        <v>431</v>
      </c>
    </row>
    <row r="801" spans="34:36" x14ac:dyDescent="0.25">
      <c r="AH801">
        <v>2.1286</v>
      </c>
      <c r="AI801">
        <v>4048.9</v>
      </c>
      <c r="AJ801" t="s">
        <v>431</v>
      </c>
    </row>
    <row r="802" spans="34:36" x14ac:dyDescent="0.25">
      <c r="AH802">
        <v>2.2263000000000002</v>
      </c>
      <c r="AI802">
        <v>4052.5</v>
      </c>
      <c r="AJ802" t="s">
        <v>431</v>
      </c>
    </row>
    <row r="803" spans="34:36" x14ac:dyDescent="0.25">
      <c r="AH803">
        <v>2.0476800000000002</v>
      </c>
      <c r="AI803">
        <v>4052.8</v>
      </c>
      <c r="AJ803" t="s">
        <v>431</v>
      </c>
    </row>
    <row r="804" spans="34:36" x14ac:dyDescent="0.25">
      <c r="AH804">
        <v>2.07368</v>
      </c>
      <c r="AI804">
        <v>4052.8</v>
      </c>
      <c r="AJ804" t="s">
        <v>431</v>
      </c>
    </row>
    <row r="805" spans="34:36" x14ac:dyDescent="0.25">
      <c r="AH805">
        <v>2.1743100000000002</v>
      </c>
      <c r="AI805">
        <v>4056.4</v>
      </c>
      <c r="AJ805" t="s">
        <v>431</v>
      </c>
    </row>
    <row r="806" spans="34:36" x14ac:dyDescent="0.25">
      <c r="AH806">
        <v>2.0296500000000002</v>
      </c>
      <c r="AI806">
        <v>4056.7</v>
      </c>
      <c r="AJ806" t="s">
        <v>431</v>
      </c>
    </row>
    <row r="807" spans="34:36" x14ac:dyDescent="0.25">
      <c r="AH807">
        <v>2.0879300000000001</v>
      </c>
      <c r="AI807">
        <v>4060.4</v>
      </c>
      <c r="AJ807" t="s">
        <v>431</v>
      </c>
    </row>
    <row r="808" spans="34:36" x14ac:dyDescent="0.25">
      <c r="AH808">
        <v>2.11435</v>
      </c>
      <c r="AI808">
        <v>4064.1</v>
      </c>
      <c r="AJ808" t="s">
        <v>431</v>
      </c>
    </row>
    <row r="809" spans="34:36" x14ac:dyDescent="0.25">
      <c r="AH809">
        <v>2.0120399999999998</v>
      </c>
      <c r="AI809">
        <v>4068.1</v>
      </c>
      <c r="AJ809" t="s">
        <v>431</v>
      </c>
    </row>
    <row r="810" spans="34:36" x14ac:dyDescent="0.25">
      <c r="AH810">
        <v>2.1919200000000001</v>
      </c>
      <c r="AI810">
        <v>4075.4</v>
      </c>
      <c r="AJ810" t="s">
        <v>431</v>
      </c>
    </row>
    <row r="811" spans="34:36" x14ac:dyDescent="0.25">
      <c r="AH811">
        <v>2.21624</v>
      </c>
      <c r="AI811">
        <v>4079.1</v>
      </c>
      <c r="AJ811" t="s">
        <v>431</v>
      </c>
    </row>
    <row r="812" spans="34:36" x14ac:dyDescent="0.25">
      <c r="AH812">
        <v>2.22336</v>
      </c>
      <c r="AI812">
        <v>4128.5</v>
      </c>
      <c r="AJ812" t="s">
        <v>431</v>
      </c>
    </row>
    <row r="813" spans="34:36" x14ac:dyDescent="0.25">
      <c r="AH813">
        <v>2.2044899999999998</v>
      </c>
      <c r="AI813">
        <v>4151.3999999999996</v>
      </c>
      <c r="AJ813" t="s">
        <v>431</v>
      </c>
    </row>
    <row r="814" spans="34:36" x14ac:dyDescent="0.25">
      <c r="AH814">
        <v>2.1046999999999998</v>
      </c>
      <c r="AI814">
        <v>4151.5</v>
      </c>
      <c r="AJ814" t="s">
        <v>431</v>
      </c>
    </row>
    <row r="815" spans="34:36" x14ac:dyDescent="0.25">
      <c r="AH815">
        <v>2.0946400000000001</v>
      </c>
      <c r="AI815">
        <v>4151.6000000000004</v>
      </c>
      <c r="AJ815" t="s">
        <v>431</v>
      </c>
    </row>
    <row r="816" spans="34:36" x14ac:dyDescent="0.25">
      <c r="AH816">
        <v>2.0829</v>
      </c>
      <c r="AI816">
        <v>4155.3999999999996</v>
      </c>
      <c r="AJ816" t="s">
        <v>431</v>
      </c>
    </row>
    <row r="817" spans="34:36" x14ac:dyDescent="0.25">
      <c r="AH817">
        <v>2.14621</v>
      </c>
      <c r="AI817">
        <v>4162.8999999999996</v>
      </c>
      <c r="AJ817" t="s">
        <v>431</v>
      </c>
    </row>
    <row r="818" spans="34:36" x14ac:dyDescent="0.25">
      <c r="AH818">
        <v>2.1344699999999999</v>
      </c>
      <c r="AI818">
        <v>4162.8999999999996</v>
      </c>
      <c r="AJ818" t="s">
        <v>431</v>
      </c>
    </row>
    <row r="819" spans="34:36" x14ac:dyDescent="0.25">
      <c r="AH819">
        <v>2.1210499999999999</v>
      </c>
      <c r="AI819">
        <v>4166.7</v>
      </c>
      <c r="AJ819" t="s">
        <v>431</v>
      </c>
    </row>
    <row r="820" spans="34:36" x14ac:dyDescent="0.25">
      <c r="AH820">
        <v>2.1663399999999999</v>
      </c>
      <c r="AI820">
        <v>4170.3999999999996</v>
      </c>
      <c r="AJ820" t="s">
        <v>431</v>
      </c>
    </row>
    <row r="821" spans="34:36" x14ac:dyDescent="0.25">
      <c r="AH821">
        <v>2.0678000000000001</v>
      </c>
      <c r="AI821">
        <v>4182</v>
      </c>
      <c r="AJ821" t="s">
        <v>431</v>
      </c>
    </row>
    <row r="822" spans="34:36" x14ac:dyDescent="0.25">
      <c r="AH822">
        <v>2.1810100000000001</v>
      </c>
      <c r="AI822">
        <v>4197</v>
      </c>
      <c r="AJ822" t="s">
        <v>431</v>
      </c>
    </row>
    <row r="823" spans="34:36" x14ac:dyDescent="0.25">
      <c r="AH823">
        <v>2.2011400000000001</v>
      </c>
      <c r="AI823">
        <v>4208.3999999999996</v>
      </c>
      <c r="AJ823" t="s">
        <v>431</v>
      </c>
    </row>
    <row r="824" spans="34:36" x14ac:dyDescent="0.25">
      <c r="AH824">
        <v>2.2149700000000001</v>
      </c>
      <c r="AI824">
        <v>4223.5</v>
      </c>
      <c r="AJ824" t="s">
        <v>431</v>
      </c>
    </row>
    <row r="825" spans="34:36" x14ac:dyDescent="0.25">
      <c r="AH825">
        <v>2.2288100000000002</v>
      </c>
      <c r="AI825">
        <v>4227.3</v>
      </c>
      <c r="AJ825" t="s">
        <v>431</v>
      </c>
    </row>
    <row r="826" spans="34:36" x14ac:dyDescent="0.25">
      <c r="AH826">
        <v>2.2422300000000002</v>
      </c>
      <c r="AI826">
        <v>4234.8999999999996</v>
      </c>
      <c r="AJ826" t="s">
        <v>431</v>
      </c>
    </row>
    <row r="827" spans="34:36" x14ac:dyDescent="0.25">
      <c r="AH827">
        <v>2.0887699999999998</v>
      </c>
      <c r="AI827">
        <v>4235.2</v>
      </c>
      <c r="AJ827" t="s">
        <v>431</v>
      </c>
    </row>
    <row r="828" spans="34:36" x14ac:dyDescent="0.25">
      <c r="AH828">
        <v>2.0996700000000001</v>
      </c>
      <c r="AI828">
        <v>4235.2</v>
      </c>
      <c r="AJ828" t="s">
        <v>431</v>
      </c>
    </row>
    <row r="829" spans="34:36" x14ac:dyDescent="0.25">
      <c r="AH829">
        <v>2.2355200000000002</v>
      </c>
      <c r="AI829">
        <v>4246.3</v>
      </c>
      <c r="AJ829" t="s">
        <v>431</v>
      </c>
    </row>
    <row r="830" spans="34:36" x14ac:dyDescent="0.25">
      <c r="AH830">
        <v>2.1411799999999999</v>
      </c>
      <c r="AI830">
        <v>4246.5</v>
      </c>
      <c r="AJ830" t="s">
        <v>431</v>
      </c>
    </row>
    <row r="831" spans="34:36" x14ac:dyDescent="0.25">
      <c r="AH831">
        <v>2.11015</v>
      </c>
      <c r="AI831">
        <v>4254.1000000000004</v>
      </c>
      <c r="AJ831" t="s">
        <v>431</v>
      </c>
    </row>
    <row r="832" spans="34:36" x14ac:dyDescent="0.25">
      <c r="AH832">
        <v>2.12608</v>
      </c>
      <c r="AI832">
        <v>4257.8999999999996</v>
      </c>
      <c r="AJ832" t="s">
        <v>431</v>
      </c>
    </row>
    <row r="833" spans="34:36" x14ac:dyDescent="0.25">
      <c r="AH833">
        <v>2.0753499999999998</v>
      </c>
      <c r="AI833">
        <v>4258</v>
      </c>
      <c r="AJ833" t="s">
        <v>431</v>
      </c>
    </row>
    <row r="834" spans="34:36" x14ac:dyDescent="0.25">
      <c r="AH834">
        <v>2.1730399999999999</v>
      </c>
      <c r="AI834">
        <v>4261.6000000000004</v>
      </c>
      <c r="AJ834" t="s">
        <v>431</v>
      </c>
    </row>
    <row r="835" spans="34:36" x14ac:dyDescent="0.25">
      <c r="AH835">
        <v>2.1575299999999999</v>
      </c>
      <c r="AI835">
        <v>4261.7</v>
      </c>
      <c r="AJ835" t="s">
        <v>431</v>
      </c>
    </row>
    <row r="836" spans="34:36" x14ac:dyDescent="0.25">
      <c r="AH836">
        <v>2.0661200000000002</v>
      </c>
      <c r="AI836">
        <v>4261.8</v>
      </c>
      <c r="AJ836" t="s">
        <v>431</v>
      </c>
    </row>
    <row r="837" spans="34:36" x14ac:dyDescent="0.25">
      <c r="AH837">
        <v>2.1893899999999999</v>
      </c>
      <c r="AI837">
        <v>4273</v>
      </c>
      <c r="AJ837" t="s">
        <v>431</v>
      </c>
    </row>
    <row r="838" spans="34:36" x14ac:dyDescent="0.25">
      <c r="AH838">
        <v>2.2187399999999999</v>
      </c>
      <c r="AI838">
        <v>4318.5</v>
      </c>
      <c r="AJ838" t="s">
        <v>431</v>
      </c>
    </row>
    <row r="839" spans="34:36" x14ac:dyDescent="0.25">
      <c r="AH839">
        <v>2.2040700000000002</v>
      </c>
      <c r="AI839">
        <v>4318.6000000000004</v>
      </c>
      <c r="AJ839" t="s">
        <v>431</v>
      </c>
    </row>
    <row r="840" spans="34:36" x14ac:dyDescent="0.25">
      <c r="AH840">
        <v>2.2342599999999999</v>
      </c>
      <c r="AI840">
        <v>4326.1000000000004</v>
      </c>
      <c r="AJ840" t="s">
        <v>431</v>
      </c>
    </row>
    <row r="841" spans="34:36" x14ac:dyDescent="0.25">
      <c r="AH841">
        <v>2.0682200000000002</v>
      </c>
      <c r="AI841">
        <v>4334</v>
      </c>
      <c r="AJ841" t="s">
        <v>431</v>
      </c>
    </row>
    <row r="842" spans="34:36" x14ac:dyDescent="0.25">
      <c r="AH842">
        <v>2.1072099999999998</v>
      </c>
      <c r="AI842">
        <v>4345.3999999999996</v>
      </c>
      <c r="AJ842" t="s">
        <v>431</v>
      </c>
    </row>
    <row r="843" spans="34:36" x14ac:dyDescent="0.25">
      <c r="AH843">
        <v>2.0950500000000001</v>
      </c>
      <c r="AI843">
        <v>4345.3999999999996</v>
      </c>
      <c r="AJ843" t="s">
        <v>431</v>
      </c>
    </row>
    <row r="844" spans="34:36" x14ac:dyDescent="0.25">
      <c r="AH844">
        <v>2.2439</v>
      </c>
      <c r="AI844">
        <v>4348.8999999999996</v>
      </c>
      <c r="AJ844" t="s">
        <v>431</v>
      </c>
    </row>
    <row r="845" spans="34:36" x14ac:dyDescent="0.25">
      <c r="AH845">
        <v>2.08541</v>
      </c>
      <c r="AI845">
        <v>4349.2</v>
      </c>
      <c r="AJ845" t="s">
        <v>431</v>
      </c>
    </row>
    <row r="846" spans="34:36" x14ac:dyDescent="0.25">
      <c r="AH846">
        <v>2.1189499999999999</v>
      </c>
      <c r="AI846">
        <v>4352.8999999999996</v>
      </c>
      <c r="AJ846" t="s">
        <v>431</v>
      </c>
    </row>
    <row r="847" spans="34:36" x14ac:dyDescent="0.25">
      <c r="AH847">
        <v>2.1311100000000001</v>
      </c>
      <c r="AI847">
        <v>4364.3</v>
      </c>
      <c r="AJ847" t="s">
        <v>431</v>
      </c>
    </row>
    <row r="848" spans="34:36" x14ac:dyDescent="0.25">
      <c r="AH848">
        <v>2.15082</v>
      </c>
      <c r="AI848">
        <v>4368.1000000000004</v>
      </c>
      <c r="AJ848" t="s">
        <v>431</v>
      </c>
    </row>
    <row r="849" spans="34:36" x14ac:dyDescent="0.25">
      <c r="AH849">
        <v>2.1839400000000002</v>
      </c>
      <c r="AI849">
        <v>4383.2</v>
      </c>
      <c r="AJ849" t="s">
        <v>431</v>
      </c>
    </row>
    <row r="850" spans="34:36" x14ac:dyDescent="0.25">
      <c r="AH850">
        <v>2.1675900000000001</v>
      </c>
      <c r="AI850">
        <v>4383.2</v>
      </c>
      <c r="AJ850" t="s">
        <v>431</v>
      </c>
    </row>
    <row r="851" spans="34:36" x14ac:dyDescent="0.25">
      <c r="AH851">
        <v>2.1956799999999999</v>
      </c>
      <c r="AI851">
        <v>4406</v>
      </c>
      <c r="AJ851" t="s">
        <v>431</v>
      </c>
    </row>
    <row r="852" spans="34:36" x14ac:dyDescent="0.25">
      <c r="AH852">
        <v>2.0996600000000001</v>
      </c>
      <c r="AI852">
        <v>4421.3999999999996</v>
      </c>
      <c r="AJ852" t="s">
        <v>431</v>
      </c>
    </row>
    <row r="853" spans="34:36" x14ac:dyDescent="0.25">
      <c r="AH853">
        <v>2.1587800000000001</v>
      </c>
      <c r="AI853">
        <v>4425.1000000000004</v>
      </c>
      <c r="AJ853" t="s">
        <v>431</v>
      </c>
    </row>
    <row r="854" spans="34:36" x14ac:dyDescent="0.25">
      <c r="AH854">
        <v>2.0895999999999999</v>
      </c>
      <c r="AI854">
        <v>4425.2</v>
      </c>
      <c r="AJ854" t="s">
        <v>431</v>
      </c>
    </row>
    <row r="855" spans="34:36" x14ac:dyDescent="0.25">
      <c r="AH855">
        <v>2.25061</v>
      </c>
      <c r="AI855">
        <v>4428.7</v>
      </c>
      <c r="AJ855" t="s">
        <v>431</v>
      </c>
    </row>
    <row r="856" spans="34:36" x14ac:dyDescent="0.25">
      <c r="AH856">
        <v>2.2116099999999999</v>
      </c>
      <c r="AI856">
        <v>4428.8</v>
      </c>
      <c r="AJ856" t="s">
        <v>431</v>
      </c>
    </row>
    <row r="857" spans="34:36" x14ac:dyDescent="0.25">
      <c r="AH857">
        <v>2.0745</v>
      </c>
      <c r="AI857">
        <v>4429</v>
      </c>
      <c r="AJ857" t="s">
        <v>431</v>
      </c>
    </row>
    <row r="858" spans="34:36" x14ac:dyDescent="0.25">
      <c r="AH858">
        <v>2.2376100000000001</v>
      </c>
      <c r="AI858">
        <v>4432.5</v>
      </c>
      <c r="AJ858" t="s">
        <v>431</v>
      </c>
    </row>
    <row r="859" spans="34:36" x14ac:dyDescent="0.25">
      <c r="AH859">
        <v>2.2246100000000002</v>
      </c>
      <c r="AI859">
        <v>4432.5</v>
      </c>
      <c r="AJ859" t="s">
        <v>431</v>
      </c>
    </row>
    <row r="860" spans="34:36" x14ac:dyDescent="0.25">
      <c r="AH860">
        <v>2.1394899999999999</v>
      </c>
      <c r="AI860">
        <v>4432.7</v>
      </c>
      <c r="AJ860" t="s">
        <v>431</v>
      </c>
    </row>
    <row r="861" spans="34:36" x14ac:dyDescent="0.25">
      <c r="AH861">
        <v>2.0598299999999998</v>
      </c>
      <c r="AI861">
        <v>4432.8</v>
      </c>
      <c r="AJ861" t="s">
        <v>431</v>
      </c>
    </row>
    <row r="862" spans="34:36" x14ac:dyDescent="0.25">
      <c r="AH862">
        <v>2.2074199999999999</v>
      </c>
      <c r="AI862">
        <v>4436.3999999999996</v>
      </c>
      <c r="AJ862" t="s">
        <v>431</v>
      </c>
    </row>
    <row r="863" spans="34:36" x14ac:dyDescent="0.25">
      <c r="AH863">
        <v>2.11476</v>
      </c>
      <c r="AI863">
        <v>4444.1000000000004</v>
      </c>
      <c r="AJ863" t="s">
        <v>431</v>
      </c>
    </row>
    <row r="864" spans="34:36" x14ac:dyDescent="0.25">
      <c r="AH864">
        <v>2.04725</v>
      </c>
      <c r="AI864">
        <v>4444.3</v>
      </c>
      <c r="AJ864" t="s">
        <v>431</v>
      </c>
    </row>
    <row r="865" spans="34:36" x14ac:dyDescent="0.25">
      <c r="AH865">
        <v>2.17639</v>
      </c>
      <c r="AI865">
        <v>4451.6000000000004</v>
      </c>
      <c r="AJ865" t="s">
        <v>431</v>
      </c>
    </row>
    <row r="866" spans="34:36" x14ac:dyDescent="0.25">
      <c r="AH866">
        <v>2.0459900000000002</v>
      </c>
      <c r="AI866">
        <v>4463.3</v>
      </c>
      <c r="AJ866" t="s">
        <v>431</v>
      </c>
    </row>
    <row r="867" spans="34:36" x14ac:dyDescent="0.25">
      <c r="AH867">
        <v>2.1881300000000001</v>
      </c>
      <c r="AI867">
        <v>4466.8</v>
      </c>
      <c r="AJ867" t="s">
        <v>431</v>
      </c>
    </row>
    <row r="868" spans="34:36" x14ac:dyDescent="0.25">
      <c r="AH868">
        <v>2.1118199999999998</v>
      </c>
      <c r="AI868">
        <v>4474.5</v>
      </c>
      <c r="AJ868" t="s">
        <v>431</v>
      </c>
    </row>
    <row r="869" spans="34:36" x14ac:dyDescent="0.25">
      <c r="AH869">
        <v>2.1428500000000001</v>
      </c>
      <c r="AI869">
        <v>4478.3</v>
      </c>
      <c r="AJ869" t="s">
        <v>431</v>
      </c>
    </row>
    <row r="870" spans="34:36" x14ac:dyDescent="0.25">
      <c r="AH870">
        <v>2.1277499999999998</v>
      </c>
      <c r="AI870">
        <v>4478.3</v>
      </c>
      <c r="AJ870" t="s">
        <v>431</v>
      </c>
    </row>
    <row r="871" spans="34:36" x14ac:dyDescent="0.25">
      <c r="AH871">
        <v>2.0988199999999999</v>
      </c>
      <c r="AI871">
        <v>4486</v>
      </c>
      <c r="AJ871" t="s">
        <v>431</v>
      </c>
    </row>
    <row r="872" spans="34:36" x14ac:dyDescent="0.25">
      <c r="AH872">
        <v>2.0640200000000002</v>
      </c>
      <c r="AI872">
        <v>4486</v>
      </c>
      <c r="AJ872" t="s">
        <v>431</v>
      </c>
    </row>
    <row r="873" spans="34:36" x14ac:dyDescent="0.25">
      <c r="AH873">
        <v>2.0560499999999999</v>
      </c>
      <c r="AI873">
        <v>4486.1000000000004</v>
      </c>
      <c r="AJ873" t="s">
        <v>431</v>
      </c>
    </row>
    <row r="874" spans="34:36" x14ac:dyDescent="0.25">
      <c r="AH874">
        <v>2.1684199999999998</v>
      </c>
      <c r="AI874">
        <v>4493.3999999999996</v>
      </c>
      <c r="AJ874" t="s">
        <v>431</v>
      </c>
    </row>
    <row r="875" spans="34:36" x14ac:dyDescent="0.25">
      <c r="AH875">
        <v>2.1503899999999998</v>
      </c>
      <c r="AI875">
        <v>4493.5</v>
      </c>
      <c r="AJ875" t="s">
        <v>431</v>
      </c>
    </row>
    <row r="876" spans="34:36" x14ac:dyDescent="0.25">
      <c r="AH876">
        <v>2.0778599999999998</v>
      </c>
      <c r="AI876">
        <v>4497.3999999999996</v>
      </c>
      <c r="AJ876" t="s">
        <v>431</v>
      </c>
    </row>
    <row r="877" spans="34:36" x14ac:dyDescent="0.25">
      <c r="AH877">
        <v>2.18729</v>
      </c>
      <c r="AI877">
        <v>4501</v>
      </c>
      <c r="AJ877" t="s">
        <v>431</v>
      </c>
    </row>
    <row r="878" spans="34:36" x14ac:dyDescent="0.25">
      <c r="AH878">
        <v>2.2233499999999999</v>
      </c>
      <c r="AI878">
        <v>4664.3</v>
      </c>
      <c r="AJ878" t="s">
        <v>431</v>
      </c>
    </row>
    <row r="879" spans="34:36" x14ac:dyDescent="0.25">
      <c r="AH879">
        <v>2.2208299999999999</v>
      </c>
      <c r="AI879">
        <v>4664.3999999999996</v>
      </c>
      <c r="AJ879" t="s">
        <v>431</v>
      </c>
    </row>
    <row r="880" spans="34:36" x14ac:dyDescent="0.25">
      <c r="AH880">
        <v>2.2313100000000001</v>
      </c>
      <c r="AI880">
        <v>4675.7</v>
      </c>
      <c r="AJ880" t="s">
        <v>431</v>
      </c>
    </row>
    <row r="881" spans="34:36" x14ac:dyDescent="0.25">
      <c r="AH881">
        <v>2.2384400000000002</v>
      </c>
      <c r="AI881">
        <v>4683.3</v>
      </c>
      <c r="AJ881" t="s">
        <v>431</v>
      </c>
    </row>
    <row r="882" spans="34:36" x14ac:dyDescent="0.25">
      <c r="AH882">
        <v>2.2141199999999999</v>
      </c>
      <c r="AI882">
        <v>4683.3999999999996</v>
      </c>
      <c r="AJ882" t="s">
        <v>431</v>
      </c>
    </row>
    <row r="883" spans="34:36" x14ac:dyDescent="0.25">
      <c r="AH883">
        <v>2.2476600000000002</v>
      </c>
      <c r="AI883">
        <v>4687.1000000000004</v>
      </c>
      <c r="AJ883" t="s">
        <v>431</v>
      </c>
    </row>
    <row r="884" spans="34:36" x14ac:dyDescent="0.25">
      <c r="AH884">
        <v>2.1998600000000001</v>
      </c>
      <c r="AI884">
        <v>4687.2</v>
      </c>
      <c r="AJ884" t="s">
        <v>431</v>
      </c>
    </row>
    <row r="885" spans="34:36" x14ac:dyDescent="0.25">
      <c r="AH885">
        <v>2.1931600000000002</v>
      </c>
      <c r="AI885">
        <v>4691</v>
      </c>
      <c r="AJ885" t="s">
        <v>431</v>
      </c>
    </row>
    <row r="886" spans="34:36" x14ac:dyDescent="0.25">
      <c r="AH886">
        <v>2.25353</v>
      </c>
      <c r="AI886">
        <v>4721.3</v>
      </c>
      <c r="AJ886" t="s">
        <v>431</v>
      </c>
    </row>
    <row r="887" spans="34:36" x14ac:dyDescent="0.25">
      <c r="AH887">
        <v>2.1864499999999998</v>
      </c>
      <c r="AI887">
        <v>4725.2</v>
      </c>
      <c r="AJ887" t="s">
        <v>431</v>
      </c>
    </row>
    <row r="888" spans="34:36" x14ac:dyDescent="0.25">
      <c r="AH888">
        <v>2.2640099999999999</v>
      </c>
      <c r="AI888">
        <v>4751.7</v>
      </c>
      <c r="AJ888" t="s">
        <v>431</v>
      </c>
    </row>
    <row r="889" spans="34:36" x14ac:dyDescent="0.25">
      <c r="AH889">
        <v>2.1801599999999999</v>
      </c>
      <c r="AI889">
        <v>4751.8</v>
      </c>
      <c r="AJ889" t="s">
        <v>431</v>
      </c>
    </row>
    <row r="890" spans="34:36" x14ac:dyDescent="0.25">
      <c r="AH890">
        <v>2.2275399999999999</v>
      </c>
      <c r="AI890">
        <v>4766.8999999999996</v>
      </c>
      <c r="AJ890" t="s">
        <v>431</v>
      </c>
    </row>
    <row r="891" spans="34:36" x14ac:dyDescent="0.25">
      <c r="AH891">
        <v>2.2334100000000001</v>
      </c>
      <c r="AI891">
        <v>4770.7</v>
      </c>
      <c r="AJ891" t="s">
        <v>431</v>
      </c>
    </row>
    <row r="892" spans="34:36" x14ac:dyDescent="0.25">
      <c r="AH892">
        <v>2.2099199999999999</v>
      </c>
      <c r="AI892">
        <v>4778.3999999999996</v>
      </c>
      <c r="AJ892" t="s">
        <v>431</v>
      </c>
    </row>
    <row r="893" spans="34:36" x14ac:dyDescent="0.25">
      <c r="AH893">
        <v>2.17177</v>
      </c>
      <c r="AI893">
        <v>4782.3</v>
      </c>
      <c r="AJ893" t="s">
        <v>431</v>
      </c>
    </row>
    <row r="894" spans="34:36" x14ac:dyDescent="0.25">
      <c r="AH894">
        <v>2.24431</v>
      </c>
      <c r="AI894">
        <v>4820.1000000000004</v>
      </c>
      <c r="AJ894" t="s">
        <v>431</v>
      </c>
    </row>
    <row r="895" spans="34:36" x14ac:dyDescent="0.25">
      <c r="AH895">
        <v>2.19693</v>
      </c>
      <c r="AI895">
        <v>4835.3999999999996</v>
      </c>
      <c r="AJ895" t="s">
        <v>431</v>
      </c>
    </row>
    <row r="896" spans="34:36" x14ac:dyDescent="0.25">
      <c r="AH896">
        <v>2.1621199999999998</v>
      </c>
      <c r="AI896">
        <v>4835.5</v>
      </c>
      <c r="AJ896" t="s">
        <v>431</v>
      </c>
    </row>
    <row r="897" spans="34:36" x14ac:dyDescent="0.25">
      <c r="AH897">
        <v>2.0933600000000001</v>
      </c>
      <c r="AI897">
        <v>4839.3999999999996</v>
      </c>
      <c r="AJ897" t="s">
        <v>431</v>
      </c>
    </row>
    <row r="898" spans="34:36" x14ac:dyDescent="0.25">
      <c r="AH898">
        <v>2.1105499999999999</v>
      </c>
      <c r="AI898">
        <v>4847</v>
      </c>
      <c r="AJ898" t="s">
        <v>431</v>
      </c>
    </row>
    <row r="899" spans="34:36" x14ac:dyDescent="0.25">
      <c r="AH899">
        <v>2.1055199999999998</v>
      </c>
      <c r="AI899">
        <v>4847</v>
      </c>
      <c r="AJ899" t="s">
        <v>431</v>
      </c>
    </row>
    <row r="900" spans="34:36" x14ac:dyDescent="0.25">
      <c r="AH900">
        <v>2.1030000000000002</v>
      </c>
      <c r="AI900">
        <v>4847</v>
      </c>
      <c r="AJ900" t="s">
        <v>431</v>
      </c>
    </row>
    <row r="901" spans="34:36" x14ac:dyDescent="0.25">
      <c r="AH901">
        <v>2.0879099999999999</v>
      </c>
      <c r="AI901">
        <v>4847</v>
      </c>
      <c r="AJ901" t="s">
        <v>431</v>
      </c>
    </row>
    <row r="902" spans="34:36" x14ac:dyDescent="0.25">
      <c r="AH902">
        <v>2.1235499999999998</v>
      </c>
      <c r="AI902">
        <v>4850.7</v>
      </c>
      <c r="AJ902" t="s">
        <v>431</v>
      </c>
    </row>
    <row r="903" spans="34:36" x14ac:dyDescent="0.25">
      <c r="AH903">
        <v>2.25604</v>
      </c>
      <c r="AI903">
        <v>4854.3</v>
      </c>
      <c r="AJ903" t="s">
        <v>431</v>
      </c>
    </row>
    <row r="904" spans="34:36" x14ac:dyDescent="0.25">
      <c r="AH904">
        <v>2.0828799999999998</v>
      </c>
      <c r="AI904">
        <v>4854.6000000000004</v>
      </c>
      <c r="AJ904" t="s">
        <v>431</v>
      </c>
    </row>
    <row r="905" spans="34:36" x14ac:dyDescent="0.25">
      <c r="AH905">
        <v>2.1181000000000001</v>
      </c>
      <c r="AI905">
        <v>4854.6000000000004</v>
      </c>
      <c r="AJ905" t="s">
        <v>431</v>
      </c>
    </row>
    <row r="906" spans="34:36" x14ac:dyDescent="0.25">
      <c r="AH906">
        <v>2.1461899999999998</v>
      </c>
      <c r="AI906">
        <v>4858.3</v>
      </c>
      <c r="AJ906" t="s">
        <v>431</v>
      </c>
    </row>
    <row r="907" spans="34:36" x14ac:dyDescent="0.25">
      <c r="AH907">
        <v>2.1407400000000001</v>
      </c>
      <c r="AI907">
        <v>4858.3</v>
      </c>
      <c r="AJ907" t="s">
        <v>431</v>
      </c>
    </row>
    <row r="908" spans="34:36" x14ac:dyDescent="0.25">
      <c r="AH908">
        <v>2.1554099999999998</v>
      </c>
      <c r="AI908">
        <v>4873.5</v>
      </c>
      <c r="AJ908" t="s">
        <v>431</v>
      </c>
    </row>
    <row r="909" spans="34:36" x14ac:dyDescent="0.25">
      <c r="AH909">
        <v>2.1319300000000001</v>
      </c>
      <c r="AI909">
        <v>4873.5</v>
      </c>
      <c r="AJ909" t="s">
        <v>431</v>
      </c>
    </row>
    <row r="910" spans="34:36" x14ac:dyDescent="0.25">
      <c r="AH910">
        <v>2.0811999999999999</v>
      </c>
      <c r="AI910">
        <v>4885</v>
      </c>
      <c r="AJ910" t="s">
        <v>431</v>
      </c>
    </row>
    <row r="911" spans="34:36" x14ac:dyDescent="0.25">
      <c r="AH911">
        <v>2.2078199999999999</v>
      </c>
      <c r="AI911">
        <v>4892.3999999999996</v>
      </c>
      <c r="AJ911" t="s">
        <v>431</v>
      </c>
    </row>
    <row r="912" spans="34:36" x14ac:dyDescent="0.25">
      <c r="AH912">
        <v>2.2178900000000001</v>
      </c>
      <c r="AI912">
        <v>4892.3999999999996</v>
      </c>
      <c r="AJ912" t="s">
        <v>431</v>
      </c>
    </row>
    <row r="913" spans="34:36" x14ac:dyDescent="0.25">
      <c r="AH913">
        <v>2.23298</v>
      </c>
      <c r="AI913">
        <v>4899.8999999999996</v>
      </c>
      <c r="AJ913" t="s">
        <v>431</v>
      </c>
    </row>
    <row r="914" spans="34:36" x14ac:dyDescent="0.25">
      <c r="AH914">
        <v>2.1872799999999999</v>
      </c>
      <c r="AI914">
        <v>4900</v>
      </c>
      <c r="AJ914" t="s">
        <v>431</v>
      </c>
    </row>
    <row r="915" spans="34:36" x14ac:dyDescent="0.25">
      <c r="AH915">
        <v>2.2547799999999998</v>
      </c>
      <c r="AI915">
        <v>4903.7</v>
      </c>
      <c r="AJ915" t="s">
        <v>431</v>
      </c>
    </row>
    <row r="916" spans="34:36" x14ac:dyDescent="0.25">
      <c r="AH916">
        <v>2.2455599999999998</v>
      </c>
      <c r="AI916">
        <v>4918.8999999999996</v>
      </c>
      <c r="AJ916" t="s">
        <v>431</v>
      </c>
    </row>
    <row r="917" spans="34:36" x14ac:dyDescent="0.25">
      <c r="AH917">
        <v>2.0992299999999999</v>
      </c>
      <c r="AI917">
        <v>4930.6000000000004</v>
      </c>
      <c r="AJ917" t="s">
        <v>431</v>
      </c>
    </row>
    <row r="918" spans="34:36" x14ac:dyDescent="0.25">
      <c r="AH918">
        <v>2.2300499999999999</v>
      </c>
      <c r="AI918">
        <v>4941.8</v>
      </c>
      <c r="AJ918" t="s">
        <v>431</v>
      </c>
    </row>
    <row r="919" spans="34:36" x14ac:dyDescent="0.25">
      <c r="AH919">
        <v>2.1801499999999998</v>
      </c>
      <c r="AI919">
        <v>4964.6000000000004</v>
      </c>
      <c r="AJ919" t="s">
        <v>431</v>
      </c>
    </row>
    <row r="920" spans="34:36" x14ac:dyDescent="0.25">
      <c r="AH920">
        <v>2.1998600000000001</v>
      </c>
      <c r="AI920">
        <v>4972.2</v>
      </c>
      <c r="AJ920" t="s">
        <v>431</v>
      </c>
    </row>
    <row r="921" spans="34:36" x14ac:dyDescent="0.25">
      <c r="AH921">
        <v>2.0753300000000001</v>
      </c>
      <c r="AI921">
        <v>4976.2</v>
      </c>
      <c r="AJ921" t="s">
        <v>431</v>
      </c>
    </row>
    <row r="922" spans="34:36" x14ac:dyDescent="0.25">
      <c r="AH922">
        <v>2.0820400000000001</v>
      </c>
      <c r="AI922">
        <v>4976.2</v>
      </c>
      <c r="AJ922" t="s">
        <v>431</v>
      </c>
    </row>
    <row r="923" spans="34:36" x14ac:dyDescent="0.25">
      <c r="AH923">
        <v>2.1621199999999998</v>
      </c>
      <c r="AI923">
        <v>4983.7</v>
      </c>
      <c r="AJ923" t="s">
        <v>431</v>
      </c>
    </row>
    <row r="924" spans="34:36" x14ac:dyDescent="0.25">
      <c r="AH924">
        <v>2.1415700000000002</v>
      </c>
      <c r="AI924">
        <v>4983.7</v>
      </c>
      <c r="AJ924" t="s">
        <v>431</v>
      </c>
    </row>
    <row r="925" spans="34:36" x14ac:dyDescent="0.25">
      <c r="AH925">
        <v>2.1176699999999999</v>
      </c>
      <c r="AI925">
        <v>4983.8</v>
      </c>
      <c r="AJ925" t="s">
        <v>431</v>
      </c>
    </row>
    <row r="926" spans="34:36" x14ac:dyDescent="0.25">
      <c r="AH926">
        <v>2.0925199999999999</v>
      </c>
      <c r="AI926">
        <v>4999</v>
      </c>
      <c r="AJ926" t="s">
        <v>431</v>
      </c>
    </row>
    <row r="927" spans="34:36" x14ac:dyDescent="0.25">
      <c r="AH927">
        <v>2.1101299999999998</v>
      </c>
      <c r="AI927">
        <v>4999</v>
      </c>
      <c r="AJ927" t="s">
        <v>431</v>
      </c>
    </row>
    <row r="928" spans="34:36" x14ac:dyDescent="0.25">
      <c r="AH928">
        <v>2.2413599999999998</v>
      </c>
      <c r="AI928">
        <v>5010.1000000000004</v>
      </c>
      <c r="AJ928" t="s">
        <v>431</v>
      </c>
    </row>
    <row r="929" spans="34:36" x14ac:dyDescent="0.25">
      <c r="AH929">
        <v>2.22166</v>
      </c>
      <c r="AI929">
        <v>5014</v>
      </c>
      <c r="AJ929" t="s">
        <v>431</v>
      </c>
    </row>
    <row r="930" spans="34:36" x14ac:dyDescent="0.25">
      <c r="AH930">
        <v>2.2145299999999999</v>
      </c>
      <c r="AI930">
        <v>5059.6000000000004</v>
      </c>
      <c r="AJ930" t="s">
        <v>431</v>
      </c>
    </row>
    <row r="931" spans="34:36" x14ac:dyDescent="0.25">
      <c r="AH931">
        <v>2.1910500000000002</v>
      </c>
      <c r="AI931">
        <v>5063.3999999999996</v>
      </c>
      <c r="AJ931" t="s">
        <v>431</v>
      </c>
    </row>
    <row r="932" spans="34:36" x14ac:dyDescent="0.25">
      <c r="AH932">
        <v>2.12941</v>
      </c>
      <c r="AI932">
        <v>5063.5</v>
      </c>
      <c r="AJ932" t="s">
        <v>431</v>
      </c>
    </row>
    <row r="933" spans="34:36" x14ac:dyDescent="0.25">
      <c r="AH933">
        <v>2.2522600000000002</v>
      </c>
      <c r="AI933">
        <v>5067.1000000000004</v>
      </c>
      <c r="AJ933" t="s">
        <v>431</v>
      </c>
    </row>
    <row r="934" spans="34:36" x14ac:dyDescent="0.25">
      <c r="AH934">
        <v>2.1696599999999999</v>
      </c>
      <c r="AI934">
        <v>5067.3</v>
      </c>
      <c r="AJ934" t="s">
        <v>431</v>
      </c>
    </row>
    <row r="935" spans="34:36" x14ac:dyDescent="0.25">
      <c r="AH935">
        <v>2.1486999999999998</v>
      </c>
      <c r="AI935">
        <v>5071.1000000000004</v>
      </c>
      <c r="AJ935" t="s">
        <v>431</v>
      </c>
    </row>
    <row r="936" spans="34:36" x14ac:dyDescent="0.25">
      <c r="AH936">
        <v>2.25352</v>
      </c>
      <c r="AI936">
        <v>5086.1000000000004</v>
      </c>
      <c r="AJ936" t="s">
        <v>431</v>
      </c>
    </row>
    <row r="937" spans="34:36" x14ac:dyDescent="0.25">
      <c r="AH937">
        <v>2.2577099999999999</v>
      </c>
      <c r="AI937">
        <v>5089.8999999999996</v>
      </c>
      <c r="AJ937" t="s">
        <v>431</v>
      </c>
    </row>
    <row r="938" spans="34:36" x14ac:dyDescent="0.25">
      <c r="AH938">
        <v>2.2057199999999999</v>
      </c>
      <c r="AI938">
        <v>5097.6000000000004</v>
      </c>
      <c r="AJ938" t="s">
        <v>431</v>
      </c>
    </row>
    <row r="939" spans="34:36" x14ac:dyDescent="0.25">
      <c r="AH939">
        <v>2.2321399999999998</v>
      </c>
      <c r="AI939">
        <v>5131.8</v>
      </c>
      <c r="AJ939" t="s">
        <v>431</v>
      </c>
    </row>
    <row r="940" spans="34:36" x14ac:dyDescent="0.25">
      <c r="AH940">
        <v>2.1839200000000001</v>
      </c>
      <c r="AI940">
        <v>5131.8999999999996</v>
      </c>
      <c r="AJ940" t="s">
        <v>431</v>
      </c>
    </row>
    <row r="941" spans="34:36" x14ac:dyDescent="0.25">
      <c r="AH941">
        <v>2.26694</v>
      </c>
      <c r="AI941">
        <v>5146.8999999999996</v>
      </c>
      <c r="AJ941" t="s">
        <v>431</v>
      </c>
    </row>
    <row r="942" spans="34:36" x14ac:dyDescent="0.25">
      <c r="AH942">
        <v>2.28287</v>
      </c>
      <c r="AI942">
        <v>5162.1000000000004</v>
      </c>
      <c r="AJ942" t="s">
        <v>431</v>
      </c>
    </row>
    <row r="943" spans="34:36" x14ac:dyDescent="0.25">
      <c r="AH943">
        <v>2.2396799999999999</v>
      </c>
      <c r="AI943">
        <v>5169.7</v>
      </c>
      <c r="AJ943" t="s">
        <v>431</v>
      </c>
    </row>
    <row r="944" spans="34:36" x14ac:dyDescent="0.25">
      <c r="AH944">
        <v>2.2036199999999999</v>
      </c>
      <c r="AI944">
        <v>5169.8</v>
      </c>
      <c r="AJ944" t="s">
        <v>431</v>
      </c>
    </row>
    <row r="945" spans="34:36" x14ac:dyDescent="0.25">
      <c r="AH945">
        <v>2.2233299999999998</v>
      </c>
      <c r="AI945">
        <v>5173.6000000000004</v>
      </c>
      <c r="AJ945" t="s">
        <v>431</v>
      </c>
    </row>
    <row r="946" spans="34:36" x14ac:dyDescent="0.25">
      <c r="AH946">
        <v>2.2585500000000001</v>
      </c>
      <c r="AI946">
        <v>5188.7</v>
      </c>
      <c r="AJ946" t="s">
        <v>431</v>
      </c>
    </row>
    <row r="947" spans="34:36" x14ac:dyDescent="0.25">
      <c r="AH947">
        <v>2.1793</v>
      </c>
      <c r="AI947">
        <v>5211.7</v>
      </c>
      <c r="AJ947" t="s">
        <v>431</v>
      </c>
    </row>
    <row r="948" spans="34:36" x14ac:dyDescent="0.25">
      <c r="AH948">
        <v>2.29251</v>
      </c>
      <c r="AI948">
        <v>5215.2</v>
      </c>
      <c r="AJ948" t="s">
        <v>431</v>
      </c>
    </row>
    <row r="949" spans="34:36" x14ac:dyDescent="0.25">
      <c r="AH949">
        <v>2.18391</v>
      </c>
      <c r="AI949">
        <v>5238.3</v>
      </c>
      <c r="AJ949" t="s">
        <v>431</v>
      </c>
    </row>
    <row r="950" spans="34:36" x14ac:dyDescent="0.25">
      <c r="AH950">
        <v>2.2120099999999998</v>
      </c>
      <c r="AI950">
        <v>5261</v>
      </c>
      <c r="AJ950" t="s">
        <v>431</v>
      </c>
    </row>
    <row r="951" spans="34:36" x14ac:dyDescent="0.25">
      <c r="AH951">
        <v>2.19523</v>
      </c>
      <c r="AI951">
        <v>5268.6</v>
      </c>
      <c r="AJ951" t="s">
        <v>431</v>
      </c>
    </row>
    <row r="952" spans="34:36" x14ac:dyDescent="0.25">
      <c r="AH952">
        <v>2.2488999999999999</v>
      </c>
      <c r="AI952">
        <v>5272.3</v>
      </c>
      <c r="AJ952" t="s">
        <v>431</v>
      </c>
    </row>
    <row r="953" spans="34:36" x14ac:dyDescent="0.25">
      <c r="AH953">
        <v>2.2686099999999998</v>
      </c>
      <c r="AI953">
        <v>5272.3</v>
      </c>
      <c r="AJ953" t="s">
        <v>431</v>
      </c>
    </row>
    <row r="954" spans="34:36" x14ac:dyDescent="0.25">
      <c r="AH954">
        <v>2.2296200000000002</v>
      </c>
      <c r="AI954">
        <v>5272.4</v>
      </c>
      <c r="AJ954" t="s">
        <v>431</v>
      </c>
    </row>
    <row r="955" spans="34:36" x14ac:dyDescent="0.25">
      <c r="AH955">
        <v>2.2820299999999998</v>
      </c>
      <c r="AI955">
        <v>5291.3</v>
      </c>
      <c r="AJ955" t="s">
        <v>431</v>
      </c>
    </row>
    <row r="956" spans="34:36" x14ac:dyDescent="0.25">
      <c r="AH956">
        <v>2.2950200000000001</v>
      </c>
      <c r="AI956">
        <v>5321.7</v>
      </c>
      <c r="AJ956" t="s">
        <v>431</v>
      </c>
    </row>
    <row r="957" spans="34:36" x14ac:dyDescent="0.25">
      <c r="AH957">
        <v>2.2941799999999999</v>
      </c>
      <c r="AI957">
        <v>5359.7</v>
      </c>
      <c r="AJ957" t="s">
        <v>431</v>
      </c>
    </row>
    <row r="958" spans="34:36" x14ac:dyDescent="0.25">
      <c r="AH958">
        <v>2.27406</v>
      </c>
      <c r="AI958">
        <v>5363.5</v>
      </c>
      <c r="AJ958" t="s">
        <v>431</v>
      </c>
    </row>
    <row r="959" spans="34:36" x14ac:dyDescent="0.25">
      <c r="AH959">
        <v>2.2518400000000001</v>
      </c>
      <c r="AI959">
        <v>5367.3</v>
      </c>
      <c r="AJ959" t="s">
        <v>431</v>
      </c>
    </row>
    <row r="960" spans="34:36" x14ac:dyDescent="0.25">
      <c r="AH960">
        <v>2.2618999999999998</v>
      </c>
      <c r="AI960">
        <v>5371.1</v>
      </c>
      <c r="AJ960" t="s">
        <v>431</v>
      </c>
    </row>
    <row r="961" spans="34:36" x14ac:dyDescent="0.25">
      <c r="AH961">
        <v>2.2824399999999998</v>
      </c>
      <c r="AI961">
        <v>5371.1</v>
      </c>
      <c r="AJ961" t="s">
        <v>431</v>
      </c>
    </row>
    <row r="962" spans="34:36" x14ac:dyDescent="0.25">
      <c r="AH962">
        <v>2.2409300000000001</v>
      </c>
      <c r="AI962">
        <v>5409.2</v>
      </c>
      <c r="AJ962" t="s">
        <v>431</v>
      </c>
    </row>
    <row r="963" spans="34:36" x14ac:dyDescent="0.25">
      <c r="AH963">
        <v>2.2967</v>
      </c>
      <c r="AI963">
        <v>5443.3</v>
      </c>
      <c r="AJ963" t="s">
        <v>431</v>
      </c>
    </row>
    <row r="964" spans="34:36" x14ac:dyDescent="0.25">
      <c r="AH964">
        <v>2.26986</v>
      </c>
      <c r="AI964">
        <v>5481.3</v>
      </c>
      <c r="AJ964" t="s">
        <v>431</v>
      </c>
    </row>
    <row r="965" spans="34:36" x14ac:dyDescent="0.25">
      <c r="AH965">
        <v>2.2329599999999998</v>
      </c>
      <c r="AI965">
        <v>5492.8</v>
      </c>
      <c r="AJ965" t="s">
        <v>431</v>
      </c>
    </row>
    <row r="966" spans="34:36" x14ac:dyDescent="0.25">
      <c r="AH966">
        <v>2.27867</v>
      </c>
      <c r="AI966">
        <v>5500.3</v>
      </c>
      <c r="AJ966" t="s">
        <v>431</v>
      </c>
    </row>
    <row r="967" spans="34:36" x14ac:dyDescent="0.25">
      <c r="AH967">
        <v>2.2560199999999999</v>
      </c>
      <c r="AI967">
        <v>5507.9</v>
      </c>
      <c r="AJ967" t="s">
        <v>431</v>
      </c>
    </row>
    <row r="968" spans="34:36" x14ac:dyDescent="0.25">
      <c r="AH968">
        <v>2.2996300000000001</v>
      </c>
      <c r="AI968">
        <v>5530.7</v>
      </c>
      <c r="AJ968" t="s">
        <v>431</v>
      </c>
    </row>
    <row r="969" spans="34:36" x14ac:dyDescent="0.25">
      <c r="AH969">
        <v>2.2966899999999999</v>
      </c>
      <c r="AI969">
        <v>5576.3</v>
      </c>
      <c r="AJ969" t="s">
        <v>431</v>
      </c>
    </row>
    <row r="970" spans="34:36" x14ac:dyDescent="0.25">
      <c r="AH970">
        <v>2.1327500000000001</v>
      </c>
      <c r="AI970">
        <v>5580.4</v>
      </c>
      <c r="AJ970" t="s">
        <v>431</v>
      </c>
    </row>
    <row r="971" spans="34:36" x14ac:dyDescent="0.25">
      <c r="AH971">
        <v>2.2434400000000001</v>
      </c>
      <c r="AI971">
        <v>5584</v>
      </c>
      <c r="AJ971" t="s">
        <v>431</v>
      </c>
    </row>
    <row r="972" spans="34:36" x14ac:dyDescent="0.25">
      <c r="AH972">
        <v>2.1985800000000002</v>
      </c>
      <c r="AI972">
        <v>5591.6</v>
      </c>
      <c r="AJ972" t="s">
        <v>431</v>
      </c>
    </row>
    <row r="973" spans="34:36" x14ac:dyDescent="0.25">
      <c r="AH973">
        <v>2.16126</v>
      </c>
      <c r="AI973">
        <v>5591.7</v>
      </c>
      <c r="AJ973" t="s">
        <v>431</v>
      </c>
    </row>
    <row r="974" spans="34:36" x14ac:dyDescent="0.25">
      <c r="AH974">
        <v>2.21367</v>
      </c>
      <c r="AI974">
        <v>5595.4</v>
      </c>
      <c r="AJ974" t="s">
        <v>431</v>
      </c>
    </row>
    <row r="975" spans="34:36" x14ac:dyDescent="0.25">
      <c r="AH975">
        <v>2.2262499999999998</v>
      </c>
      <c r="AI975">
        <v>5595.4</v>
      </c>
      <c r="AJ975" t="s">
        <v>431</v>
      </c>
    </row>
    <row r="976" spans="34:36" x14ac:dyDescent="0.25">
      <c r="AH976">
        <v>2.11137</v>
      </c>
      <c r="AI976">
        <v>5595.6</v>
      </c>
      <c r="AJ976" t="s">
        <v>431</v>
      </c>
    </row>
    <row r="977" spans="34:36" x14ac:dyDescent="0.25">
      <c r="AH977">
        <v>2.0853700000000002</v>
      </c>
      <c r="AI977">
        <v>5595.7</v>
      </c>
      <c r="AJ977" t="s">
        <v>431</v>
      </c>
    </row>
    <row r="978" spans="34:36" x14ac:dyDescent="0.25">
      <c r="AH978">
        <v>2.1847400000000001</v>
      </c>
      <c r="AI978">
        <v>5599.3</v>
      </c>
      <c r="AJ978" t="s">
        <v>431</v>
      </c>
    </row>
    <row r="979" spans="34:36" x14ac:dyDescent="0.25">
      <c r="AH979">
        <v>2.28579</v>
      </c>
      <c r="AI979">
        <v>5602.9</v>
      </c>
      <c r="AJ979" t="s">
        <v>431</v>
      </c>
    </row>
    <row r="980" spans="34:36" x14ac:dyDescent="0.25">
      <c r="AH980">
        <v>2.1008800000000001</v>
      </c>
      <c r="AI980">
        <v>5603.2</v>
      </c>
      <c r="AJ980" t="s">
        <v>431</v>
      </c>
    </row>
    <row r="981" spans="34:36" x14ac:dyDescent="0.25">
      <c r="AH981">
        <v>2.2639900000000002</v>
      </c>
      <c r="AI981">
        <v>5606.7</v>
      </c>
      <c r="AJ981" t="s">
        <v>431</v>
      </c>
    </row>
    <row r="982" spans="34:36" x14ac:dyDescent="0.25">
      <c r="AH982">
        <v>2.1721599999999999</v>
      </c>
      <c r="AI982">
        <v>5606.9</v>
      </c>
      <c r="AJ982" t="s">
        <v>431</v>
      </c>
    </row>
    <row r="983" spans="34:36" x14ac:dyDescent="0.25">
      <c r="AH983">
        <v>2.2715399999999999</v>
      </c>
      <c r="AI983">
        <v>5610.5</v>
      </c>
      <c r="AJ983" t="s">
        <v>431</v>
      </c>
    </row>
    <row r="984" spans="34:36" x14ac:dyDescent="0.25">
      <c r="AH984">
        <v>2.1402999999999999</v>
      </c>
      <c r="AI984">
        <v>5610.8</v>
      </c>
      <c r="AJ984" t="s">
        <v>431</v>
      </c>
    </row>
    <row r="985" spans="34:36" x14ac:dyDescent="0.25">
      <c r="AH985">
        <v>2.1231100000000001</v>
      </c>
      <c r="AI985">
        <v>5626</v>
      </c>
      <c r="AJ985" t="s">
        <v>431</v>
      </c>
    </row>
    <row r="986" spans="34:36" x14ac:dyDescent="0.25">
      <c r="AH986">
        <v>2.3012999999999999</v>
      </c>
      <c r="AI986">
        <v>5633.3</v>
      </c>
      <c r="AJ986" t="s">
        <v>431</v>
      </c>
    </row>
    <row r="987" spans="34:36" x14ac:dyDescent="0.25">
      <c r="AH987">
        <v>2.1164000000000001</v>
      </c>
      <c r="AI987">
        <v>5637.4</v>
      </c>
      <c r="AJ987" t="s">
        <v>431</v>
      </c>
    </row>
    <row r="988" spans="34:36" x14ac:dyDescent="0.25">
      <c r="AH988">
        <v>2.1537099999999998</v>
      </c>
      <c r="AI988">
        <v>5641.1</v>
      </c>
      <c r="AJ988" t="s">
        <v>431</v>
      </c>
    </row>
    <row r="989" spans="34:36" x14ac:dyDescent="0.25">
      <c r="AH989">
        <v>2.2031900000000002</v>
      </c>
      <c r="AI989">
        <v>5675.2</v>
      </c>
      <c r="AJ989" t="s">
        <v>431</v>
      </c>
    </row>
    <row r="990" spans="34:36" x14ac:dyDescent="0.25">
      <c r="AH990">
        <v>2.14784</v>
      </c>
      <c r="AI990">
        <v>5683</v>
      </c>
      <c r="AJ990" t="s">
        <v>431</v>
      </c>
    </row>
    <row r="991" spans="34:36" x14ac:dyDescent="0.25">
      <c r="AH991">
        <v>2.26105</v>
      </c>
      <c r="AI991">
        <v>5686.5</v>
      </c>
      <c r="AJ991" t="s">
        <v>431</v>
      </c>
    </row>
    <row r="992" spans="34:36" x14ac:dyDescent="0.25">
      <c r="AH992">
        <v>2.2493099999999999</v>
      </c>
      <c r="AI992">
        <v>5686.6</v>
      </c>
      <c r="AJ992" t="s">
        <v>431</v>
      </c>
    </row>
    <row r="993" spans="34:36" x14ac:dyDescent="0.25">
      <c r="AH993">
        <v>2.2778200000000002</v>
      </c>
      <c r="AI993">
        <v>5690.3</v>
      </c>
      <c r="AJ993" t="s">
        <v>431</v>
      </c>
    </row>
    <row r="994" spans="34:36" x14ac:dyDescent="0.25">
      <c r="AH994">
        <v>2.3138800000000002</v>
      </c>
      <c r="AI994">
        <v>5694</v>
      </c>
      <c r="AJ994" t="s">
        <v>431</v>
      </c>
    </row>
    <row r="995" spans="34:36" x14ac:dyDescent="0.25">
      <c r="AH995">
        <v>2.2358899999999999</v>
      </c>
      <c r="AI995">
        <v>5698</v>
      </c>
      <c r="AJ995" t="s">
        <v>431</v>
      </c>
    </row>
    <row r="996" spans="34:36" x14ac:dyDescent="0.25">
      <c r="AH996">
        <v>2.22038</v>
      </c>
      <c r="AI996">
        <v>5698</v>
      </c>
      <c r="AJ996" t="s">
        <v>431</v>
      </c>
    </row>
    <row r="997" spans="34:36" x14ac:dyDescent="0.25">
      <c r="AH997">
        <v>2.18851</v>
      </c>
      <c r="AI997">
        <v>5698.1</v>
      </c>
      <c r="AJ997" t="s">
        <v>431</v>
      </c>
    </row>
    <row r="998" spans="34:36" x14ac:dyDescent="0.25">
      <c r="AH998">
        <v>2.1788699999999999</v>
      </c>
      <c r="AI998">
        <v>5705.7</v>
      </c>
      <c r="AJ998" t="s">
        <v>431</v>
      </c>
    </row>
    <row r="999" spans="34:36" x14ac:dyDescent="0.25">
      <c r="AH999">
        <v>2.2941699999999998</v>
      </c>
      <c r="AI999">
        <v>5709.3</v>
      </c>
      <c r="AJ999" t="s">
        <v>431</v>
      </c>
    </row>
    <row r="1000" spans="34:36" x14ac:dyDescent="0.25">
      <c r="AH1000">
        <v>2.17048</v>
      </c>
      <c r="AI1000">
        <v>5732.3</v>
      </c>
      <c r="AJ1000" t="s">
        <v>431</v>
      </c>
    </row>
    <row r="1001" spans="34:36" x14ac:dyDescent="0.25">
      <c r="AH1001">
        <v>2.1583199999999998</v>
      </c>
      <c r="AI1001">
        <v>5736.1</v>
      </c>
      <c r="AJ1001" t="s">
        <v>431</v>
      </c>
    </row>
    <row r="1002" spans="34:36" x14ac:dyDescent="0.25">
      <c r="AH1002">
        <v>2.1558099999999998</v>
      </c>
      <c r="AI1002">
        <v>5747.5</v>
      </c>
      <c r="AJ1002" t="s">
        <v>431</v>
      </c>
    </row>
    <row r="1003" spans="34:36" x14ac:dyDescent="0.25">
      <c r="AH1003">
        <v>2.32897</v>
      </c>
      <c r="AI1003">
        <v>5766.2</v>
      </c>
      <c r="AJ1003" t="s">
        <v>431</v>
      </c>
    </row>
    <row r="1004" spans="34:36" x14ac:dyDescent="0.25">
      <c r="AH1004">
        <v>2.2111499999999999</v>
      </c>
      <c r="AI1004">
        <v>5774</v>
      </c>
      <c r="AJ1004" t="s">
        <v>431</v>
      </c>
    </row>
    <row r="1005" spans="34:36" x14ac:dyDescent="0.25">
      <c r="AH1005">
        <v>2.2526600000000001</v>
      </c>
      <c r="AI1005">
        <v>5774</v>
      </c>
      <c r="AJ1005" t="s">
        <v>431</v>
      </c>
    </row>
    <row r="1006" spans="34:36" x14ac:dyDescent="0.25">
      <c r="AH1006">
        <v>2.24302</v>
      </c>
      <c r="AI1006">
        <v>5777.8</v>
      </c>
      <c r="AJ1006" t="s">
        <v>431</v>
      </c>
    </row>
    <row r="1007" spans="34:36" x14ac:dyDescent="0.25">
      <c r="AH1007">
        <v>2.3012999999999999</v>
      </c>
      <c r="AI1007">
        <v>5781.5</v>
      </c>
      <c r="AJ1007" t="s">
        <v>431</v>
      </c>
    </row>
    <row r="1008" spans="34:36" x14ac:dyDescent="0.25">
      <c r="AH1008">
        <v>2.1952199999999999</v>
      </c>
      <c r="AI1008">
        <v>5781.7</v>
      </c>
      <c r="AJ1008" t="s">
        <v>431</v>
      </c>
    </row>
    <row r="1009" spans="34:36" x14ac:dyDescent="0.25">
      <c r="AH1009">
        <v>2.1646100000000001</v>
      </c>
      <c r="AI1009">
        <v>5789.3</v>
      </c>
      <c r="AJ1009" t="s">
        <v>431</v>
      </c>
    </row>
    <row r="1010" spans="34:36" x14ac:dyDescent="0.25">
      <c r="AH1010">
        <v>2.3138800000000002</v>
      </c>
      <c r="AI1010">
        <v>5792.8</v>
      </c>
      <c r="AJ1010" t="s">
        <v>431</v>
      </c>
    </row>
    <row r="1011" spans="34:36" x14ac:dyDescent="0.25">
      <c r="AH1011">
        <v>2.2283400000000002</v>
      </c>
      <c r="AI1011">
        <v>5793</v>
      </c>
      <c r="AJ1011" t="s">
        <v>431</v>
      </c>
    </row>
    <row r="1012" spans="34:36" x14ac:dyDescent="0.25">
      <c r="AH1012">
        <v>2.1839</v>
      </c>
      <c r="AI1012">
        <v>5793.1</v>
      </c>
      <c r="AJ1012" t="s">
        <v>431</v>
      </c>
    </row>
    <row r="1013" spans="34:36" x14ac:dyDescent="0.25">
      <c r="AH1013">
        <v>2.2694299999999998</v>
      </c>
      <c r="AI1013">
        <v>5796.7</v>
      </c>
      <c r="AJ1013" t="s">
        <v>431</v>
      </c>
    </row>
    <row r="1014" spans="34:36" x14ac:dyDescent="0.25">
      <c r="AH1014">
        <v>2.2849499999999998</v>
      </c>
      <c r="AI1014">
        <v>5804.3</v>
      </c>
      <c r="AJ1014" t="s">
        <v>431</v>
      </c>
    </row>
    <row r="1015" spans="34:36" x14ac:dyDescent="0.25">
      <c r="AH1015">
        <v>2.3428100000000001</v>
      </c>
      <c r="AI1015">
        <v>5819.4</v>
      </c>
      <c r="AJ1015" t="s">
        <v>431</v>
      </c>
    </row>
    <row r="1016" spans="34:36" x14ac:dyDescent="0.25">
      <c r="AH1016">
        <v>2.3587400000000001</v>
      </c>
      <c r="AI1016">
        <v>5819.4</v>
      </c>
      <c r="AJ1016" t="s">
        <v>431</v>
      </c>
    </row>
    <row r="1017" spans="34:36" x14ac:dyDescent="0.25">
      <c r="AH1017">
        <v>2.2732000000000001</v>
      </c>
      <c r="AI1017">
        <v>5884.1</v>
      </c>
      <c r="AJ1017" t="s">
        <v>431</v>
      </c>
    </row>
    <row r="1018" spans="34:36" x14ac:dyDescent="0.25">
      <c r="AH1018">
        <v>2.1880899999999999</v>
      </c>
      <c r="AI1018">
        <v>5891.9</v>
      </c>
      <c r="AJ1018" t="s">
        <v>431</v>
      </c>
    </row>
    <row r="1019" spans="34:36" x14ac:dyDescent="0.25">
      <c r="AH1019">
        <v>2.2358899999999999</v>
      </c>
      <c r="AI1019">
        <v>5899.4</v>
      </c>
      <c r="AJ1019" t="s">
        <v>431</v>
      </c>
    </row>
    <row r="1020" spans="34:36" x14ac:dyDescent="0.25">
      <c r="AH1020">
        <v>2.2593700000000001</v>
      </c>
      <c r="AI1020">
        <v>5903.2</v>
      </c>
      <c r="AJ1020" t="s">
        <v>431</v>
      </c>
    </row>
    <row r="1021" spans="34:36" x14ac:dyDescent="0.25">
      <c r="AH1021">
        <v>2.3197399999999999</v>
      </c>
      <c r="AI1021">
        <v>5910.6</v>
      </c>
      <c r="AJ1021" t="s">
        <v>431</v>
      </c>
    </row>
    <row r="1022" spans="34:36" x14ac:dyDescent="0.25">
      <c r="AH1022">
        <v>2.3059099999999999</v>
      </c>
      <c r="AI1022">
        <v>5910.7</v>
      </c>
      <c r="AJ1022" t="s">
        <v>431</v>
      </c>
    </row>
    <row r="1023" spans="34:36" x14ac:dyDescent="0.25">
      <c r="AH1023">
        <v>2.2187000000000001</v>
      </c>
      <c r="AI1023">
        <v>5910.8</v>
      </c>
      <c r="AJ1023" t="s">
        <v>431</v>
      </c>
    </row>
    <row r="1024" spans="34:36" x14ac:dyDescent="0.25">
      <c r="AH1024">
        <v>2.2920699999999998</v>
      </c>
      <c r="AI1024">
        <v>5918.3</v>
      </c>
      <c r="AJ1024" t="s">
        <v>431</v>
      </c>
    </row>
    <row r="1025" spans="34:36" x14ac:dyDescent="0.25">
      <c r="AH1025">
        <v>2.3390300000000002</v>
      </c>
      <c r="AI1025">
        <v>5937.2</v>
      </c>
      <c r="AJ1025" t="s">
        <v>431</v>
      </c>
    </row>
    <row r="1026" spans="34:36" x14ac:dyDescent="0.25">
      <c r="AH1026">
        <v>2.1872500000000001</v>
      </c>
      <c r="AI1026">
        <v>5971.7</v>
      </c>
      <c r="AJ1026" t="s">
        <v>431</v>
      </c>
    </row>
    <row r="1027" spans="34:36" x14ac:dyDescent="0.25">
      <c r="AH1027">
        <v>2.1759300000000001</v>
      </c>
      <c r="AI1027">
        <v>5971.7</v>
      </c>
      <c r="AJ1027" t="s">
        <v>431</v>
      </c>
    </row>
    <row r="1028" spans="34:36" x14ac:dyDescent="0.25">
      <c r="AH1028">
        <v>2.32687</v>
      </c>
      <c r="AI1028">
        <v>5979</v>
      </c>
      <c r="AJ1028" t="s">
        <v>431</v>
      </c>
    </row>
    <row r="1029" spans="34:36" x14ac:dyDescent="0.25">
      <c r="AH1029">
        <v>2.2677499999999999</v>
      </c>
      <c r="AI1029">
        <v>5979.1</v>
      </c>
      <c r="AJ1029" t="s">
        <v>431</v>
      </c>
    </row>
    <row r="1030" spans="34:36" x14ac:dyDescent="0.25">
      <c r="AH1030">
        <v>2.15706</v>
      </c>
      <c r="AI1030">
        <v>5979.3</v>
      </c>
      <c r="AJ1030" t="s">
        <v>431</v>
      </c>
    </row>
    <row r="1031" spans="34:36" x14ac:dyDescent="0.25">
      <c r="AH1031">
        <v>2.1352600000000002</v>
      </c>
      <c r="AI1031">
        <v>5979.4</v>
      </c>
      <c r="AJ1031" t="s">
        <v>431</v>
      </c>
    </row>
    <row r="1032" spans="34:36" x14ac:dyDescent="0.25">
      <c r="AH1032">
        <v>2.1960500000000001</v>
      </c>
      <c r="AI1032">
        <v>5983.1</v>
      </c>
      <c r="AJ1032" t="s">
        <v>431</v>
      </c>
    </row>
    <row r="1033" spans="34:36" x14ac:dyDescent="0.25">
      <c r="AH1033">
        <v>2.1247699999999998</v>
      </c>
      <c r="AI1033">
        <v>5983.2</v>
      </c>
      <c r="AJ1033" t="s">
        <v>431</v>
      </c>
    </row>
    <row r="1034" spans="34:36" x14ac:dyDescent="0.25">
      <c r="AH1034">
        <v>2.2077900000000001</v>
      </c>
      <c r="AI1034">
        <v>5986.9</v>
      </c>
      <c r="AJ1034" t="s">
        <v>431</v>
      </c>
    </row>
    <row r="1035" spans="34:36" x14ac:dyDescent="0.25">
      <c r="AH1035">
        <v>2.1679599999999999</v>
      </c>
      <c r="AI1035">
        <v>5986.9</v>
      </c>
      <c r="AJ1035" t="s">
        <v>431</v>
      </c>
    </row>
    <row r="1036" spans="34:36" x14ac:dyDescent="0.25">
      <c r="AH1036">
        <v>2.3121900000000002</v>
      </c>
      <c r="AI1036">
        <v>5994.3</v>
      </c>
      <c r="AJ1036" t="s">
        <v>431</v>
      </c>
    </row>
    <row r="1037" spans="34:36" x14ac:dyDescent="0.25">
      <c r="AH1037">
        <v>2.2484600000000001</v>
      </c>
      <c r="AI1037">
        <v>5994.4</v>
      </c>
      <c r="AJ1037" t="s">
        <v>431</v>
      </c>
    </row>
    <row r="1038" spans="34:36" x14ac:dyDescent="0.25">
      <c r="AH1038">
        <v>2.28159</v>
      </c>
      <c r="AI1038">
        <v>5998.1</v>
      </c>
      <c r="AJ1038" t="s">
        <v>431</v>
      </c>
    </row>
    <row r="1039" spans="34:36" x14ac:dyDescent="0.25">
      <c r="AH1039">
        <v>2.2958400000000001</v>
      </c>
      <c r="AI1039">
        <v>5998.1</v>
      </c>
      <c r="AJ1039" t="s">
        <v>431</v>
      </c>
    </row>
    <row r="1040" spans="34:36" x14ac:dyDescent="0.25">
      <c r="AH1040">
        <v>2.2275</v>
      </c>
      <c r="AI1040">
        <v>5998.2</v>
      </c>
      <c r="AJ1040" t="s">
        <v>431</v>
      </c>
    </row>
    <row r="1041" spans="34:36" x14ac:dyDescent="0.25">
      <c r="AH1041">
        <v>2.3281299999999998</v>
      </c>
      <c r="AI1041">
        <v>6062.6</v>
      </c>
      <c r="AJ1041" t="s">
        <v>431</v>
      </c>
    </row>
    <row r="1042" spans="34:36" x14ac:dyDescent="0.25">
      <c r="AH1042">
        <v>2.2631299999999999</v>
      </c>
      <c r="AI1042">
        <v>6089.4</v>
      </c>
      <c r="AJ1042" t="s">
        <v>431</v>
      </c>
    </row>
    <row r="1043" spans="34:36" x14ac:dyDescent="0.25">
      <c r="AH1043">
        <v>2.28661</v>
      </c>
      <c r="AI1043">
        <v>6104.5</v>
      </c>
      <c r="AJ1043" t="s">
        <v>431</v>
      </c>
    </row>
    <row r="1044" spans="34:36" x14ac:dyDescent="0.25">
      <c r="AH1044">
        <v>2.3050600000000001</v>
      </c>
      <c r="AI1044">
        <v>6112.1</v>
      </c>
      <c r="AJ1044" t="s">
        <v>431</v>
      </c>
    </row>
    <row r="1045" spans="34:36" x14ac:dyDescent="0.25">
      <c r="AH1045">
        <v>2.2509700000000001</v>
      </c>
      <c r="AI1045">
        <v>6119.8</v>
      </c>
      <c r="AJ1045" t="s">
        <v>431</v>
      </c>
    </row>
    <row r="1046" spans="34:36" x14ac:dyDescent="0.25">
      <c r="AH1046">
        <v>2.2732000000000001</v>
      </c>
      <c r="AI1046">
        <v>6123.5</v>
      </c>
      <c r="AJ1046" t="s">
        <v>431</v>
      </c>
    </row>
    <row r="1047" spans="34:36" x14ac:dyDescent="0.25">
      <c r="AH1047">
        <v>2.32267</v>
      </c>
      <c r="AI1047">
        <v>6134.8</v>
      </c>
      <c r="AJ1047" t="s">
        <v>431</v>
      </c>
    </row>
    <row r="1048" spans="34:36" x14ac:dyDescent="0.25">
      <c r="AH1048">
        <v>2.3407</v>
      </c>
      <c r="AI1048">
        <v>6153.8</v>
      </c>
      <c r="AJ1048" t="s">
        <v>431</v>
      </c>
    </row>
    <row r="1049" spans="34:36" x14ac:dyDescent="0.25">
      <c r="AH1049">
        <v>2.3386</v>
      </c>
      <c r="AI1049">
        <v>6165.2</v>
      </c>
      <c r="AJ1049" t="s">
        <v>431</v>
      </c>
    </row>
    <row r="1050" spans="34:36" x14ac:dyDescent="0.25">
      <c r="AH1050">
        <v>2.22749</v>
      </c>
      <c r="AI1050">
        <v>6188.2</v>
      </c>
      <c r="AJ1050" t="s">
        <v>431</v>
      </c>
    </row>
    <row r="1051" spans="34:36" x14ac:dyDescent="0.25">
      <c r="AH1051">
        <v>2.2778100000000001</v>
      </c>
      <c r="AI1051">
        <v>6191.9</v>
      </c>
      <c r="AJ1051" t="s">
        <v>431</v>
      </c>
    </row>
    <row r="1052" spans="34:36" x14ac:dyDescent="0.25">
      <c r="AH1052">
        <v>2.3121900000000002</v>
      </c>
      <c r="AI1052">
        <v>6191.9</v>
      </c>
      <c r="AJ1052" t="s">
        <v>431</v>
      </c>
    </row>
    <row r="1053" spans="34:36" x14ac:dyDescent="0.25">
      <c r="AH1053">
        <v>2.2585199999999999</v>
      </c>
      <c r="AI1053">
        <v>6195.8</v>
      </c>
      <c r="AJ1053" t="s">
        <v>431</v>
      </c>
    </row>
    <row r="1054" spans="34:36" x14ac:dyDescent="0.25">
      <c r="AH1054">
        <v>2.2937400000000001</v>
      </c>
      <c r="AI1054">
        <v>6199.5</v>
      </c>
      <c r="AJ1054" t="s">
        <v>431</v>
      </c>
    </row>
    <row r="1055" spans="34:36" x14ac:dyDescent="0.25">
      <c r="AH1055">
        <v>2.2425899999999999</v>
      </c>
      <c r="AI1055">
        <v>6203.4</v>
      </c>
      <c r="AJ1055" t="s">
        <v>431</v>
      </c>
    </row>
    <row r="1056" spans="34:36" x14ac:dyDescent="0.25">
      <c r="AH1056">
        <v>2.2186900000000001</v>
      </c>
      <c r="AI1056">
        <v>6203.4</v>
      </c>
      <c r="AJ1056" t="s">
        <v>431</v>
      </c>
    </row>
    <row r="1057" spans="34:36" x14ac:dyDescent="0.25">
      <c r="AH1057">
        <v>2.2035900000000002</v>
      </c>
      <c r="AI1057">
        <v>6218.7</v>
      </c>
      <c r="AJ1057" t="s">
        <v>431</v>
      </c>
    </row>
    <row r="1058" spans="34:36" x14ac:dyDescent="0.25">
      <c r="AH1058">
        <v>2.3277000000000001</v>
      </c>
      <c r="AI1058">
        <v>6226</v>
      </c>
      <c r="AJ1058" t="s">
        <v>431</v>
      </c>
    </row>
    <row r="1059" spans="34:36" x14ac:dyDescent="0.25">
      <c r="AH1059">
        <v>2.34741</v>
      </c>
      <c r="AI1059">
        <v>6229.8</v>
      </c>
      <c r="AJ1059" t="s">
        <v>431</v>
      </c>
    </row>
    <row r="1060" spans="34:36" x14ac:dyDescent="0.25">
      <c r="AH1060">
        <v>2.18892</v>
      </c>
      <c r="AI1060">
        <v>6233.9</v>
      </c>
      <c r="AJ1060" t="s">
        <v>431</v>
      </c>
    </row>
    <row r="1061" spans="34:36" x14ac:dyDescent="0.25">
      <c r="AH1061">
        <v>2.1285400000000001</v>
      </c>
      <c r="AI1061">
        <v>6234</v>
      </c>
      <c r="AJ1061" t="s">
        <v>431</v>
      </c>
    </row>
    <row r="1062" spans="34:36" x14ac:dyDescent="0.25">
      <c r="AH1062">
        <v>2.1184799999999999</v>
      </c>
      <c r="AI1062">
        <v>6234</v>
      </c>
      <c r="AJ1062" t="s">
        <v>431</v>
      </c>
    </row>
    <row r="1063" spans="34:36" x14ac:dyDescent="0.25">
      <c r="AH1063">
        <v>2.1679499999999998</v>
      </c>
      <c r="AI1063">
        <v>6237.7</v>
      </c>
      <c r="AJ1063" t="s">
        <v>431</v>
      </c>
    </row>
    <row r="1064" spans="34:36" x14ac:dyDescent="0.25">
      <c r="AH1064">
        <v>2.1495000000000002</v>
      </c>
      <c r="AI1064">
        <v>6241.6</v>
      </c>
      <c r="AJ1064" t="s">
        <v>431</v>
      </c>
    </row>
    <row r="1065" spans="34:36" x14ac:dyDescent="0.25">
      <c r="AH1065">
        <v>2.1406999999999998</v>
      </c>
      <c r="AI1065">
        <v>6241.6</v>
      </c>
      <c r="AJ1065" t="s">
        <v>431</v>
      </c>
    </row>
    <row r="1066" spans="34:36" x14ac:dyDescent="0.25">
      <c r="AH1066">
        <v>2.3595700000000002</v>
      </c>
      <c r="AI1066">
        <v>6279.2</v>
      </c>
      <c r="AJ1066" t="s">
        <v>431</v>
      </c>
    </row>
    <row r="1067" spans="34:36" x14ac:dyDescent="0.25">
      <c r="AH1067">
        <v>2.2354599999999998</v>
      </c>
      <c r="AI1067">
        <v>6283.2</v>
      </c>
      <c r="AJ1067" t="s">
        <v>431</v>
      </c>
    </row>
    <row r="1068" spans="34:36" x14ac:dyDescent="0.25">
      <c r="AH1068">
        <v>2.2119800000000001</v>
      </c>
      <c r="AI1068">
        <v>6302.3</v>
      </c>
      <c r="AJ1068" t="s">
        <v>431</v>
      </c>
    </row>
    <row r="1069" spans="34:36" x14ac:dyDescent="0.25">
      <c r="AH1069">
        <v>2.2690000000000001</v>
      </c>
      <c r="AI1069">
        <v>6309.8</v>
      </c>
      <c r="AJ1069" t="s">
        <v>431</v>
      </c>
    </row>
    <row r="1070" spans="34:36" x14ac:dyDescent="0.25">
      <c r="AH1070">
        <v>2.35202</v>
      </c>
      <c r="AI1070">
        <v>6313.4</v>
      </c>
      <c r="AJ1070" t="s">
        <v>431</v>
      </c>
    </row>
    <row r="1071" spans="34:36" x14ac:dyDescent="0.25">
      <c r="AH1071">
        <v>2.2543199999999999</v>
      </c>
      <c r="AI1071">
        <v>6317.4</v>
      </c>
      <c r="AJ1071" t="s">
        <v>431</v>
      </c>
    </row>
    <row r="1072" spans="34:36" x14ac:dyDescent="0.25">
      <c r="AH1072">
        <v>2.2878699999999998</v>
      </c>
      <c r="AI1072">
        <v>6321.1</v>
      </c>
      <c r="AJ1072" t="s">
        <v>431</v>
      </c>
    </row>
    <row r="1073" spans="34:36" x14ac:dyDescent="0.25">
      <c r="AH1073">
        <v>2.3029600000000001</v>
      </c>
      <c r="AI1073">
        <v>6324.9</v>
      </c>
      <c r="AJ1073" t="s">
        <v>431</v>
      </c>
    </row>
    <row r="1074" spans="34:36" x14ac:dyDescent="0.25">
      <c r="AH1074">
        <v>2.3218299999999998</v>
      </c>
      <c r="AI1074">
        <v>6328.7</v>
      </c>
      <c r="AJ1074" t="s">
        <v>431</v>
      </c>
    </row>
    <row r="1075" spans="34:36" x14ac:dyDescent="0.25">
      <c r="AH1075">
        <v>2.3755000000000002</v>
      </c>
      <c r="AI1075">
        <v>6332.4</v>
      </c>
      <c r="AJ1075" t="s">
        <v>431</v>
      </c>
    </row>
    <row r="1076" spans="34:36" x14ac:dyDescent="0.25">
      <c r="AH1076">
        <v>2.2241300000000002</v>
      </c>
      <c r="AI1076">
        <v>6332.6</v>
      </c>
      <c r="AJ1076" t="s">
        <v>431</v>
      </c>
    </row>
    <row r="1077" spans="34:36" x14ac:dyDescent="0.25">
      <c r="AH1077">
        <v>2.32938</v>
      </c>
      <c r="AI1077">
        <v>6336.2</v>
      </c>
      <c r="AJ1077" t="s">
        <v>431</v>
      </c>
    </row>
    <row r="1078" spans="34:36" x14ac:dyDescent="0.25">
      <c r="AH1078">
        <v>2.3696299999999999</v>
      </c>
      <c r="AI1078">
        <v>6355.2</v>
      </c>
      <c r="AJ1078" t="s">
        <v>431</v>
      </c>
    </row>
    <row r="1079" spans="34:36" x14ac:dyDescent="0.25">
      <c r="AH1079">
        <v>2.2446799999999998</v>
      </c>
      <c r="AI1079">
        <v>6355.4</v>
      </c>
      <c r="AJ1079" t="s">
        <v>431</v>
      </c>
    </row>
    <row r="1080" spans="34:36" x14ac:dyDescent="0.25">
      <c r="AH1080">
        <v>2.2107199999999998</v>
      </c>
      <c r="AI1080">
        <v>6363.1</v>
      </c>
      <c r="AJ1080" t="s">
        <v>431</v>
      </c>
    </row>
    <row r="1081" spans="34:36" x14ac:dyDescent="0.25">
      <c r="AH1081">
        <v>2.3868200000000002</v>
      </c>
      <c r="AI1081">
        <v>6366.5</v>
      </c>
      <c r="AJ1081" t="s">
        <v>431</v>
      </c>
    </row>
    <row r="1082" spans="34:36" x14ac:dyDescent="0.25">
      <c r="AH1082">
        <v>2.19814</v>
      </c>
      <c r="AI1082">
        <v>6378.3</v>
      </c>
      <c r="AJ1082" t="s">
        <v>431</v>
      </c>
    </row>
    <row r="1083" spans="34:36" x14ac:dyDescent="0.25">
      <c r="AH1083">
        <v>2.3973</v>
      </c>
      <c r="AI1083">
        <v>6381.7</v>
      </c>
      <c r="AJ1083" t="s">
        <v>431</v>
      </c>
    </row>
    <row r="1084" spans="34:36" x14ac:dyDescent="0.25">
      <c r="AH1084">
        <v>2.2748699999999999</v>
      </c>
      <c r="AI1084">
        <v>6381.9</v>
      </c>
      <c r="AJ1084" t="s">
        <v>431</v>
      </c>
    </row>
    <row r="1085" spans="34:36" x14ac:dyDescent="0.25">
      <c r="AH1085">
        <v>2.2887</v>
      </c>
      <c r="AI1085">
        <v>6404.7</v>
      </c>
      <c r="AJ1085" t="s">
        <v>431</v>
      </c>
    </row>
    <row r="1086" spans="34:36" x14ac:dyDescent="0.25">
      <c r="AH1086">
        <v>2.3063099999999999</v>
      </c>
      <c r="AI1086">
        <v>6419.9</v>
      </c>
      <c r="AJ1086" t="s">
        <v>431</v>
      </c>
    </row>
    <row r="1087" spans="34:36" x14ac:dyDescent="0.25">
      <c r="AH1087">
        <v>2.2551600000000001</v>
      </c>
      <c r="AI1087">
        <v>6420</v>
      </c>
      <c r="AJ1087" t="s">
        <v>431</v>
      </c>
    </row>
    <row r="1088" spans="34:36" x14ac:dyDescent="0.25">
      <c r="AH1088">
        <v>2.3822000000000001</v>
      </c>
      <c r="AI1088">
        <v>6423.5</v>
      </c>
      <c r="AJ1088" t="s">
        <v>431</v>
      </c>
    </row>
    <row r="1089" spans="34:36" x14ac:dyDescent="0.25">
      <c r="AH1089">
        <v>2.3314699999999999</v>
      </c>
      <c r="AI1089">
        <v>6427.4</v>
      </c>
      <c r="AJ1089" t="s">
        <v>431</v>
      </c>
    </row>
    <row r="1090" spans="34:36" x14ac:dyDescent="0.25">
      <c r="AH1090">
        <v>2.2341899999999999</v>
      </c>
      <c r="AI1090">
        <v>6431.4</v>
      </c>
      <c r="AJ1090" t="s">
        <v>431</v>
      </c>
    </row>
    <row r="1091" spans="34:36" x14ac:dyDescent="0.25">
      <c r="AH1091">
        <v>2.3448899999999999</v>
      </c>
      <c r="AI1091">
        <v>6435</v>
      </c>
      <c r="AJ1091" t="s">
        <v>431</v>
      </c>
    </row>
    <row r="1092" spans="34:36" x14ac:dyDescent="0.25">
      <c r="AH1092">
        <v>2.4098799999999998</v>
      </c>
      <c r="AI1092">
        <v>6450.1</v>
      </c>
      <c r="AJ1092" t="s">
        <v>431</v>
      </c>
    </row>
    <row r="1093" spans="34:36" x14ac:dyDescent="0.25">
      <c r="AH1093">
        <v>2.25725</v>
      </c>
      <c r="AI1093">
        <v>6458</v>
      </c>
      <c r="AJ1093" t="s">
        <v>431</v>
      </c>
    </row>
    <row r="1094" spans="34:36" x14ac:dyDescent="0.25">
      <c r="AH1094">
        <v>2.36375</v>
      </c>
      <c r="AI1094">
        <v>6469.2</v>
      </c>
      <c r="AJ1094" t="s">
        <v>431</v>
      </c>
    </row>
    <row r="1095" spans="34:36" x14ac:dyDescent="0.25">
      <c r="AH1095">
        <v>2.2350300000000001</v>
      </c>
      <c r="AI1095">
        <v>6473.2</v>
      </c>
      <c r="AJ1095" t="s">
        <v>431</v>
      </c>
    </row>
    <row r="1096" spans="34:36" x14ac:dyDescent="0.25">
      <c r="AH1096">
        <v>2.28409</v>
      </c>
      <c r="AI1096">
        <v>6476.9</v>
      </c>
      <c r="AJ1096" t="s">
        <v>431</v>
      </c>
    </row>
    <row r="1097" spans="34:36" x14ac:dyDescent="0.25">
      <c r="AH1097">
        <v>2.2920500000000001</v>
      </c>
      <c r="AI1097">
        <v>6495.9</v>
      </c>
      <c r="AJ1097" t="s">
        <v>431</v>
      </c>
    </row>
    <row r="1098" spans="34:36" x14ac:dyDescent="0.25">
      <c r="AH1098">
        <v>2.3985500000000002</v>
      </c>
      <c r="AI1098">
        <v>6499.5</v>
      </c>
      <c r="AJ1098" t="s">
        <v>431</v>
      </c>
    </row>
    <row r="1099" spans="34:36" x14ac:dyDescent="0.25">
      <c r="AH1099">
        <v>2.3176299999999999</v>
      </c>
      <c r="AI1099">
        <v>6507.3</v>
      </c>
      <c r="AJ1099" t="s">
        <v>431</v>
      </c>
    </row>
    <row r="1100" spans="34:36" x14ac:dyDescent="0.25">
      <c r="AH1100">
        <v>2.3708800000000001</v>
      </c>
      <c r="AI1100">
        <v>6518.6</v>
      </c>
      <c r="AJ1100" t="s">
        <v>431</v>
      </c>
    </row>
    <row r="1101" spans="34:36" x14ac:dyDescent="0.25">
      <c r="AH1101">
        <v>2.4610300000000001</v>
      </c>
      <c r="AI1101">
        <v>6533.6</v>
      </c>
      <c r="AJ1101" t="s">
        <v>431</v>
      </c>
    </row>
    <row r="1102" spans="34:36" x14ac:dyDescent="0.25">
      <c r="AH1102">
        <v>2.44929</v>
      </c>
      <c r="AI1102">
        <v>6537.4</v>
      </c>
      <c r="AJ1102" t="s">
        <v>431</v>
      </c>
    </row>
    <row r="1103" spans="34:36" x14ac:dyDescent="0.25">
      <c r="AH1103">
        <v>2.4430000000000001</v>
      </c>
      <c r="AI1103">
        <v>6537.4</v>
      </c>
      <c r="AJ1103" t="s">
        <v>431</v>
      </c>
    </row>
    <row r="1104" spans="34:36" x14ac:dyDescent="0.25">
      <c r="AH1104">
        <v>2.4190999999999998</v>
      </c>
      <c r="AI1104">
        <v>6537.5</v>
      </c>
      <c r="AJ1104" t="s">
        <v>431</v>
      </c>
    </row>
    <row r="1105" spans="34:36" x14ac:dyDescent="0.25">
      <c r="AH1105">
        <v>2.4258099999999998</v>
      </c>
      <c r="AI1105">
        <v>6548.9</v>
      </c>
      <c r="AJ1105" t="s">
        <v>431</v>
      </c>
    </row>
    <row r="1106" spans="34:36" x14ac:dyDescent="0.25">
      <c r="AH1106">
        <v>2.3507500000000001</v>
      </c>
      <c r="AI1106">
        <v>6552.8</v>
      </c>
      <c r="AJ1106" t="s">
        <v>431</v>
      </c>
    </row>
    <row r="1107" spans="34:36" x14ac:dyDescent="0.25">
      <c r="AH1107">
        <v>2.3356599999999998</v>
      </c>
      <c r="AI1107">
        <v>6552.8</v>
      </c>
      <c r="AJ1107" t="s">
        <v>431</v>
      </c>
    </row>
    <row r="1108" spans="34:36" x14ac:dyDescent="0.25">
      <c r="AH1108">
        <v>2.2316699999999998</v>
      </c>
      <c r="AI1108">
        <v>6560.6</v>
      </c>
      <c r="AJ1108" t="s">
        <v>431</v>
      </c>
    </row>
    <row r="1109" spans="34:36" x14ac:dyDescent="0.25">
      <c r="AH1109">
        <v>2.2040000000000002</v>
      </c>
      <c r="AI1109">
        <v>6572.1</v>
      </c>
      <c r="AJ1109" t="s">
        <v>431</v>
      </c>
    </row>
    <row r="1110" spans="34:36" x14ac:dyDescent="0.25">
      <c r="AH1110">
        <v>2.38429</v>
      </c>
      <c r="AI1110">
        <v>6579.4</v>
      </c>
      <c r="AJ1110" t="s">
        <v>431</v>
      </c>
    </row>
    <row r="1111" spans="34:36" x14ac:dyDescent="0.25">
      <c r="AH1111">
        <v>2.3075600000000001</v>
      </c>
      <c r="AI1111">
        <v>6594.7</v>
      </c>
      <c r="AJ1111" t="s">
        <v>431</v>
      </c>
    </row>
    <row r="1112" spans="34:36" x14ac:dyDescent="0.25">
      <c r="AH1112">
        <v>2.3742299999999998</v>
      </c>
      <c r="AI1112">
        <v>6598.4</v>
      </c>
      <c r="AJ1112" t="s">
        <v>431</v>
      </c>
    </row>
    <row r="1113" spans="34:36" x14ac:dyDescent="0.25">
      <c r="AH1113">
        <v>2.18723</v>
      </c>
      <c r="AI1113">
        <v>6598.7</v>
      </c>
      <c r="AJ1113" t="s">
        <v>431</v>
      </c>
    </row>
    <row r="1114" spans="34:36" x14ac:dyDescent="0.25">
      <c r="AH1114">
        <v>2.2974999999999999</v>
      </c>
      <c r="AI1114">
        <v>6602.3</v>
      </c>
      <c r="AJ1114" t="s">
        <v>431</v>
      </c>
    </row>
    <row r="1115" spans="34:36" x14ac:dyDescent="0.25">
      <c r="AH1115">
        <v>2.2153200000000002</v>
      </c>
      <c r="AI1115">
        <v>6606.3</v>
      </c>
      <c r="AJ1115" t="s">
        <v>431</v>
      </c>
    </row>
    <row r="1116" spans="34:36" x14ac:dyDescent="0.25">
      <c r="AH1116">
        <v>2.2702499999999999</v>
      </c>
      <c r="AI1116">
        <v>6617.6</v>
      </c>
      <c r="AJ1116" t="s">
        <v>431</v>
      </c>
    </row>
    <row r="1117" spans="34:36" x14ac:dyDescent="0.25">
      <c r="AH1117">
        <v>2.1750699999999998</v>
      </c>
      <c r="AI1117">
        <v>6617.8</v>
      </c>
      <c r="AJ1117" t="s">
        <v>431</v>
      </c>
    </row>
    <row r="1118" spans="34:36" x14ac:dyDescent="0.25">
      <c r="AH1118">
        <v>2.4014799999999998</v>
      </c>
      <c r="AI1118">
        <v>6621.1</v>
      </c>
      <c r="AJ1118" t="s">
        <v>431</v>
      </c>
    </row>
    <row r="1119" spans="34:36" x14ac:dyDescent="0.25">
      <c r="AH1119">
        <v>2.3461400000000001</v>
      </c>
      <c r="AI1119">
        <v>6621.2</v>
      </c>
      <c r="AJ1119" t="s">
        <v>431</v>
      </c>
    </row>
    <row r="1120" spans="34:36" x14ac:dyDescent="0.25">
      <c r="AH1120">
        <v>2.1549399999999999</v>
      </c>
      <c r="AI1120">
        <v>6625.4</v>
      </c>
      <c r="AJ1120" t="s">
        <v>431</v>
      </c>
    </row>
    <row r="1121" spans="34:36" x14ac:dyDescent="0.25">
      <c r="AH1121">
        <v>2.1658400000000002</v>
      </c>
      <c r="AI1121">
        <v>6625.4</v>
      </c>
      <c r="AJ1121" t="s">
        <v>431</v>
      </c>
    </row>
    <row r="1122" spans="34:36" x14ac:dyDescent="0.25">
      <c r="AH1122">
        <v>2.13985</v>
      </c>
      <c r="AI1122">
        <v>6636.8</v>
      </c>
      <c r="AJ1122" t="s">
        <v>431</v>
      </c>
    </row>
    <row r="1123" spans="34:36" x14ac:dyDescent="0.25">
      <c r="AH1123">
        <v>2.2580900000000002</v>
      </c>
      <c r="AI1123">
        <v>6640.4</v>
      </c>
      <c r="AJ1123" t="s">
        <v>431</v>
      </c>
    </row>
    <row r="1124" spans="34:36" x14ac:dyDescent="0.25">
      <c r="AH1124">
        <v>2.1276899999999999</v>
      </c>
      <c r="AI1124">
        <v>6644.4</v>
      </c>
      <c r="AJ1124" t="s">
        <v>431</v>
      </c>
    </row>
    <row r="1125" spans="34:36" x14ac:dyDescent="0.25">
      <c r="AH1125">
        <v>2.23712</v>
      </c>
      <c r="AI1125">
        <v>6648</v>
      </c>
      <c r="AJ1125" t="s">
        <v>431</v>
      </c>
    </row>
    <row r="1126" spans="34:36" x14ac:dyDescent="0.25">
      <c r="AH1126">
        <v>2.0731799999999998</v>
      </c>
      <c r="AI1126">
        <v>6652.1</v>
      </c>
      <c r="AJ1126" t="s">
        <v>431</v>
      </c>
    </row>
    <row r="1127" spans="34:36" x14ac:dyDescent="0.25">
      <c r="AH1127">
        <v>2.0610200000000001</v>
      </c>
      <c r="AI1127">
        <v>6652.2</v>
      </c>
      <c r="AJ1127" t="s">
        <v>431</v>
      </c>
    </row>
    <row r="1128" spans="34:36" x14ac:dyDescent="0.25">
      <c r="AH1128">
        <v>2.0840800000000002</v>
      </c>
      <c r="AI1128">
        <v>6655.9</v>
      </c>
      <c r="AJ1128" t="s">
        <v>431</v>
      </c>
    </row>
    <row r="1129" spans="34:36" x14ac:dyDescent="0.25">
      <c r="AH1129">
        <v>2.10337</v>
      </c>
      <c r="AI1129">
        <v>6659.7</v>
      </c>
      <c r="AJ1129" t="s">
        <v>431</v>
      </c>
    </row>
    <row r="1130" spans="34:36" x14ac:dyDescent="0.25">
      <c r="AH1130">
        <v>2.1159500000000002</v>
      </c>
      <c r="AI1130">
        <v>6663.5</v>
      </c>
      <c r="AJ1130" t="s">
        <v>431</v>
      </c>
    </row>
    <row r="1131" spans="34:36" x14ac:dyDescent="0.25">
      <c r="AH1131">
        <v>2.1981299999999999</v>
      </c>
      <c r="AI1131">
        <v>6667.1</v>
      </c>
      <c r="AJ1131" t="s">
        <v>431</v>
      </c>
    </row>
    <row r="1132" spans="34:36" x14ac:dyDescent="0.25">
      <c r="AH1132">
        <v>2.0949800000000001</v>
      </c>
      <c r="AI1132">
        <v>6667.3</v>
      </c>
      <c r="AJ1132" t="s">
        <v>431</v>
      </c>
    </row>
    <row r="1133" spans="34:36" x14ac:dyDescent="0.25">
      <c r="AH1133">
        <v>2.0526300000000002</v>
      </c>
      <c r="AI1133">
        <v>6667.4</v>
      </c>
      <c r="AJ1133" t="s">
        <v>431</v>
      </c>
    </row>
    <row r="1134" spans="34:36" x14ac:dyDescent="0.25">
      <c r="AH1134">
        <v>2.3897400000000002</v>
      </c>
      <c r="AI1134">
        <v>6674.3</v>
      </c>
      <c r="AJ1134" t="s">
        <v>431</v>
      </c>
    </row>
    <row r="1135" spans="34:36" x14ac:dyDescent="0.25">
      <c r="AH1135">
        <v>2.3268499999999999</v>
      </c>
      <c r="AI1135">
        <v>6685.9</v>
      </c>
      <c r="AJ1135" t="s">
        <v>431</v>
      </c>
    </row>
    <row r="1136" spans="34:36" x14ac:dyDescent="0.25">
      <c r="AH1136">
        <v>2.2668900000000001</v>
      </c>
      <c r="AI1136">
        <v>6693.6</v>
      </c>
      <c r="AJ1136" t="s">
        <v>431</v>
      </c>
    </row>
    <row r="1137" spans="34:36" x14ac:dyDescent="0.25">
      <c r="AH1137">
        <v>2.2794699999999999</v>
      </c>
      <c r="AI1137">
        <v>6693.6</v>
      </c>
      <c r="AJ1137" t="s">
        <v>431</v>
      </c>
    </row>
    <row r="1138" spans="34:36" x14ac:dyDescent="0.25">
      <c r="AH1138">
        <v>2.30463</v>
      </c>
      <c r="AI1138">
        <v>6704.9</v>
      </c>
      <c r="AJ1138" t="s">
        <v>431</v>
      </c>
    </row>
    <row r="1139" spans="34:36" x14ac:dyDescent="0.25">
      <c r="AH1139">
        <v>2.2237</v>
      </c>
      <c r="AI1139">
        <v>6708.9</v>
      </c>
      <c r="AJ1139" t="s">
        <v>431</v>
      </c>
    </row>
    <row r="1140" spans="34:36" x14ac:dyDescent="0.25">
      <c r="AH1140">
        <v>2.3620700000000001</v>
      </c>
      <c r="AI1140">
        <v>6723.8</v>
      </c>
      <c r="AJ1140" t="s">
        <v>431</v>
      </c>
    </row>
    <row r="1141" spans="34:36" x14ac:dyDescent="0.25">
      <c r="AH1141">
        <v>2.38219</v>
      </c>
      <c r="AI1141">
        <v>6731.4</v>
      </c>
      <c r="AJ1141" t="s">
        <v>431</v>
      </c>
    </row>
    <row r="1142" spans="34:36" x14ac:dyDescent="0.25">
      <c r="AH1142">
        <v>2.4018999999999999</v>
      </c>
      <c r="AI1142">
        <v>6754.1</v>
      </c>
      <c r="AJ1142" t="s">
        <v>431</v>
      </c>
    </row>
    <row r="1143" spans="34:36" x14ac:dyDescent="0.25">
      <c r="AH1143">
        <v>2.31427</v>
      </c>
      <c r="AI1143">
        <v>6780.9</v>
      </c>
      <c r="AJ1143" t="s">
        <v>431</v>
      </c>
    </row>
    <row r="1144" spans="34:36" x14ac:dyDescent="0.25">
      <c r="AH1144">
        <v>2.3360699999999999</v>
      </c>
      <c r="AI1144">
        <v>6788.5</v>
      </c>
      <c r="AJ1144" t="s">
        <v>431</v>
      </c>
    </row>
    <row r="1145" spans="34:36" x14ac:dyDescent="0.25">
      <c r="AH1145">
        <v>2.2979099999999999</v>
      </c>
      <c r="AI1145">
        <v>6792.3</v>
      </c>
      <c r="AJ1145" t="s">
        <v>431</v>
      </c>
    </row>
    <row r="1146" spans="34:36" x14ac:dyDescent="0.25">
      <c r="AH1146">
        <v>2.35284</v>
      </c>
      <c r="AI1146">
        <v>6811.2</v>
      </c>
      <c r="AJ1146" t="s">
        <v>431</v>
      </c>
    </row>
    <row r="1147" spans="34:36" x14ac:dyDescent="0.25">
      <c r="AH1147">
        <v>2.3712900000000001</v>
      </c>
      <c r="AI1147">
        <v>6818.8</v>
      </c>
      <c r="AJ1147" t="s">
        <v>431</v>
      </c>
    </row>
    <row r="1148" spans="34:36" x14ac:dyDescent="0.25">
      <c r="AH1148">
        <v>2.3951899999999999</v>
      </c>
      <c r="AI1148">
        <v>6826.3</v>
      </c>
      <c r="AJ1148" t="s">
        <v>431</v>
      </c>
    </row>
    <row r="1149" spans="34:36" x14ac:dyDescent="0.25">
      <c r="AH1149">
        <v>2.3172000000000001</v>
      </c>
      <c r="AI1149">
        <v>6860.7</v>
      </c>
      <c r="AJ1149" t="s">
        <v>431</v>
      </c>
    </row>
    <row r="1150" spans="34:36" x14ac:dyDescent="0.25">
      <c r="AH1150">
        <v>2.2610199999999998</v>
      </c>
      <c r="AI1150">
        <v>6860.8</v>
      </c>
      <c r="AJ1150" t="s">
        <v>431</v>
      </c>
    </row>
    <row r="1151" spans="34:36" x14ac:dyDescent="0.25">
      <c r="AH1151">
        <v>2.24424</v>
      </c>
      <c r="AI1151">
        <v>6864.6</v>
      </c>
      <c r="AJ1151" t="s">
        <v>431</v>
      </c>
    </row>
    <row r="1152" spans="34:36" x14ac:dyDescent="0.25">
      <c r="AH1152">
        <v>2.1977000000000002</v>
      </c>
      <c r="AI1152">
        <v>6864.7</v>
      </c>
      <c r="AJ1152" t="s">
        <v>431</v>
      </c>
    </row>
    <row r="1153" spans="34:36" x14ac:dyDescent="0.25">
      <c r="AH1153">
        <v>2.1738</v>
      </c>
      <c r="AI1153">
        <v>6872.4</v>
      </c>
      <c r="AJ1153" t="s">
        <v>431</v>
      </c>
    </row>
    <row r="1154" spans="34:36" x14ac:dyDescent="0.25">
      <c r="AH1154">
        <v>2.1813500000000001</v>
      </c>
      <c r="AI1154">
        <v>6872.4</v>
      </c>
      <c r="AJ1154" t="s">
        <v>431</v>
      </c>
    </row>
    <row r="1155" spans="34:36" x14ac:dyDescent="0.25">
      <c r="AH1155">
        <v>2.2480199999999999</v>
      </c>
      <c r="AI1155">
        <v>6879.8</v>
      </c>
      <c r="AJ1155" t="s">
        <v>431</v>
      </c>
    </row>
    <row r="1156" spans="34:36" x14ac:dyDescent="0.25">
      <c r="AH1156">
        <v>2.2895300000000001</v>
      </c>
      <c r="AI1156">
        <v>6883.6</v>
      </c>
      <c r="AJ1156" t="s">
        <v>431</v>
      </c>
    </row>
    <row r="1157" spans="34:36" x14ac:dyDescent="0.25">
      <c r="AH1157">
        <v>2.3624800000000001</v>
      </c>
      <c r="AI1157">
        <v>6891</v>
      </c>
      <c r="AJ1157" t="s">
        <v>431</v>
      </c>
    </row>
    <row r="1158" spans="34:36" x14ac:dyDescent="0.25">
      <c r="AH1158">
        <v>2.3448699999999998</v>
      </c>
      <c r="AI1158">
        <v>6894.8</v>
      </c>
      <c r="AJ1158" t="s">
        <v>431</v>
      </c>
    </row>
    <row r="1159" spans="34:36" x14ac:dyDescent="0.25">
      <c r="AH1159">
        <v>2.2362799999999998</v>
      </c>
      <c r="AI1159">
        <v>6898.9</v>
      </c>
      <c r="AJ1159" t="s">
        <v>431</v>
      </c>
    </row>
    <row r="1160" spans="34:36" x14ac:dyDescent="0.25">
      <c r="AH1160">
        <v>2.3100700000000001</v>
      </c>
      <c r="AI1160">
        <v>6902.5</v>
      </c>
      <c r="AJ1160" t="s">
        <v>431</v>
      </c>
    </row>
    <row r="1161" spans="34:36" x14ac:dyDescent="0.25">
      <c r="AH1161">
        <v>2.32978</v>
      </c>
      <c r="AI1161">
        <v>6906.3</v>
      </c>
      <c r="AJ1161" t="s">
        <v>431</v>
      </c>
    </row>
    <row r="1162" spans="34:36" x14ac:dyDescent="0.25">
      <c r="AH1162">
        <v>2.3868</v>
      </c>
      <c r="AI1162">
        <v>6913.8</v>
      </c>
      <c r="AJ1162" t="s">
        <v>431</v>
      </c>
    </row>
    <row r="1163" spans="34:36" x14ac:dyDescent="0.25">
      <c r="AH1163">
        <v>2.3226499999999999</v>
      </c>
      <c r="AI1163">
        <v>6986.1</v>
      </c>
      <c r="AJ1163" t="s">
        <v>431</v>
      </c>
    </row>
    <row r="1164" spans="34:36" x14ac:dyDescent="0.25">
      <c r="AH1164">
        <v>2.3578700000000001</v>
      </c>
      <c r="AI1164">
        <v>7005</v>
      </c>
      <c r="AJ1164" t="s">
        <v>431</v>
      </c>
    </row>
    <row r="1165" spans="34:36" x14ac:dyDescent="0.25">
      <c r="AH1165">
        <v>2.3377400000000002</v>
      </c>
      <c r="AI1165">
        <v>7005.1</v>
      </c>
      <c r="AJ1165" t="s">
        <v>431</v>
      </c>
    </row>
    <row r="1166" spans="34:36" x14ac:dyDescent="0.25">
      <c r="AH1166">
        <v>2.37757</v>
      </c>
      <c r="AI1166">
        <v>7012.6</v>
      </c>
      <c r="AJ1166" t="s">
        <v>431</v>
      </c>
    </row>
    <row r="1167" spans="34:36" x14ac:dyDescent="0.25">
      <c r="AH1167">
        <v>2.2865899999999999</v>
      </c>
      <c r="AI1167">
        <v>7039.4</v>
      </c>
      <c r="AJ1167" t="s">
        <v>431</v>
      </c>
    </row>
    <row r="1168" spans="34:36" x14ac:dyDescent="0.25">
      <c r="AH1168">
        <v>2.3037800000000002</v>
      </c>
      <c r="AI1168">
        <v>7046.9</v>
      </c>
      <c r="AJ1168" t="s">
        <v>431</v>
      </c>
    </row>
    <row r="1169" spans="34:36" x14ac:dyDescent="0.25">
      <c r="AH1169">
        <v>2.39392</v>
      </c>
      <c r="AI1169">
        <v>7077.2</v>
      </c>
      <c r="AJ1169" t="s">
        <v>431</v>
      </c>
    </row>
    <row r="1170" spans="34:36" x14ac:dyDescent="0.25">
      <c r="AH1170">
        <v>2.2953899999999998</v>
      </c>
      <c r="AI1170">
        <v>7100.2</v>
      </c>
      <c r="AJ1170" t="s">
        <v>431</v>
      </c>
    </row>
    <row r="1171" spans="34:36" x14ac:dyDescent="0.25">
      <c r="AH1171">
        <v>2.37296</v>
      </c>
      <c r="AI1171">
        <v>7107.6</v>
      </c>
      <c r="AJ1171" t="s">
        <v>431</v>
      </c>
    </row>
    <row r="1172" spans="34:36" x14ac:dyDescent="0.25">
      <c r="AH1172">
        <v>2.3125800000000001</v>
      </c>
      <c r="AI1172">
        <v>7107.7</v>
      </c>
      <c r="AJ1172" t="s">
        <v>431</v>
      </c>
    </row>
    <row r="1173" spans="34:36" x14ac:dyDescent="0.25">
      <c r="AH1173">
        <v>2.3985300000000001</v>
      </c>
      <c r="AI1173">
        <v>7115.2</v>
      </c>
      <c r="AJ1173" t="s">
        <v>431</v>
      </c>
    </row>
    <row r="1174" spans="34:36" x14ac:dyDescent="0.25">
      <c r="AH1174">
        <v>2.3532500000000001</v>
      </c>
      <c r="AI1174">
        <v>7141.8</v>
      </c>
      <c r="AJ1174" t="s">
        <v>431</v>
      </c>
    </row>
    <row r="1175" spans="34:36" x14ac:dyDescent="0.25">
      <c r="AH1175">
        <v>2.2547199999999998</v>
      </c>
      <c r="AI1175">
        <v>7142</v>
      </c>
      <c r="AJ1175" t="s">
        <v>431</v>
      </c>
    </row>
    <row r="1176" spans="34:36" x14ac:dyDescent="0.25">
      <c r="AH1176">
        <v>2.26478</v>
      </c>
      <c r="AI1176">
        <v>7161</v>
      </c>
      <c r="AJ1176" t="s">
        <v>431</v>
      </c>
    </row>
    <row r="1177" spans="34:36" x14ac:dyDescent="0.25">
      <c r="AH1177">
        <v>2.3369</v>
      </c>
      <c r="AI1177">
        <v>7164.7</v>
      </c>
      <c r="AJ1177" t="s">
        <v>431</v>
      </c>
    </row>
    <row r="1178" spans="34:36" x14ac:dyDescent="0.25">
      <c r="AH1178">
        <v>2.32348</v>
      </c>
      <c r="AI1178">
        <v>7179.9</v>
      </c>
      <c r="AJ1178" t="s">
        <v>431</v>
      </c>
    </row>
    <row r="1179" spans="34:36" x14ac:dyDescent="0.25">
      <c r="AH1179">
        <v>2.3855300000000002</v>
      </c>
      <c r="AI1179">
        <v>7191.2</v>
      </c>
      <c r="AJ1179" t="s">
        <v>431</v>
      </c>
    </row>
    <row r="1180" spans="34:36" x14ac:dyDescent="0.25">
      <c r="AH1180">
        <v>2.2819699999999998</v>
      </c>
      <c r="AI1180">
        <v>7191.4</v>
      </c>
      <c r="AJ1180" t="s">
        <v>431</v>
      </c>
    </row>
    <row r="1181" spans="34:36" x14ac:dyDescent="0.25">
      <c r="AH1181">
        <v>2.2576499999999999</v>
      </c>
      <c r="AI1181">
        <v>7214.2</v>
      </c>
      <c r="AJ1181" t="s">
        <v>431</v>
      </c>
    </row>
    <row r="1182" spans="34:36" x14ac:dyDescent="0.25">
      <c r="AH1182">
        <v>2.2727400000000002</v>
      </c>
      <c r="AI1182">
        <v>7225.6</v>
      </c>
      <c r="AJ1182" t="s">
        <v>431</v>
      </c>
    </row>
    <row r="1183" spans="34:36" x14ac:dyDescent="0.25">
      <c r="AH1183">
        <v>2.3628900000000002</v>
      </c>
      <c r="AI1183">
        <v>7236.8</v>
      </c>
      <c r="AJ1183" t="s">
        <v>431</v>
      </c>
    </row>
    <row r="1184" spans="34:36" x14ac:dyDescent="0.25">
      <c r="AH1184">
        <v>2.29203</v>
      </c>
      <c r="AI1184">
        <v>7240.8</v>
      </c>
      <c r="AJ1184" t="s">
        <v>431</v>
      </c>
    </row>
    <row r="1185" spans="34:36" x14ac:dyDescent="0.25">
      <c r="AH1185">
        <v>2.3758900000000001</v>
      </c>
      <c r="AI1185">
        <v>7252</v>
      </c>
      <c r="AJ1185" t="s">
        <v>431</v>
      </c>
    </row>
    <row r="1186" spans="34:36" x14ac:dyDescent="0.25">
      <c r="AH1186">
        <v>2.3310200000000001</v>
      </c>
      <c r="AI1186">
        <v>7255.9</v>
      </c>
      <c r="AJ1186" t="s">
        <v>431</v>
      </c>
    </row>
    <row r="1187" spans="34:36" x14ac:dyDescent="0.25">
      <c r="AH1187">
        <v>2.40985</v>
      </c>
      <c r="AI1187">
        <v>7259.5</v>
      </c>
      <c r="AJ1187" t="s">
        <v>431</v>
      </c>
    </row>
    <row r="1188" spans="34:36" x14ac:dyDescent="0.25">
      <c r="AH1188">
        <v>2.3947600000000002</v>
      </c>
      <c r="AI1188">
        <v>7267.2</v>
      </c>
      <c r="AJ1188" t="s">
        <v>431</v>
      </c>
    </row>
    <row r="1189" spans="34:36" x14ac:dyDescent="0.25">
      <c r="AH1189">
        <v>2.30796</v>
      </c>
      <c r="AI1189">
        <v>7267.3</v>
      </c>
      <c r="AJ1189" t="s">
        <v>431</v>
      </c>
    </row>
    <row r="1190" spans="34:36" x14ac:dyDescent="0.25">
      <c r="AH1190">
        <v>2.3427600000000002</v>
      </c>
      <c r="AI1190">
        <v>7274.9</v>
      </c>
      <c r="AJ1190" t="s">
        <v>431</v>
      </c>
    </row>
    <row r="1191" spans="34:36" x14ac:dyDescent="0.25">
      <c r="AH1191">
        <v>2.23543</v>
      </c>
      <c r="AI1191">
        <v>7316.9</v>
      </c>
      <c r="AJ1191" t="s">
        <v>431</v>
      </c>
    </row>
    <row r="1192" spans="34:36" x14ac:dyDescent="0.25">
      <c r="AH1192">
        <v>2.2253599999999998</v>
      </c>
      <c r="AI1192">
        <v>7328.3</v>
      </c>
      <c r="AJ1192" t="s">
        <v>431</v>
      </c>
    </row>
    <row r="1193" spans="34:36" x14ac:dyDescent="0.25">
      <c r="AH1193">
        <v>2.0890900000000001</v>
      </c>
      <c r="AI1193">
        <v>7328.6</v>
      </c>
      <c r="AJ1193" t="s">
        <v>431</v>
      </c>
    </row>
    <row r="1194" spans="34:36" x14ac:dyDescent="0.25">
      <c r="AH1194">
        <v>2.1398299999999999</v>
      </c>
      <c r="AI1194">
        <v>7332.3</v>
      </c>
      <c r="AJ1194" t="s">
        <v>431</v>
      </c>
    </row>
    <row r="1195" spans="34:36" x14ac:dyDescent="0.25">
      <c r="AH1195">
        <v>1.99308</v>
      </c>
      <c r="AI1195">
        <v>7332.5</v>
      </c>
      <c r="AJ1195" t="s">
        <v>431</v>
      </c>
    </row>
    <row r="1196" spans="34:36" x14ac:dyDescent="0.25">
      <c r="AH1196">
        <v>2.2132000000000001</v>
      </c>
      <c r="AI1196">
        <v>7335.9</v>
      </c>
      <c r="AJ1196" t="s">
        <v>431</v>
      </c>
    </row>
    <row r="1197" spans="34:36" x14ac:dyDescent="0.25">
      <c r="AH1197">
        <v>2.1905600000000001</v>
      </c>
      <c r="AI1197">
        <v>7336</v>
      </c>
      <c r="AJ1197" t="s">
        <v>431</v>
      </c>
    </row>
    <row r="1198" spans="34:36" x14ac:dyDescent="0.25">
      <c r="AH1198">
        <v>2.0144600000000001</v>
      </c>
      <c r="AI1198">
        <v>7336.3</v>
      </c>
      <c r="AJ1198" t="s">
        <v>431</v>
      </c>
    </row>
    <row r="1199" spans="34:36" x14ac:dyDescent="0.25">
      <c r="AH1199">
        <v>1.86771</v>
      </c>
      <c r="AI1199">
        <v>7336.6</v>
      </c>
      <c r="AJ1199" t="s">
        <v>431</v>
      </c>
    </row>
    <row r="1200" spans="34:36" x14ac:dyDescent="0.25">
      <c r="AH1200">
        <v>1.8568100000000001</v>
      </c>
      <c r="AI1200">
        <v>7336.6</v>
      </c>
      <c r="AJ1200" t="s">
        <v>431</v>
      </c>
    </row>
    <row r="1201" spans="34:36" x14ac:dyDescent="0.25">
      <c r="AH1201">
        <v>1.82284</v>
      </c>
      <c r="AI1201">
        <v>7336.7</v>
      </c>
      <c r="AJ1201" t="s">
        <v>431</v>
      </c>
    </row>
    <row r="1202" spans="34:36" x14ac:dyDescent="0.25">
      <c r="AH1202">
        <v>2.0354199999999998</v>
      </c>
      <c r="AI1202">
        <v>7340.1</v>
      </c>
      <c r="AJ1202" t="s">
        <v>431</v>
      </c>
    </row>
    <row r="1203" spans="34:36" x14ac:dyDescent="0.25">
      <c r="AH1203">
        <v>1.9511499999999999</v>
      </c>
      <c r="AI1203">
        <v>7340.2</v>
      </c>
      <c r="AJ1203" t="s">
        <v>431</v>
      </c>
    </row>
    <row r="1204" spans="34:36" x14ac:dyDescent="0.25">
      <c r="AH1204">
        <v>1.93563</v>
      </c>
      <c r="AI1204">
        <v>7340.2</v>
      </c>
      <c r="AJ1204" t="s">
        <v>431</v>
      </c>
    </row>
    <row r="1205" spans="34:36" x14ac:dyDescent="0.25">
      <c r="AH1205">
        <v>1.8932800000000001</v>
      </c>
      <c r="AI1205">
        <v>7340.3</v>
      </c>
      <c r="AJ1205" t="s">
        <v>431</v>
      </c>
    </row>
    <row r="1206" spans="34:36" x14ac:dyDescent="0.25">
      <c r="AH1206">
        <v>1.84423</v>
      </c>
      <c r="AI1206">
        <v>7340.4</v>
      </c>
      <c r="AJ1206" t="s">
        <v>431</v>
      </c>
    </row>
    <row r="1207" spans="34:36" x14ac:dyDescent="0.25">
      <c r="AH1207">
        <v>1.81152</v>
      </c>
      <c r="AI1207">
        <v>7340.5</v>
      </c>
      <c r="AJ1207" t="s">
        <v>431</v>
      </c>
    </row>
    <row r="1208" spans="34:36" x14ac:dyDescent="0.25">
      <c r="AH1208">
        <v>2.1830099999999999</v>
      </c>
      <c r="AI1208">
        <v>7343.6</v>
      </c>
      <c r="AJ1208" t="s">
        <v>431</v>
      </c>
    </row>
    <row r="1209" spans="34:36" x14ac:dyDescent="0.25">
      <c r="AH1209">
        <v>2.07484</v>
      </c>
      <c r="AI1209">
        <v>7351.4</v>
      </c>
      <c r="AJ1209" t="s">
        <v>431</v>
      </c>
    </row>
    <row r="1210" spans="34:36" x14ac:dyDescent="0.25">
      <c r="AH1210">
        <v>1.8840600000000001</v>
      </c>
      <c r="AI1210">
        <v>7363.1</v>
      </c>
      <c r="AJ1210" t="s">
        <v>431</v>
      </c>
    </row>
    <row r="1211" spans="34:36" x14ac:dyDescent="0.25">
      <c r="AH1211">
        <v>2.23752</v>
      </c>
      <c r="AI1211">
        <v>7373.9</v>
      </c>
      <c r="AJ1211" t="s">
        <v>432</v>
      </c>
    </row>
    <row r="1212" spans="34:36" x14ac:dyDescent="0.25">
      <c r="AH1212">
        <v>2.40062</v>
      </c>
      <c r="AI1212">
        <v>7377.4</v>
      </c>
      <c r="AJ1212" t="s">
        <v>432</v>
      </c>
    </row>
    <row r="1213" spans="34:36" x14ac:dyDescent="0.25">
      <c r="AH1213">
        <v>2.3842699999999999</v>
      </c>
      <c r="AI1213">
        <v>7377.4</v>
      </c>
      <c r="AJ1213" t="s">
        <v>432</v>
      </c>
    </row>
    <row r="1214" spans="34:36" x14ac:dyDescent="0.25">
      <c r="AH1214">
        <v>2.3763000000000001</v>
      </c>
      <c r="AI1214">
        <v>7377.4</v>
      </c>
      <c r="AJ1214" t="s">
        <v>432</v>
      </c>
    </row>
    <row r="1215" spans="34:36" x14ac:dyDescent="0.25">
      <c r="AH1215">
        <v>2.3624700000000001</v>
      </c>
      <c r="AI1215">
        <v>7381.2</v>
      </c>
      <c r="AJ1215" t="s">
        <v>432</v>
      </c>
    </row>
    <row r="1216" spans="34:36" x14ac:dyDescent="0.25">
      <c r="AH1216">
        <v>2.31928</v>
      </c>
      <c r="AI1216">
        <v>7381.3</v>
      </c>
      <c r="AJ1216" t="s">
        <v>432</v>
      </c>
    </row>
    <row r="1217" spans="34:36" x14ac:dyDescent="0.25">
      <c r="AH1217">
        <v>2.28532</v>
      </c>
      <c r="AI1217">
        <v>7381.4</v>
      </c>
      <c r="AJ1217" t="s">
        <v>432</v>
      </c>
    </row>
    <row r="1218" spans="34:36" x14ac:dyDescent="0.25">
      <c r="AH1218">
        <v>2.2760899999999999</v>
      </c>
      <c r="AI1218">
        <v>7381.4</v>
      </c>
      <c r="AJ1218" t="s">
        <v>432</v>
      </c>
    </row>
    <row r="1219" spans="34:36" x14ac:dyDescent="0.25">
      <c r="AH1219">
        <v>2.2253599999999998</v>
      </c>
      <c r="AI1219">
        <v>7381.5</v>
      </c>
      <c r="AJ1219" t="s">
        <v>432</v>
      </c>
    </row>
    <row r="1220" spans="34:36" x14ac:dyDescent="0.25">
      <c r="AH1220">
        <v>2.3083800000000001</v>
      </c>
      <c r="AI1220">
        <v>7385.1</v>
      </c>
      <c r="AJ1220" t="s">
        <v>432</v>
      </c>
    </row>
    <row r="1221" spans="34:36" x14ac:dyDescent="0.25">
      <c r="AH1221">
        <v>2.25597</v>
      </c>
      <c r="AI1221">
        <v>7385.2</v>
      </c>
      <c r="AJ1221" t="s">
        <v>432</v>
      </c>
    </row>
    <row r="1222" spans="34:36" x14ac:dyDescent="0.25">
      <c r="AH1222">
        <v>2.4312299999999998</v>
      </c>
      <c r="AI1222">
        <v>7388.7</v>
      </c>
      <c r="AJ1222" t="s">
        <v>432</v>
      </c>
    </row>
    <row r="1223" spans="34:36" x14ac:dyDescent="0.25">
      <c r="AH1223">
        <v>2.3511500000000001</v>
      </c>
      <c r="AI1223">
        <v>7388.9</v>
      </c>
      <c r="AJ1223" t="s">
        <v>432</v>
      </c>
    </row>
    <row r="1224" spans="34:36" x14ac:dyDescent="0.25">
      <c r="AH1224">
        <v>2.29874</v>
      </c>
      <c r="AI1224">
        <v>7389</v>
      </c>
      <c r="AJ1224" t="s">
        <v>432</v>
      </c>
    </row>
    <row r="1225" spans="34:36" x14ac:dyDescent="0.25">
      <c r="AH1225">
        <v>2.2622599999999999</v>
      </c>
      <c r="AI1225">
        <v>7389</v>
      </c>
      <c r="AJ1225" t="s">
        <v>432</v>
      </c>
    </row>
    <row r="1226" spans="34:36" x14ac:dyDescent="0.25">
      <c r="AH1226">
        <v>2.2480000000000002</v>
      </c>
      <c r="AI1226">
        <v>7389.1</v>
      </c>
      <c r="AJ1226" t="s">
        <v>432</v>
      </c>
    </row>
    <row r="1227" spans="34:36" x14ac:dyDescent="0.25">
      <c r="AH1227">
        <v>2.44129</v>
      </c>
      <c r="AI1227">
        <v>7400.1</v>
      </c>
      <c r="AJ1227" t="s">
        <v>432</v>
      </c>
    </row>
    <row r="1228" spans="34:36" x14ac:dyDescent="0.25">
      <c r="AH1228">
        <v>2.4110999999999998</v>
      </c>
      <c r="AI1228">
        <v>7404</v>
      </c>
      <c r="AJ1228" t="s">
        <v>432</v>
      </c>
    </row>
    <row r="1229" spans="34:36" x14ac:dyDescent="0.25">
      <c r="AH1229">
        <v>2.29203</v>
      </c>
      <c r="AI1229">
        <v>7404.2</v>
      </c>
      <c r="AJ1229" t="s">
        <v>432</v>
      </c>
    </row>
    <row r="1230" spans="34:36" x14ac:dyDescent="0.25">
      <c r="AH1230">
        <v>2.4262000000000001</v>
      </c>
      <c r="AI1230">
        <v>7415.3</v>
      </c>
      <c r="AJ1230" t="s">
        <v>432</v>
      </c>
    </row>
    <row r="1231" spans="34:36" x14ac:dyDescent="0.25">
      <c r="AH1231">
        <v>2.3905599999999998</v>
      </c>
      <c r="AI1231">
        <v>7419.2</v>
      </c>
      <c r="AJ1231" t="s">
        <v>432</v>
      </c>
    </row>
    <row r="1232" spans="34:36" x14ac:dyDescent="0.25">
      <c r="AH1232">
        <v>2.2702200000000001</v>
      </c>
      <c r="AI1232">
        <v>7419.4</v>
      </c>
      <c r="AJ1232" t="s">
        <v>432</v>
      </c>
    </row>
    <row r="1233" spans="34:36" x14ac:dyDescent="0.25">
      <c r="AH1233">
        <v>2.222</v>
      </c>
      <c r="AI1233">
        <v>7423.3</v>
      </c>
      <c r="AJ1233" t="s">
        <v>432</v>
      </c>
    </row>
    <row r="1234" spans="34:36" x14ac:dyDescent="0.25">
      <c r="AH1234">
        <v>2.3142499999999999</v>
      </c>
      <c r="AI1234">
        <v>7430.7</v>
      </c>
      <c r="AJ1234" t="s">
        <v>432</v>
      </c>
    </row>
    <row r="1235" spans="34:36" x14ac:dyDescent="0.25">
      <c r="AH1235">
        <v>2.4937</v>
      </c>
      <c r="AI1235">
        <v>7434.2</v>
      </c>
      <c r="AJ1235" t="s">
        <v>432</v>
      </c>
    </row>
    <row r="1236" spans="34:36" x14ac:dyDescent="0.25">
      <c r="AH1236">
        <v>2.4878300000000002</v>
      </c>
      <c r="AI1236">
        <v>7441.8</v>
      </c>
      <c r="AJ1236" t="s">
        <v>432</v>
      </c>
    </row>
    <row r="1237" spans="34:36" x14ac:dyDescent="0.25">
      <c r="AH1237">
        <v>2.38008</v>
      </c>
      <c r="AI1237">
        <v>7442</v>
      </c>
      <c r="AJ1237" t="s">
        <v>432</v>
      </c>
    </row>
    <row r="1238" spans="34:36" x14ac:dyDescent="0.25">
      <c r="AH1238">
        <v>2.3331200000000001</v>
      </c>
      <c r="AI1238">
        <v>7442.1</v>
      </c>
      <c r="AJ1238" t="s">
        <v>432</v>
      </c>
    </row>
    <row r="1239" spans="34:36" x14ac:dyDescent="0.25">
      <c r="AH1239">
        <v>2.3557600000000001</v>
      </c>
      <c r="AI1239">
        <v>7442.1</v>
      </c>
      <c r="AJ1239" t="s">
        <v>432</v>
      </c>
    </row>
    <row r="1240" spans="34:36" x14ac:dyDescent="0.25">
      <c r="AH1240">
        <v>2.2484199999999999</v>
      </c>
      <c r="AI1240">
        <v>7446.1</v>
      </c>
      <c r="AJ1240" t="s">
        <v>432</v>
      </c>
    </row>
    <row r="1241" spans="34:36" x14ac:dyDescent="0.25">
      <c r="AH1241">
        <v>2.36917</v>
      </c>
      <c r="AI1241">
        <v>7453.4</v>
      </c>
      <c r="AJ1241" t="s">
        <v>432</v>
      </c>
    </row>
    <row r="1242" spans="34:36" x14ac:dyDescent="0.25">
      <c r="AH1242">
        <v>2.3226300000000002</v>
      </c>
      <c r="AI1242">
        <v>7457.3</v>
      </c>
      <c r="AJ1242" t="s">
        <v>432</v>
      </c>
    </row>
    <row r="1243" spans="34:36" x14ac:dyDescent="0.25">
      <c r="AH1243">
        <v>2.3029299999999999</v>
      </c>
      <c r="AI1243">
        <v>7457.4</v>
      </c>
      <c r="AJ1243" t="s">
        <v>432</v>
      </c>
    </row>
    <row r="1244" spans="34:36" x14ac:dyDescent="0.25">
      <c r="AH1244">
        <v>2.4064899999999998</v>
      </c>
      <c r="AI1244">
        <v>7468.6</v>
      </c>
      <c r="AJ1244" t="s">
        <v>432</v>
      </c>
    </row>
    <row r="1245" spans="34:36" x14ac:dyDescent="0.25">
      <c r="AH1245">
        <v>2.4333200000000001</v>
      </c>
      <c r="AI1245">
        <v>7472.3</v>
      </c>
      <c r="AJ1245" t="s">
        <v>432</v>
      </c>
    </row>
    <row r="1246" spans="34:36" x14ac:dyDescent="0.25">
      <c r="AH1246">
        <v>2.2802799999999999</v>
      </c>
      <c r="AI1246">
        <v>7472.6</v>
      </c>
      <c r="AJ1246" t="s">
        <v>432</v>
      </c>
    </row>
    <row r="1247" spans="34:36" x14ac:dyDescent="0.25">
      <c r="AH1247">
        <v>2.3389799999999998</v>
      </c>
      <c r="AI1247">
        <v>7483.9</v>
      </c>
      <c r="AJ1247" t="s">
        <v>432</v>
      </c>
    </row>
    <row r="1248" spans="34:36" x14ac:dyDescent="0.25">
      <c r="AH1248">
        <v>2.4199099999999998</v>
      </c>
      <c r="AI1248">
        <v>7495.1</v>
      </c>
      <c r="AJ1248" t="s">
        <v>432</v>
      </c>
    </row>
    <row r="1249" spans="34:36" x14ac:dyDescent="0.25">
      <c r="AH1249">
        <v>2.25596</v>
      </c>
      <c r="AI1249">
        <v>7499.2</v>
      </c>
      <c r="AJ1249" t="s">
        <v>432</v>
      </c>
    </row>
    <row r="1250" spans="34:36" x14ac:dyDescent="0.25">
      <c r="AH1250">
        <v>2.2102599999999999</v>
      </c>
      <c r="AI1250">
        <v>7522.1</v>
      </c>
      <c r="AJ1250" t="s">
        <v>432</v>
      </c>
    </row>
    <row r="1251" spans="34:36" x14ac:dyDescent="0.25">
      <c r="AH1251">
        <v>2.2199</v>
      </c>
      <c r="AI1251">
        <v>7529.7</v>
      </c>
      <c r="AJ1251" t="s">
        <v>432</v>
      </c>
    </row>
    <row r="1252" spans="34:36" x14ac:dyDescent="0.25">
      <c r="AH1252">
        <v>2.20858</v>
      </c>
      <c r="AI1252">
        <v>7533.5</v>
      </c>
      <c r="AJ1252" t="s">
        <v>432</v>
      </c>
    </row>
    <row r="1253" spans="34:36" x14ac:dyDescent="0.25">
      <c r="AH1253">
        <v>2.3729499999999999</v>
      </c>
      <c r="AI1253">
        <v>7537</v>
      </c>
      <c r="AJ1253" t="s">
        <v>432</v>
      </c>
    </row>
    <row r="1254" spans="34:36" x14ac:dyDescent="0.25">
      <c r="AH1254">
        <v>2.2890899999999998</v>
      </c>
      <c r="AI1254">
        <v>7541</v>
      </c>
      <c r="AJ1254" t="s">
        <v>432</v>
      </c>
    </row>
    <row r="1255" spans="34:36" x14ac:dyDescent="0.25">
      <c r="AH1255">
        <v>2.39391</v>
      </c>
      <c r="AI1255">
        <v>7548.4</v>
      </c>
      <c r="AJ1255" t="s">
        <v>432</v>
      </c>
    </row>
    <row r="1256" spans="34:36" x14ac:dyDescent="0.25">
      <c r="AH1256">
        <v>2.3603700000000001</v>
      </c>
      <c r="AI1256">
        <v>7548.5</v>
      </c>
      <c r="AJ1256" t="s">
        <v>432</v>
      </c>
    </row>
    <row r="1257" spans="34:36" x14ac:dyDescent="0.25">
      <c r="AH1257">
        <v>2.3469500000000001</v>
      </c>
      <c r="AI1257">
        <v>7556.1</v>
      </c>
      <c r="AJ1257" t="s">
        <v>432</v>
      </c>
    </row>
    <row r="1258" spans="34:36" x14ac:dyDescent="0.25">
      <c r="AH1258">
        <v>2.3306</v>
      </c>
      <c r="AI1258">
        <v>7556.1</v>
      </c>
      <c r="AJ1258" t="s">
        <v>432</v>
      </c>
    </row>
    <row r="1259" spans="34:36" x14ac:dyDescent="0.25">
      <c r="AH1259">
        <v>2.2454800000000001</v>
      </c>
      <c r="AI1259">
        <v>7556.3</v>
      </c>
      <c r="AJ1259" t="s">
        <v>432</v>
      </c>
    </row>
    <row r="1260" spans="34:36" x14ac:dyDescent="0.25">
      <c r="AH1260">
        <v>2.2735699999999999</v>
      </c>
      <c r="AI1260">
        <v>7560</v>
      </c>
      <c r="AJ1260" t="s">
        <v>432</v>
      </c>
    </row>
    <row r="1261" spans="34:36" x14ac:dyDescent="0.25">
      <c r="AH1261">
        <v>2.4626700000000001</v>
      </c>
      <c r="AI1261">
        <v>7567.3</v>
      </c>
      <c r="AJ1261" t="s">
        <v>432</v>
      </c>
    </row>
    <row r="1262" spans="34:36" x14ac:dyDescent="0.25">
      <c r="AH1262">
        <v>2.3851</v>
      </c>
      <c r="AI1262">
        <v>7567.4</v>
      </c>
      <c r="AJ1262" t="s">
        <v>432</v>
      </c>
    </row>
    <row r="1263" spans="34:36" x14ac:dyDescent="0.25">
      <c r="AH1263">
        <v>2.3113100000000002</v>
      </c>
      <c r="AI1263">
        <v>7567.5</v>
      </c>
      <c r="AJ1263" t="s">
        <v>432</v>
      </c>
    </row>
    <row r="1264" spans="34:36" x14ac:dyDescent="0.25">
      <c r="AH1264">
        <v>2.4786000000000001</v>
      </c>
      <c r="AI1264">
        <v>7571</v>
      </c>
      <c r="AJ1264" t="s">
        <v>432</v>
      </c>
    </row>
    <row r="1265" spans="34:36" x14ac:dyDescent="0.25">
      <c r="AH1265">
        <v>2.3004099999999998</v>
      </c>
      <c r="AI1265">
        <v>7571.4</v>
      </c>
      <c r="AJ1265" t="s">
        <v>432</v>
      </c>
    </row>
    <row r="1266" spans="34:36" x14ac:dyDescent="0.25">
      <c r="AH1266">
        <v>2.4110999999999998</v>
      </c>
      <c r="AI1266">
        <v>7575</v>
      </c>
      <c r="AJ1266" t="s">
        <v>432</v>
      </c>
    </row>
    <row r="1267" spans="34:36" x14ac:dyDescent="0.25">
      <c r="AH1267">
        <v>2.2601599999999999</v>
      </c>
      <c r="AI1267">
        <v>7575.2</v>
      </c>
      <c r="AJ1267" t="s">
        <v>432</v>
      </c>
    </row>
    <row r="1268" spans="34:36" x14ac:dyDescent="0.25">
      <c r="AH1268">
        <v>2.4241000000000001</v>
      </c>
      <c r="AI1268">
        <v>7578.7</v>
      </c>
      <c r="AJ1268" t="s">
        <v>432</v>
      </c>
    </row>
    <row r="1269" spans="34:36" x14ac:dyDescent="0.25">
      <c r="AH1269">
        <v>2.4358399999999998</v>
      </c>
      <c r="AI1269">
        <v>7586.3</v>
      </c>
      <c r="AJ1269" t="s">
        <v>432</v>
      </c>
    </row>
    <row r="1270" spans="34:36" x14ac:dyDescent="0.25">
      <c r="AH1270">
        <v>2.1997800000000001</v>
      </c>
      <c r="AI1270">
        <v>7605.8</v>
      </c>
      <c r="AJ1270" t="s">
        <v>432</v>
      </c>
    </row>
    <row r="1271" spans="34:36" x14ac:dyDescent="0.25">
      <c r="AH1271">
        <v>2.23122</v>
      </c>
      <c r="AI1271">
        <v>7613.3</v>
      </c>
      <c r="AJ1271" t="s">
        <v>432</v>
      </c>
    </row>
    <row r="1272" spans="34:36" x14ac:dyDescent="0.25">
      <c r="AH1272">
        <v>2.2169699999999999</v>
      </c>
      <c r="AI1272">
        <v>7620.9</v>
      </c>
      <c r="AJ1272" t="s">
        <v>432</v>
      </c>
    </row>
    <row r="1273" spans="34:36" x14ac:dyDescent="0.25">
      <c r="AH1273">
        <v>2.36707</v>
      </c>
      <c r="AI1273">
        <v>7651</v>
      </c>
      <c r="AJ1273" t="s">
        <v>432</v>
      </c>
    </row>
    <row r="1274" spans="34:36" x14ac:dyDescent="0.25">
      <c r="AH1274">
        <v>2.35114</v>
      </c>
      <c r="AI1274">
        <v>7654.9</v>
      </c>
      <c r="AJ1274" t="s">
        <v>432</v>
      </c>
    </row>
    <row r="1275" spans="34:36" x14ac:dyDescent="0.25">
      <c r="AH1275">
        <v>2.3066900000000001</v>
      </c>
      <c r="AI1275">
        <v>7655</v>
      </c>
      <c r="AJ1275" t="s">
        <v>432</v>
      </c>
    </row>
    <row r="1276" spans="34:36" x14ac:dyDescent="0.25">
      <c r="AH1276">
        <v>2.2408700000000001</v>
      </c>
      <c r="AI1276">
        <v>7658.9</v>
      </c>
      <c r="AJ1276" t="s">
        <v>432</v>
      </c>
    </row>
    <row r="1277" spans="34:36" x14ac:dyDescent="0.25">
      <c r="AH1277">
        <v>2.3259799999999999</v>
      </c>
      <c r="AI1277">
        <v>7670.1</v>
      </c>
      <c r="AJ1277" t="s">
        <v>432</v>
      </c>
    </row>
    <row r="1278" spans="34:36" x14ac:dyDescent="0.25">
      <c r="AH1278">
        <v>2.4396100000000001</v>
      </c>
      <c r="AI1278">
        <v>7681.3</v>
      </c>
      <c r="AJ1278" t="s">
        <v>432</v>
      </c>
    </row>
    <row r="1279" spans="34:36" x14ac:dyDescent="0.25">
      <c r="AH1279">
        <v>2.2081599999999999</v>
      </c>
      <c r="AI1279">
        <v>7681.8</v>
      </c>
      <c r="AJ1279" t="s">
        <v>432</v>
      </c>
    </row>
    <row r="1280" spans="34:36" x14ac:dyDescent="0.25">
      <c r="AH1280">
        <v>2.37839</v>
      </c>
      <c r="AI1280">
        <v>7685.2</v>
      </c>
      <c r="AJ1280" t="s">
        <v>432</v>
      </c>
    </row>
    <row r="1281" spans="34:36" x14ac:dyDescent="0.25">
      <c r="AH1281">
        <v>2.4014500000000001</v>
      </c>
      <c r="AI1281">
        <v>7689</v>
      </c>
      <c r="AJ1281" t="s">
        <v>432</v>
      </c>
    </row>
    <row r="1282" spans="34:36" x14ac:dyDescent="0.25">
      <c r="AH1282">
        <v>2.2928600000000001</v>
      </c>
      <c r="AI1282">
        <v>7693</v>
      </c>
      <c r="AJ1282" t="s">
        <v>432</v>
      </c>
    </row>
    <row r="1283" spans="34:36" x14ac:dyDescent="0.25">
      <c r="AH1283">
        <v>2.2748300000000001</v>
      </c>
      <c r="AI1283">
        <v>7693</v>
      </c>
      <c r="AJ1283" t="s">
        <v>432</v>
      </c>
    </row>
    <row r="1284" spans="34:36" x14ac:dyDescent="0.25">
      <c r="AH1284">
        <v>2.2278699999999998</v>
      </c>
      <c r="AI1284">
        <v>7704.5</v>
      </c>
      <c r="AJ1284" t="s">
        <v>432</v>
      </c>
    </row>
    <row r="1285" spans="34:36" x14ac:dyDescent="0.25">
      <c r="AH1285">
        <v>2.4387699999999999</v>
      </c>
      <c r="AI1285">
        <v>7719.3</v>
      </c>
      <c r="AJ1285" t="s">
        <v>432</v>
      </c>
    </row>
    <row r="1286" spans="34:36" x14ac:dyDescent="0.25">
      <c r="AH1286">
        <v>2.41906</v>
      </c>
      <c r="AI1286">
        <v>7727</v>
      </c>
      <c r="AJ1286" t="s">
        <v>432</v>
      </c>
    </row>
    <row r="1287" spans="34:36" x14ac:dyDescent="0.25">
      <c r="AH1287">
        <v>2.25135</v>
      </c>
      <c r="AI1287">
        <v>7731.1</v>
      </c>
      <c r="AJ1287" t="s">
        <v>432</v>
      </c>
    </row>
    <row r="1288" spans="34:36" x14ac:dyDescent="0.25">
      <c r="AH1288">
        <v>2.3435899999999998</v>
      </c>
      <c r="AI1288">
        <v>7738.5</v>
      </c>
      <c r="AJ1288" t="s">
        <v>432</v>
      </c>
    </row>
    <row r="1289" spans="34:36" x14ac:dyDescent="0.25">
      <c r="AH1289">
        <v>2.3134000000000001</v>
      </c>
      <c r="AI1289">
        <v>7746.2</v>
      </c>
      <c r="AJ1289" t="s">
        <v>432</v>
      </c>
    </row>
    <row r="1290" spans="34:36" x14ac:dyDescent="0.25">
      <c r="AH1290">
        <v>2.40313</v>
      </c>
      <c r="AI1290">
        <v>7757.4</v>
      </c>
      <c r="AJ1290" t="s">
        <v>432</v>
      </c>
    </row>
    <row r="1291" spans="34:36" x14ac:dyDescent="0.25">
      <c r="AH1291">
        <v>2.3884500000000002</v>
      </c>
      <c r="AI1291">
        <v>7757.4</v>
      </c>
      <c r="AJ1291" t="s">
        <v>432</v>
      </c>
    </row>
    <row r="1292" spans="34:36" x14ac:dyDescent="0.25">
      <c r="AH1292">
        <v>2.3591000000000002</v>
      </c>
      <c r="AI1292">
        <v>7780.3</v>
      </c>
      <c r="AJ1292" t="s">
        <v>432</v>
      </c>
    </row>
    <row r="1293" spans="34:36" x14ac:dyDescent="0.25">
      <c r="AH1293">
        <v>2.3381400000000001</v>
      </c>
      <c r="AI1293">
        <v>7780.3</v>
      </c>
      <c r="AJ1293" t="s">
        <v>432</v>
      </c>
    </row>
    <row r="1294" spans="34:36" x14ac:dyDescent="0.25">
      <c r="AH1294">
        <v>2.2664399999999998</v>
      </c>
      <c r="AI1294">
        <v>7784.2</v>
      </c>
      <c r="AJ1294" t="s">
        <v>432</v>
      </c>
    </row>
    <row r="1295" spans="34:36" x14ac:dyDescent="0.25">
      <c r="AH1295">
        <v>2.4240900000000001</v>
      </c>
      <c r="AI1295">
        <v>7791.5</v>
      </c>
      <c r="AJ1295" t="s">
        <v>432</v>
      </c>
    </row>
    <row r="1296" spans="34:36" x14ac:dyDescent="0.25">
      <c r="AH1296">
        <v>2.3754499999999998</v>
      </c>
      <c r="AI1296">
        <v>7791.6</v>
      </c>
      <c r="AJ1296" t="s">
        <v>432</v>
      </c>
    </row>
    <row r="1297" spans="34:36" x14ac:dyDescent="0.25">
      <c r="AH1297">
        <v>2.2823699999999998</v>
      </c>
      <c r="AI1297">
        <v>7795.6</v>
      </c>
      <c r="AJ1297" t="s">
        <v>432</v>
      </c>
    </row>
    <row r="1298" spans="34:36" x14ac:dyDescent="0.25">
      <c r="AH1298">
        <v>2.2127699999999999</v>
      </c>
      <c r="AI1298">
        <v>7799.5</v>
      </c>
      <c r="AJ1298" t="s">
        <v>432</v>
      </c>
    </row>
    <row r="1299" spans="34:36" x14ac:dyDescent="0.25">
      <c r="AH1299">
        <v>2.3167499999999999</v>
      </c>
      <c r="AI1299">
        <v>7803.2</v>
      </c>
      <c r="AJ1299" t="s">
        <v>432</v>
      </c>
    </row>
    <row r="1300" spans="34:36" x14ac:dyDescent="0.25">
      <c r="AH1300">
        <v>2.18635</v>
      </c>
      <c r="AI1300">
        <v>7803.4</v>
      </c>
      <c r="AJ1300" t="s">
        <v>432</v>
      </c>
    </row>
    <row r="1301" spans="34:36" x14ac:dyDescent="0.25">
      <c r="AH1301">
        <v>2.2999800000000001</v>
      </c>
      <c r="AI1301">
        <v>7807</v>
      </c>
      <c r="AJ1301" t="s">
        <v>432</v>
      </c>
    </row>
    <row r="1302" spans="34:36" x14ac:dyDescent="0.25">
      <c r="AH1302">
        <v>2.2618299999999998</v>
      </c>
      <c r="AI1302">
        <v>7807.1</v>
      </c>
      <c r="AJ1302" t="s">
        <v>432</v>
      </c>
    </row>
    <row r="1303" spans="34:36" x14ac:dyDescent="0.25">
      <c r="AH1303">
        <v>2.23793</v>
      </c>
      <c r="AI1303">
        <v>7814.7</v>
      </c>
      <c r="AJ1303" t="s">
        <v>432</v>
      </c>
    </row>
    <row r="1304" spans="34:36" x14ac:dyDescent="0.25">
      <c r="AH1304">
        <v>2.4291200000000002</v>
      </c>
      <c r="AI1304">
        <v>7840.9</v>
      </c>
      <c r="AJ1304" t="s">
        <v>432</v>
      </c>
    </row>
    <row r="1305" spans="34:36" x14ac:dyDescent="0.25">
      <c r="AH1305">
        <v>2.4110900000000002</v>
      </c>
      <c r="AI1305">
        <v>7852.4</v>
      </c>
      <c r="AJ1305" t="s">
        <v>432</v>
      </c>
    </row>
    <row r="1306" spans="34:36" x14ac:dyDescent="0.25">
      <c r="AH1306">
        <v>2.3473600000000001</v>
      </c>
      <c r="AI1306">
        <v>7860.1</v>
      </c>
      <c r="AJ1306" t="s">
        <v>432</v>
      </c>
    </row>
    <row r="1307" spans="34:36" x14ac:dyDescent="0.25">
      <c r="AH1307">
        <v>2.3934799999999998</v>
      </c>
      <c r="AI1307">
        <v>7863.8</v>
      </c>
      <c r="AJ1307" t="s">
        <v>432</v>
      </c>
    </row>
    <row r="1308" spans="34:36" x14ac:dyDescent="0.25">
      <c r="AH1308">
        <v>2.3653900000000001</v>
      </c>
      <c r="AI1308">
        <v>7875.3</v>
      </c>
      <c r="AJ1308" t="s">
        <v>432</v>
      </c>
    </row>
    <row r="1309" spans="34:36" x14ac:dyDescent="0.25">
      <c r="AH1309">
        <v>2.3284899999999999</v>
      </c>
      <c r="AI1309">
        <v>7879.1</v>
      </c>
      <c r="AJ1309" t="s">
        <v>432</v>
      </c>
    </row>
    <row r="1310" spans="34:36" x14ac:dyDescent="0.25">
      <c r="AH1310">
        <v>2.3096199999999998</v>
      </c>
      <c r="AI1310">
        <v>7879.2</v>
      </c>
      <c r="AJ1310" t="s">
        <v>432</v>
      </c>
    </row>
    <row r="1311" spans="34:36" x14ac:dyDescent="0.25">
      <c r="AH1311">
        <v>2.4421200000000001</v>
      </c>
      <c r="AI1311">
        <v>7928.3</v>
      </c>
      <c r="AJ1311" t="s">
        <v>432</v>
      </c>
    </row>
    <row r="1312" spans="34:36" x14ac:dyDescent="0.25">
      <c r="AH1312">
        <v>2.3997700000000002</v>
      </c>
      <c r="AI1312">
        <v>7943.6</v>
      </c>
      <c r="AJ1312" t="s">
        <v>432</v>
      </c>
    </row>
    <row r="1313" spans="34:36" x14ac:dyDescent="0.25">
      <c r="AH1313">
        <v>2.4203100000000002</v>
      </c>
      <c r="AI1313">
        <v>7955</v>
      </c>
      <c r="AJ1313" t="s">
        <v>432</v>
      </c>
    </row>
    <row r="1314" spans="34:36" x14ac:dyDescent="0.25">
      <c r="AH1314">
        <v>2.3817400000000002</v>
      </c>
      <c r="AI1314">
        <v>7970.2</v>
      </c>
      <c r="AJ1314" t="s">
        <v>432</v>
      </c>
    </row>
    <row r="1315" spans="34:36" x14ac:dyDescent="0.25">
      <c r="AH1315">
        <v>2.3737699999999999</v>
      </c>
      <c r="AI1315">
        <v>7970.3</v>
      </c>
      <c r="AJ1315" t="s">
        <v>432</v>
      </c>
    </row>
    <row r="1316" spans="34:36" x14ac:dyDescent="0.25">
      <c r="AH1316">
        <v>2.35616</v>
      </c>
      <c r="AI1316">
        <v>7977.9</v>
      </c>
      <c r="AJ1316" t="s">
        <v>432</v>
      </c>
    </row>
    <row r="1317" spans="34:36" x14ac:dyDescent="0.25">
      <c r="AH1317">
        <v>2.3205200000000001</v>
      </c>
      <c r="AI1317">
        <v>7981.8</v>
      </c>
      <c r="AJ1317" t="s">
        <v>432</v>
      </c>
    </row>
    <row r="1318" spans="34:36" x14ac:dyDescent="0.25">
      <c r="AH1318">
        <v>2.3066800000000001</v>
      </c>
      <c r="AI1318">
        <v>7985.6</v>
      </c>
      <c r="AJ1318" t="s">
        <v>432</v>
      </c>
    </row>
    <row r="1319" spans="34:36" x14ac:dyDescent="0.25">
      <c r="AH1319">
        <v>2.3372899999999999</v>
      </c>
      <c r="AI1319">
        <v>7989.3</v>
      </c>
      <c r="AJ1319" t="s">
        <v>432</v>
      </c>
    </row>
    <row r="1320" spans="34:36" x14ac:dyDescent="0.25">
      <c r="AH1320">
        <v>2.4320499999999998</v>
      </c>
      <c r="AI1320">
        <v>8004.3</v>
      </c>
      <c r="AJ1320" t="s">
        <v>432</v>
      </c>
    </row>
    <row r="1321" spans="34:36" x14ac:dyDescent="0.25">
      <c r="AH1321">
        <v>2.25176</v>
      </c>
      <c r="AI1321">
        <v>8012.3</v>
      </c>
      <c r="AJ1321" t="s">
        <v>432</v>
      </c>
    </row>
    <row r="1322" spans="34:36" x14ac:dyDescent="0.25">
      <c r="AH1322">
        <v>2.2555299999999998</v>
      </c>
      <c r="AI1322">
        <v>8016.1</v>
      </c>
      <c r="AJ1322" t="s">
        <v>432</v>
      </c>
    </row>
    <row r="1323" spans="34:36" x14ac:dyDescent="0.25">
      <c r="AH1323">
        <v>2.2651699999999999</v>
      </c>
      <c r="AI1323">
        <v>8016.1</v>
      </c>
      <c r="AJ1323" t="s">
        <v>432</v>
      </c>
    </row>
    <row r="1324" spans="34:36" x14ac:dyDescent="0.25">
      <c r="AH1324">
        <v>2.2840400000000001</v>
      </c>
      <c r="AI1324">
        <v>8019.8</v>
      </c>
      <c r="AJ1324" t="s">
        <v>432</v>
      </c>
    </row>
    <row r="1325" spans="34:36" x14ac:dyDescent="0.25">
      <c r="AH1325">
        <v>2.2739799999999999</v>
      </c>
      <c r="AI1325">
        <v>8027.4</v>
      </c>
      <c r="AJ1325" t="s">
        <v>432</v>
      </c>
    </row>
    <row r="1326" spans="34:36" x14ac:dyDescent="0.25">
      <c r="AH1326">
        <v>2.2940999999999998</v>
      </c>
      <c r="AI1326">
        <v>8027.4</v>
      </c>
      <c r="AJ1326" t="s">
        <v>432</v>
      </c>
    </row>
    <row r="1327" spans="34:36" x14ac:dyDescent="0.25">
      <c r="AH1327">
        <v>2.4345699999999999</v>
      </c>
      <c r="AI1327">
        <v>8038.5</v>
      </c>
      <c r="AJ1327" t="s">
        <v>432</v>
      </c>
    </row>
    <row r="1328" spans="34:36" x14ac:dyDescent="0.25">
      <c r="AH1328">
        <v>2.4052099999999998</v>
      </c>
      <c r="AI1328">
        <v>8061.4</v>
      </c>
      <c r="AJ1328" t="s">
        <v>432</v>
      </c>
    </row>
    <row r="1329" spans="34:36" x14ac:dyDescent="0.25">
      <c r="AH1329">
        <v>2.3905400000000001</v>
      </c>
      <c r="AI1329">
        <v>8088</v>
      </c>
      <c r="AJ1329" t="s">
        <v>432</v>
      </c>
    </row>
    <row r="1330" spans="34:36" x14ac:dyDescent="0.25">
      <c r="AH1330">
        <v>2.4341400000000002</v>
      </c>
      <c r="AI1330">
        <v>8091.7</v>
      </c>
      <c r="AJ1330" t="s">
        <v>432</v>
      </c>
    </row>
    <row r="1331" spans="34:36" x14ac:dyDescent="0.25">
      <c r="AH1331">
        <v>2.34735</v>
      </c>
      <c r="AI1331">
        <v>8091.9</v>
      </c>
      <c r="AJ1331" t="s">
        <v>432</v>
      </c>
    </row>
    <row r="1332" spans="34:36" x14ac:dyDescent="0.25">
      <c r="AH1332">
        <v>2.3159100000000001</v>
      </c>
      <c r="AI1332">
        <v>8095.8</v>
      </c>
      <c r="AJ1332" t="s">
        <v>432</v>
      </c>
    </row>
    <row r="1333" spans="34:36" x14ac:dyDescent="0.25">
      <c r="AH1333">
        <v>2.3289</v>
      </c>
      <c r="AI1333">
        <v>8107.1</v>
      </c>
      <c r="AJ1333" t="s">
        <v>432</v>
      </c>
    </row>
    <row r="1334" spans="34:36" x14ac:dyDescent="0.25">
      <c r="AH1334">
        <v>2.36328</v>
      </c>
      <c r="AI1334">
        <v>8114.7</v>
      </c>
      <c r="AJ1334" t="s">
        <v>432</v>
      </c>
    </row>
    <row r="1335" spans="34:36" x14ac:dyDescent="0.25">
      <c r="AH1335">
        <v>2.29033</v>
      </c>
      <c r="AI1335">
        <v>8130</v>
      </c>
      <c r="AJ1335" t="s">
        <v>432</v>
      </c>
    </row>
    <row r="1336" spans="34:36" x14ac:dyDescent="0.25">
      <c r="AH1336">
        <v>2.4123399999999999</v>
      </c>
      <c r="AI1336">
        <v>8133.6</v>
      </c>
      <c r="AJ1336" t="s">
        <v>432</v>
      </c>
    </row>
    <row r="1337" spans="34:36" x14ac:dyDescent="0.25">
      <c r="AH1337">
        <v>2.3033299999999999</v>
      </c>
      <c r="AI1337">
        <v>8133.8</v>
      </c>
      <c r="AJ1337" t="s">
        <v>432</v>
      </c>
    </row>
    <row r="1338" spans="34:36" x14ac:dyDescent="0.25">
      <c r="AH1338">
        <v>2.3767</v>
      </c>
      <c r="AI1338">
        <v>8156.5</v>
      </c>
      <c r="AJ1338" t="s">
        <v>432</v>
      </c>
    </row>
    <row r="1339" spans="34:36" x14ac:dyDescent="0.25">
      <c r="AH1339">
        <v>2.4207299999999998</v>
      </c>
      <c r="AI1339">
        <v>8167.8</v>
      </c>
      <c r="AJ1339" t="s">
        <v>432</v>
      </c>
    </row>
    <row r="1340" spans="34:36" x14ac:dyDescent="0.25">
      <c r="AH1340">
        <v>2.3343500000000001</v>
      </c>
      <c r="AI1340">
        <v>8198.2999999999993</v>
      </c>
      <c r="AJ1340" t="s">
        <v>432</v>
      </c>
    </row>
    <row r="1341" spans="34:36" x14ac:dyDescent="0.25">
      <c r="AH1341">
        <v>2.3959899999999998</v>
      </c>
      <c r="AI1341">
        <v>8221</v>
      </c>
      <c r="AJ1341" t="s">
        <v>432</v>
      </c>
    </row>
    <row r="1342" spans="34:36" x14ac:dyDescent="0.25">
      <c r="AH1342">
        <v>2.2781699999999998</v>
      </c>
      <c r="AI1342">
        <v>8221.2000000000007</v>
      </c>
      <c r="AJ1342" t="s">
        <v>432</v>
      </c>
    </row>
    <row r="1343" spans="34:36" x14ac:dyDescent="0.25">
      <c r="AH1343">
        <v>2.3096100000000002</v>
      </c>
      <c r="AI1343">
        <v>8221.2000000000007</v>
      </c>
      <c r="AJ1343" t="s">
        <v>432</v>
      </c>
    </row>
    <row r="1344" spans="34:36" x14ac:dyDescent="0.25">
      <c r="AH1344">
        <v>2.3209300000000002</v>
      </c>
      <c r="AI1344">
        <v>8240.2000000000007</v>
      </c>
      <c r="AJ1344" t="s">
        <v>432</v>
      </c>
    </row>
    <row r="1345" spans="34:36" x14ac:dyDescent="0.25">
      <c r="AH1345">
        <v>2.3553099999999998</v>
      </c>
      <c r="AI1345">
        <v>8243.9</v>
      </c>
      <c r="AJ1345" t="s">
        <v>432</v>
      </c>
    </row>
    <row r="1346" spans="34:36" x14ac:dyDescent="0.25">
      <c r="AH1346">
        <v>2.4236599999999999</v>
      </c>
      <c r="AI1346">
        <v>8247.6</v>
      </c>
      <c r="AJ1346" t="s">
        <v>432</v>
      </c>
    </row>
    <row r="1347" spans="34:36" x14ac:dyDescent="0.25">
      <c r="AH1347">
        <v>2.2978700000000001</v>
      </c>
      <c r="AI1347">
        <v>8255.4</v>
      </c>
      <c r="AJ1347" t="s">
        <v>432</v>
      </c>
    </row>
    <row r="1348" spans="34:36" x14ac:dyDescent="0.25">
      <c r="AH1348">
        <v>2.4324599999999998</v>
      </c>
      <c r="AI1348">
        <v>8262.7999999999993</v>
      </c>
      <c r="AJ1348" t="s">
        <v>432</v>
      </c>
    </row>
    <row r="1349" spans="34:36" x14ac:dyDescent="0.25">
      <c r="AH1349">
        <v>2.4098199999999999</v>
      </c>
      <c r="AI1349">
        <v>8274.2000000000007</v>
      </c>
      <c r="AJ1349" t="s">
        <v>432</v>
      </c>
    </row>
    <row r="1350" spans="34:36" x14ac:dyDescent="0.25">
      <c r="AH1350">
        <v>2.3678900000000001</v>
      </c>
      <c r="AI1350">
        <v>8274.2999999999993</v>
      </c>
      <c r="AJ1350" t="s">
        <v>432</v>
      </c>
    </row>
    <row r="1351" spans="34:36" x14ac:dyDescent="0.25">
      <c r="AH1351">
        <v>2.43791</v>
      </c>
      <c r="AI1351">
        <v>8289.4</v>
      </c>
      <c r="AJ1351" t="s">
        <v>432</v>
      </c>
    </row>
    <row r="1352" spans="34:36" x14ac:dyDescent="0.25">
      <c r="AH1352">
        <v>2.0836100000000002</v>
      </c>
      <c r="AI1352">
        <v>8297.6</v>
      </c>
      <c r="AJ1352" t="s">
        <v>432</v>
      </c>
    </row>
    <row r="1353" spans="34:36" x14ac:dyDescent="0.25">
      <c r="AH1353">
        <v>2.19556</v>
      </c>
      <c r="AI1353">
        <v>8301.2000000000007</v>
      </c>
      <c r="AJ1353" t="s">
        <v>432</v>
      </c>
    </row>
    <row r="1354" spans="34:36" x14ac:dyDescent="0.25">
      <c r="AH1354">
        <v>2.2169500000000002</v>
      </c>
      <c r="AI1354">
        <v>8301.2000000000007</v>
      </c>
      <c r="AJ1354" t="s">
        <v>432</v>
      </c>
    </row>
    <row r="1355" spans="34:36" x14ac:dyDescent="0.25">
      <c r="AH1355">
        <v>1.8928400000000001</v>
      </c>
      <c r="AI1355">
        <v>8301.7999999999993</v>
      </c>
      <c r="AJ1355" t="s">
        <v>432</v>
      </c>
    </row>
    <row r="1356" spans="34:36" x14ac:dyDescent="0.25">
      <c r="AH1356">
        <v>2.2702</v>
      </c>
      <c r="AI1356">
        <v>8304.9</v>
      </c>
      <c r="AJ1356" t="s">
        <v>432</v>
      </c>
    </row>
    <row r="1357" spans="34:36" x14ac:dyDescent="0.25">
      <c r="AH1357">
        <v>2.2425199999999998</v>
      </c>
      <c r="AI1357">
        <v>8308.7000000000007</v>
      </c>
      <c r="AJ1357" t="s">
        <v>432</v>
      </c>
    </row>
    <row r="1358" spans="34:36" x14ac:dyDescent="0.25">
      <c r="AH1358">
        <v>2.01233</v>
      </c>
      <c r="AI1358">
        <v>8309.2000000000007</v>
      </c>
      <c r="AJ1358" t="s">
        <v>432</v>
      </c>
    </row>
    <row r="1359" spans="34:36" x14ac:dyDescent="0.25">
      <c r="AH1359">
        <v>1.9280600000000001</v>
      </c>
      <c r="AI1359">
        <v>8309.2999999999993</v>
      </c>
      <c r="AJ1359" t="s">
        <v>432</v>
      </c>
    </row>
    <row r="1360" spans="34:36" x14ac:dyDescent="0.25">
      <c r="AH1360">
        <v>1.8781600000000001</v>
      </c>
      <c r="AI1360">
        <v>8309.4</v>
      </c>
      <c r="AJ1360" t="s">
        <v>432</v>
      </c>
    </row>
    <row r="1361" spans="34:36" x14ac:dyDescent="0.25">
      <c r="AH1361">
        <v>2.3821500000000002</v>
      </c>
      <c r="AI1361">
        <v>8312.2999999999993</v>
      </c>
      <c r="AJ1361" t="s">
        <v>432</v>
      </c>
    </row>
    <row r="1362" spans="34:36" x14ac:dyDescent="0.25">
      <c r="AH1362">
        <v>2.1855000000000002</v>
      </c>
      <c r="AI1362">
        <v>8312.6</v>
      </c>
      <c r="AJ1362" t="s">
        <v>432</v>
      </c>
    </row>
    <row r="1363" spans="34:36" x14ac:dyDescent="0.25">
      <c r="AH1363">
        <v>2.0358100000000001</v>
      </c>
      <c r="AI1363">
        <v>8312.9</v>
      </c>
      <c r="AJ1363" t="s">
        <v>432</v>
      </c>
    </row>
    <row r="1364" spans="34:36" x14ac:dyDescent="0.25">
      <c r="AH1364">
        <v>1.9792099999999999</v>
      </c>
      <c r="AI1364">
        <v>8313</v>
      </c>
      <c r="AJ1364" t="s">
        <v>432</v>
      </c>
    </row>
    <row r="1365" spans="34:36" x14ac:dyDescent="0.25">
      <c r="AH1365">
        <v>2.1280600000000001</v>
      </c>
      <c r="AI1365">
        <v>8316.5</v>
      </c>
      <c r="AJ1365" t="s">
        <v>432</v>
      </c>
    </row>
    <row r="1366" spans="34:36" x14ac:dyDescent="0.25">
      <c r="AH1366">
        <v>1.9959800000000001</v>
      </c>
      <c r="AI1366">
        <v>8316.7999999999993</v>
      </c>
      <c r="AJ1366" t="s">
        <v>432</v>
      </c>
    </row>
    <row r="1367" spans="34:36" x14ac:dyDescent="0.25">
      <c r="AH1367">
        <v>1.9448300000000001</v>
      </c>
      <c r="AI1367">
        <v>8316.9</v>
      </c>
      <c r="AJ1367" t="s">
        <v>432</v>
      </c>
    </row>
    <row r="1368" spans="34:36" x14ac:dyDescent="0.25">
      <c r="AH1368">
        <v>2.1607599999999998</v>
      </c>
      <c r="AI1368">
        <v>8320.2999999999993</v>
      </c>
      <c r="AJ1368" t="s">
        <v>432</v>
      </c>
    </row>
    <row r="1369" spans="34:36" x14ac:dyDescent="0.25">
      <c r="AH1369">
        <v>1.91296</v>
      </c>
      <c r="AI1369">
        <v>8320.7000000000007</v>
      </c>
      <c r="AJ1369" t="s">
        <v>432</v>
      </c>
    </row>
    <row r="1370" spans="34:36" x14ac:dyDescent="0.25">
      <c r="AH1370">
        <v>1.91967</v>
      </c>
      <c r="AI1370">
        <v>8320.7000000000007</v>
      </c>
      <c r="AJ1370" t="s">
        <v>432</v>
      </c>
    </row>
    <row r="1371" spans="34:36" x14ac:dyDescent="0.25">
      <c r="AH1371">
        <v>1.9351799999999999</v>
      </c>
      <c r="AI1371">
        <v>8320.7000000000007</v>
      </c>
      <c r="AJ1371" t="s">
        <v>432</v>
      </c>
    </row>
    <row r="1372" spans="34:36" x14ac:dyDescent="0.25">
      <c r="AH1372">
        <v>1.9607600000000001</v>
      </c>
      <c r="AI1372">
        <v>8320.7000000000007</v>
      </c>
      <c r="AJ1372" t="s">
        <v>432</v>
      </c>
    </row>
    <row r="1373" spans="34:36" x14ac:dyDescent="0.25">
      <c r="AH1373">
        <v>1.8861300000000001</v>
      </c>
      <c r="AI1373">
        <v>8320.7999999999993</v>
      </c>
      <c r="AJ1373" t="s">
        <v>432</v>
      </c>
    </row>
    <row r="1374" spans="34:36" x14ac:dyDescent="0.25">
      <c r="AH1374">
        <v>1.9033199999999999</v>
      </c>
      <c r="AI1374">
        <v>8324.6</v>
      </c>
      <c r="AJ1374" t="s">
        <v>432</v>
      </c>
    </row>
    <row r="1375" spans="34:36" x14ac:dyDescent="0.25">
      <c r="AH1375">
        <v>1.9540500000000001</v>
      </c>
      <c r="AI1375">
        <v>8328.2999999999993</v>
      </c>
      <c r="AJ1375" t="s">
        <v>432</v>
      </c>
    </row>
    <row r="1376" spans="34:36" x14ac:dyDescent="0.25">
      <c r="AH1376">
        <v>2.4270100000000001</v>
      </c>
      <c r="AI1376">
        <v>8331.2000000000007</v>
      </c>
      <c r="AJ1376" t="s">
        <v>432</v>
      </c>
    </row>
    <row r="1377" spans="34:36" x14ac:dyDescent="0.25">
      <c r="AH1377">
        <v>2.4781599999999999</v>
      </c>
      <c r="AI1377">
        <v>8338.7000000000007</v>
      </c>
      <c r="AJ1377" t="s">
        <v>432</v>
      </c>
    </row>
    <row r="1378" spans="34:36" x14ac:dyDescent="0.25">
      <c r="AH1378">
        <v>2.2039499999999999</v>
      </c>
      <c r="AI1378">
        <v>8339.2000000000007</v>
      </c>
      <c r="AJ1378" t="s">
        <v>432</v>
      </c>
    </row>
    <row r="1379" spans="34:36" x14ac:dyDescent="0.25">
      <c r="AH1379">
        <v>2.4563600000000001</v>
      </c>
      <c r="AI1379">
        <v>8342.5</v>
      </c>
      <c r="AJ1379" t="s">
        <v>432</v>
      </c>
    </row>
    <row r="1380" spans="34:36" x14ac:dyDescent="0.25">
      <c r="AH1380">
        <v>2.3444099999999999</v>
      </c>
      <c r="AI1380">
        <v>8346.5</v>
      </c>
      <c r="AJ1380" t="s">
        <v>432</v>
      </c>
    </row>
    <row r="1381" spans="34:36" x14ac:dyDescent="0.25">
      <c r="AH1381">
        <v>2.3255400000000002</v>
      </c>
      <c r="AI1381">
        <v>8346.6</v>
      </c>
      <c r="AJ1381" t="s">
        <v>432</v>
      </c>
    </row>
    <row r="1382" spans="34:36" x14ac:dyDescent="0.25">
      <c r="AH1382">
        <v>1.9666300000000001</v>
      </c>
      <c r="AI1382">
        <v>8347.2000000000007</v>
      </c>
      <c r="AJ1382" t="s">
        <v>432</v>
      </c>
    </row>
    <row r="1383" spans="34:36" x14ac:dyDescent="0.25">
      <c r="AH1383">
        <v>2.2878099999999999</v>
      </c>
      <c r="AI1383">
        <v>8350.4</v>
      </c>
      <c r="AJ1383" t="s">
        <v>432</v>
      </c>
    </row>
    <row r="1384" spans="34:36" x14ac:dyDescent="0.25">
      <c r="AH1384">
        <v>2.3984999999999999</v>
      </c>
      <c r="AI1384">
        <v>8357.7999999999993</v>
      </c>
      <c r="AJ1384" t="s">
        <v>432</v>
      </c>
    </row>
    <row r="1385" spans="34:36" x14ac:dyDescent="0.25">
      <c r="AH1385">
        <v>2.3578299999999999</v>
      </c>
      <c r="AI1385">
        <v>8357.9</v>
      </c>
      <c r="AJ1385" t="s">
        <v>432</v>
      </c>
    </row>
    <row r="1386" spans="34:36" x14ac:dyDescent="0.25">
      <c r="AH1386">
        <v>2.3129599999999999</v>
      </c>
      <c r="AI1386">
        <v>8361.7999999999993</v>
      </c>
      <c r="AJ1386" t="s">
        <v>432</v>
      </c>
    </row>
    <row r="1387" spans="34:36" x14ac:dyDescent="0.25">
      <c r="AH1387">
        <v>2.4161100000000002</v>
      </c>
      <c r="AI1387">
        <v>8373</v>
      </c>
      <c r="AJ1387" t="s">
        <v>432</v>
      </c>
    </row>
    <row r="1388" spans="34:36" x14ac:dyDescent="0.25">
      <c r="AH1388">
        <v>2.3733399999999998</v>
      </c>
      <c r="AI1388">
        <v>8403.5</v>
      </c>
      <c r="AJ1388" t="s">
        <v>432</v>
      </c>
    </row>
    <row r="1389" spans="34:36" x14ac:dyDescent="0.25">
      <c r="AH1389">
        <v>2.2924199999999999</v>
      </c>
      <c r="AI1389">
        <v>8411.2000000000007</v>
      </c>
      <c r="AJ1389" t="s">
        <v>432</v>
      </c>
    </row>
    <row r="1390" spans="34:36" x14ac:dyDescent="0.25">
      <c r="AH1390">
        <v>2.2785799999999998</v>
      </c>
      <c r="AI1390">
        <v>8418.9</v>
      </c>
      <c r="AJ1390" t="s">
        <v>432</v>
      </c>
    </row>
    <row r="1391" spans="34:36" x14ac:dyDescent="0.25">
      <c r="AH1391">
        <v>2.33141</v>
      </c>
      <c r="AI1391">
        <v>8426.4</v>
      </c>
      <c r="AJ1391" t="s">
        <v>432</v>
      </c>
    </row>
    <row r="1392" spans="34:36" x14ac:dyDescent="0.25">
      <c r="AH1392">
        <v>2.28193</v>
      </c>
      <c r="AI1392">
        <v>8430.2999999999993</v>
      </c>
      <c r="AJ1392" t="s">
        <v>432</v>
      </c>
    </row>
    <row r="1393" spans="34:36" x14ac:dyDescent="0.25">
      <c r="AH1393">
        <v>2.3502800000000001</v>
      </c>
      <c r="AI1393">
        <v>8437.7000000000007</v>
      </c>
      <c r="AJ1393" t="s">
        <v>432</v>
      </c>
    </row>
    <row r="1394" spans="34:36" x14ac:dyDescent="0.25">
      <c r="AH1394">
        <v>2.39011</v>
      </c>
      <c r="AI1394">
        <v>8445.2000000000007</v>
      </c>
      <c r="AJ1394" t="s">
        <v>432</v>
      </c>
    </row>
    <row r="1395" spans="34:36" x14ac:dyDescent="0.25">
      <c r="AH1395">
        <v>2.40185</v>
      </c>
      <c r="AI1395">
        <v>8452.7999999999993</v>
      </c>
      <c r="AJ1395" t="s">
        <v>432</v>
      </c>
    </row>
    <row r="1396" spans="34:36" x14ac:dyDescent="0.25">
      <c r="AH1396">
        <v>2.3217599999999998</v>
      </c>
      <c r="AI1396">
        <v>8456.7999999999993</v>
      </c>
      <c r="AJ1396" t="s">
        <v>432</v>
      </c>
    </row>
    <row r="1397" spans="34:36" x14ac:dyDescent="0.25">
      <c r="AH1397">
        <v>2.3029000000000002</v>
      </c>
      <c r="AI1397">
        <v>8460.6</v>
      </c>
      <c r="AJ1397" t="s">
        <v>432</v>
      </c>
    </row>
    <row r="1398" spans="34:36" x14ac:dyDescent="0.25">
      <c r="AH1398">
        <v>2.0026899999999999</v>
      </c>
      <c r="AI1398">
        <v>8465</v>
      </c>
      <c r="AJ1398" t="s">
        <v>432</v>
      </c>
    </row>
    <row r="1399" spans="34:36" x14ac:dyDescent="0.25">
      <c r="AH1399">
        <v>2.2223899999999999</v>
      </c>
      <c r="AI1399">
        <v>8472.2000000000007</v>
      </c>
      <c r="AJ1399" t="s">
        <v>432</v>
      </c>
    </row>
    <row r="1400" spans="34:36" x14ac:dyDescent="0.25">
      <c r="AH1400">
        <v>2.0999599999999998</v>
      </c>
      <c r="AI1400">
        <v>8472.4</v>
      </c>
      <c r="AJ1400" t="s">
        <v>432</v>
      </c>
    </row>
    <row r="1401" spans="34:36" x14ac:dyDescent="0.25">
      <c r="AH1401">
        <v>2.12805</v>
      </c>
      <c r="AI1401">
        <v>8476.1</v>
      </c>
      <c r="AJ1401" t="s">
        <v>432</v>
      </c>
    </row>
    <row r="1402" spans="34:36" x14ac:dyDescent="0.25">
      <c r="AH1402">
        <v>2.0165199999999999</v>
      </c>
      <c r="AI1402">
        <v>8476.4</v>
      </c>
      <c r="AJ1402" t="s">
        <v>432</v>
      </c>
    </row>
    <row r="1403" spans="34:36" x14ac:dyDescent="0.25">
      <c r="AH1403">
        <v>2.4161000000000001</v>
      </c>
      <c r="AI1403">
        <v>8483.2000000000007</v>
      </c>
      <c r="AJ1403" t="s">
        <v>432</v>
      </c>
    </row>
    <row r="1404" spans="34:36" x14ac:dyDescent="0.25">
      <c r="AH1404">
        <v>2.36327</v>
      </c>
      <c r="AI1404">
        <v>8487.1</v>
      </c>
      <c r="AJ1404" t="s">
        <v>432</v>
      </c>
    </row>
    <row r="1405" spans="34:36" x14ac:dyDescent="0.25">
      <c r="AH1405">
        <v>2.2408399999999999</v>
      </c>
      <c r="AI1405">
        <v>8494.9</v>
      </c>
      <c r="AJ1405" t="s">
        <v>432</v>
      </c>
    </row>
    <row r="1406" spans="34:36" x14ac:dyDescent="0.25">
      <c r="AH1406">
        <v>2.3834</v>
      </c>
      <c r="AI1406">
        <v>8513.7000000000007</v>
      </c>
      <c r="AJ1406" t="s">
        <v>432</v>
      </c>
    </row>
    <row r="1407" spans="34:36" x14ac:dyDescent="0.25">
      <c r="AH1407">
        <v>2.27312</v>
      </c>
      <c r="AI1407">
        <v>8521.5</v>
      </c>
      <c r="AJ1407" t="s">
        <v>432</v>
      </c>
    </row>
    <row r="1408" spans="34:36" x14ac:dyDescent="0.25">
      <c r="AH1408">
        <v>2.31128</v>
      </c>
      <c r="AI1408">
        <v>8529</v>
      </c>
      <c r="AJ1408" t="s">
        <v>432</v>
      </c>
    </row>
    <row r="1409" spans="34:36" x14ac:dyDescent="0.25">
      <c r="AH1409">
        <v>2.25929</v>
      </c>
      <c r="AI1409">
        <v>8532.9</v>
      </c>
      <c r="AJ1409" t="s">
        <v>432</v>
      </c>
    </row>
    <row r="1410" spans="34:36" x14ac:dyDescent="0.25">
      <c r="AH1410">
        <v>2.1544699999999999</v>
      </c>
      <c r="AI1410">
        <v>8540.7000000000007</v>
      </c>
      <c r="AJ1410" t="s">
        <v>432</v>
      </c>
    </row>
    <row r="1411" spans="34:36" x14ac:dyDescent="0.25">
      <c r="AH1411">
        <v>2.4182000000000001</v>
      </c>
      <c r="AI1411">
        <v>8547.7999999999993</v>
      </c>
      <c r="AJ1411" t="s">
        <v>432</v>
      </c>
    </row>
    <row r="1412" spans="34:36" x14ac:dyDescent="0.25">
      <c r="AH1412">
        <v>2.2328700000000001</v>
      </c>
      <c r="AI1412">
        <v>8548.2000000000007</v>
      </c>
      <c r="AJ1412" t="s">
        <v>432</v>
      </c>
    </row>
    <row r="1413" spans="34:36" x14ac:dyDescent="0.25">
      <c r="AH1413">
        <v>2.3414700000000002</v>
      </c>
      <c r="AI1413">
        <v>8555.5</v>
      </c>
      <c r="AJ1413" t="s">
        <v>432</v>
      </c>
    </row>
    <row r="1414" spans="34:36" x14ac:dyDescent="0.25">
      <c r="AH1414">
        <v>2.3968099999999999</v>
      </c>
      <c r="AI1414">
        <v>8559.2000000000007</v>
      </c>
      <c r="AJ1414" t="s">
        <v>432</v>
      </c>
    </row>
    <row r="1415" spans="34:36" x14ac:dyDescent="0.25">
      <c r="AH1415">
        <v>2.35866</v>
      </c>
      <c r="AI1415">
        <v>8559.2999999999993</v>
      </c>
      <c r="AJ1415" t="s">
        <v>432</v>
      </c>
    </row>
    <row r="1416" spans="34:36" x14ac:dyDescent="0.25">
      <c r="AH1416">
        <v>2.1989100000000001</v>
      </c>
      <c r="AI1416">
        <v>8567.2000000000007</v>
      </c>
      <c r="AJ1416" t="s">
        <v>432</v>
      </c>
    </row>
    <row r="1417" spans="34:36" x14ac:dyDescent="0.25">
      <c r="AH1417">
        <v>2.1880099999999998</v>
      </c>
      <c r="AI1417">
        <v>8567.2000000000007</v>
      </c>
      <c r="AJ1417" t="s">
        <v>432</v>
      </c>
    </row>
    <row r="1418" spans="34:36" x14ac:dyDescent="0.25">
      <c r="AH1418">
        <v>2.21149</v>
      </c>
      <c r="AI1418">
        <v>8571</v>
      </c>
      <c r="AJ1418" t="s">
        <v>432</v>
      </c>
    </row>
    <row r="1419" spans="34:36" x14ac:dyDescent="0.25">
      <c r="AH1419">
        <v>2.17543</v>
      </c>
      <c r="AI1419">
        <v>8571.1</v>
      </c>
      <c r="AJ1419" t="s">
        <v>432</v>
      </c>
    </row>
    <row r="1420" spans="34:36" x14ac:dyDescent="0.25">
      <c r="AH1420">
        <v>2.10792</v>
      </c>
      <c r="AI1420">
        <v>8575</v>
      </c>
      <c r="AJ1420" t="s">
        <v>432</v>
      </c>
    </row>
    <row r="1421" spans="34:36" x14ac:dyDescent="0.25">
      <c r="AH1421">
        <v>2.06725</v>
      </c>
      <c r="AI1421">
        <v>8582.7000000000007</v>
      </c>
      <c r="AJ1421" t="s">
        <v>432</v>
      </c>
    </row>
    <row r="1422" spans="34:36" x14ac:dyDescent="0.25">
      <c r="AH1422">
        <v>2.0571899999999999</v>
      </c>
      <c r="AI1422">
        <v>8582.7000000000007</v>
      </c>
      <c r="AJ1422" t="s">
        <v>432</v>
      </c>
    </row>
    <row r="1423" spans="34:36" x14ac:dyDescent="0.25">
      <c r="AH1423">
        <v>2.1171500000000001</v>
      </c>
      <c r="AI1423">
        <v>8590.2000000000007</v>
      </c>
      <c r="AJ1423" t="s">
        <v>432</v>
      </c>
    </row>
    <row r="1424" spans="34:36" x14ac:dyDescent="0.25">
      <c r="AH1424">
        <v>2.1267900000000002</v>
      </c>
      <c r="AI1424">
        <v>8597.7999999999993</v>
      </c>
      <c r="AJ1424" t="s">
        <v>432</v>
      </c>
    </row>
    <row r="1425" spans="34:36" x14ac:dyDescent="0.25">
      <c r="AH1425">
        <v>2.26851</v>
      </c>
      <c r="AI1425">
        <v>8601.2999999999993</v>
      </c>
      <c r="AJ1425" t="s">
        <v>432</v>
      </c>
    </row>
    <row r="1426" spans="34:36" x14ac:dyDescent="0.25">
      <c r="AH1426">
        <v>2.0903100000000001</v>
      </c>
      <c r="AI1426">
        <v>8601.6</v>
      </c>
      <c r="AJ1426" t="s">
        <v>432</v>
      </c>
    </row>
    <row r="1427" spans="34:36" x14ac:dyDescent="0.25">
      <c r="AH1427">
        <v>2.3758499999999998</v>
      </c>
      <c r="AI1427">
        <v>8608.7000000000007</v>
      </c>
      <c r="AJ1427" t="s">
        <v>432</v>
      </c>
    </row>
    <row r="1428" spans="34:36" x14ac:dyDescent="0.25">
      <c r="AH1428">
        <v>2.3288899999999999</v>
      </c>
      <c r="AI1428">
        <v>8608.7999999999993</v>
      </c>
      <c r="AJ1428" t="s">
        <v>432</v>
      </c>
    </row>
    <row r="1429" spans="34:36" x14ac:dyDescent="0.25">
      <c r="AH1429">
        <v>1.9993300000000001</v>
      </c>
      <c r="AI1429">
        <v>8609.4</v>
      </c>
      <c r="AJ1429" t="s">
        <v>432</v>
      </c>
    </row>
    <row r="1430" spans="34:36" x14ac:dyDescent="0.25">
      <c r="AH1430">
        <v>1.9569799999999999</v>
      </c>
      <c r="AI1430">
        <v>8613.2999999999993</v>
      </c>
      <c r="AJ1430" t="s">
        <v>432</v>
      </c>
    </row>
    <row r="1431" spans="34:36" x14ac:dyDescent="0.25">
      <c r="AH1431">
        <v>2.24796</v>
      </c>
      <c r="AI1431">
        <v>8616.5</v>
      </c>
      <c r="AJ1431" t="s">
        <v>432</v>
      </c>
    </row>
    <row r="1432" spans="34:36" x14ac:dyDescent="0.25">
      <c r="AH1432">
        <v>2.0337100000000001</v>
      </c>
      <c r="AI1432">
        <v>8616.9</v>
      </c>
      <c r="AJ1432" t="s">
        <v>432</v>
      </c>
    </row>
    <row r="1433" spans="34:36" x14ac:dyDescent="0.25">
      <c r="AH1433">
        <v>2.40855</v>
      </c>
      <c r="AI1433">
        <v>8623.7999999999993</v>
      </c>
      <c r="AJ1433" t="s">
        <v>432</v>
      </c>
    </row>
    <row r="1434" spans="34:36" x14ac:dyDescent="0.25">
      <c r="AH1434">
        <v>2.1435599999999999</v>
      </c>
      <c r="AI1434">
        <v>8624.2999999999993</v>
      </c>
      <c r="AJ1434" t="s">
        <v>432</v>
      </c>
    </row>
    <row r="1435" spans="34:36" x14ac:dyDescent="0.25">
      <c r="AH1435">
        <v>2.1796199999999999</v>
      </c>
      <c r="AI1435">
        <v>8654.7000000000007</v>
      </c>
      <c r="AJ1435" t="s">
        <v>432</v>
      </c>
    </row>
    <row r="1436" spans="34:36" x14ac:dyDescent="0.25">
      <c r="AH1436">
        <v>2.3523700000000001</v>
      </c>
      <c r="AI1436">
        <v>8658.1</v>
      </c>
      <c r="AJ1436" t="s">
        <v>432</v>
      </c>
    </row>
    <row r="1437" spans="34:36" x14ac:dyDescent="0.25">
      <c r="AH1437">
        <v>2.2831800000000002</v>
      </c>
      <c r="AI1437">
        <v>8658.2999999999993</v>
      </c>
      <c r="AJ1437" t="s">
        <v>432</v>
      </c>
    </row>
    <row r="1438" spans="34:36" x14ac:dyDescent="0.25">
      <c r="AH1438">
        <v>2.1653600000000002</v>
      </c>
      <c r="AI1438">
        <v>8662.2999999999993</v>
      </c>
      <c r="AJ1438" t="s">
        <v>432</v>
      </c>
    </row>
    <row r="1439" spans="34:36" x14ac:dyDescent="0.25">
      <c r="AH1439">
        <v>2.4249000000000001</v>
      </c>
      <c r="AI1439">
        <v>8665.6</v>
      </c>
      <c r="AJ1439" t="s">
        <v>432</v>
      </c>
    </row>
    <row r="1440" spans="34:36" x14ac:dyDescent="0.25">
      <c r="AH1440">
        <v>2.3007900000000001</v>
      </c>
      <c r="AI1440">
        <v>8665.7999999999993</v>
      </c>
      <c r="AJ1440" t="s">
        <v>432</v>
      </c>
    </row>
    <row r="1441" spans="34:36" x14ac:dyDescent="0.25">
      <c r="AH1441">
        <v>2.39052</v>
      </c>
      <c r="AI1441">
        <v>8669.5</v>
      </c>
      <c r="AJ1441" t="s">
        <v>432</v>
      </c>
    </row>
    <row r="1442" spans="34:36" x14ac:dyDescent="0.25">
      <c r="AH1442">
        <v>2.3154699999999999</v>
      </c>
      <c r="AI1442">
        <v>8669.6</v>
      </c>
      <c r="AJ1442" t="s">
        <v>432</v>
      </c>
    </row>
    <row r="1443" spans="34:36" x14ac:dyDescent="0.25">
      <c r="AH1443">
        <v>2.4207100000000001</v>
      </c>
      <c r="AI1443">
        <v>8673.2000000000007</v>
      </c>
      <c r="AJ1443" t="s">
        <v>432</v>
      </c>
    </row>
    <row r="1444" spans="34:36" x14ac:dyDescent="0.25">
      <c r="AH1444">
        <v>2.3649399999999998</v>
      </c>
      <c r="AI1444">
        <v>8677.1</v>
      </c>
      <c r="AJ1444" t="s">
        <v>432</v>
      </c>
    </row>
    <row r="1445" spans="34:36" x14ac:dyDescent="0.25">
      <c r="AH1445">
        <v>2.1947100000000002</v>
      </c>
      <c r="AI1445">
        <v>8677.4</v>
      </c>
      <c r="AJ1445" t="s">
        <v>432</v>
      </c>
    </row>
    <row r="1446" spans="34:36" x14ac:dyDescent="0.25">
      <c r="AH1446">
        <v>2.4123199999999998</v>
      </c>
      <c r="AI1446">
        <v>8680.7999999999993</v>
      </c>
      <c r="AJ1446" t="s">
        <v>432</v>
      </c>
    </row>
    <row r="1447" spans="34:36" x14ac:dyDescent="0.25">
      <c r="AH1447">
        <v>2.2567699999999999</v>
      </c>
      <c r="AI1447">
        <v>8681.1</v>
      </c>
      <c r="AJ1447" t="s">
        <v>432</v>
      </c>
    </row>
    <row r="1448" spans="34:36" x14ac:dyDescent="0.25">
      <c r="AH1448">
        <v>2.2290899999999998</v>
      </c>
      <c r="AI1448">
        <v>8685</v>
      </c>
      <c r="AJ1448" t="s">
        <v>432</v>
      </c>
    </row>
    <row r="1449" spans="34:36" x14ac:dyDescent="0.25">
      <c r="AH1449">
        <v>2.34104</v>
      </c>
      <c r="AI1449">
        <v>8692.4</v>
      </c>
      <c r="AJ1449" t="s">
        <v>432</v>
      </c>
    </row>
    <row r="1450" spans="34:36" x14ac:dyDescent="0.25">
      <c r="AH1450">
        <v>2.3276300000000001</v>
      </c>
      <c r="AI1450">
        <v>8692.4</v>
      </c>
      <c r="AJ1450" t="s">
        <v>432</v>
      </c>
    </row>
    <row r="1451" spans="34:36" x14ac:dyDescent="0.25">
      <c r="AH1451">
        <v>2.2056100000000001</v>
      </c>
      <c r="AI1451">
        <v>8707.7999999999993</v>
      </c>
      <c r="AJ1451" t="s">
        <v>432</v>
      </c>
    </row>
    <row r="1452" spans="34:36" x14ac:dyDescent="0.25">
      <c r="AH1452">
        <v>2.3934500000000001</v>
      </c>
      <c r="AI1452">
        <v>8715.1</v>
      </c>
      <c r="AJ1452" t="s">
        <v>432</v>
      </c>
    </row>
    <row r="1453" spans="34:36" x14ac:dyDescent="0.25">
      <c r="AH1453">
        <v>2.1473300000000002</v>
      </c>
      <c r="AI1453">
        <v>8715.5</v>
      </c>
      <c r="AJ1453" t="s">
        <v>432</v>
      </c>
    </row>
    <row r="1454" spans="34:36" x14ac:dyDescent="0.25">
      <c r="AH1454">
        <v>2.1062400000000001</v>
      </c>
      <c r="AI1454">
        <v>8719.4</v>
      </c>
      <c r="AJ1454" t="s">
        <v>432</v>
      </c>
    </row>
    <row r="1455" spans="34:36" x14ac:dyDescent="0.25">
      <c r="AH1455">
        <v>2.08779</v>
      </c>
      <c r="AI1455">
        <v>8723.2000000000007</v>
      </c>
      <c r="AJ1455" t="s">
        <v>432</v>
      </c>
    </row>
    <row r="1456" spans="34:36" x14ac:dyDescent="0.25">
      <c r="AH1456">
        <v>2.3720699999999999</v>
      </c>
      <c r="AI1456">
        <v>8737.9</v>
      </c>
      <c r="AJ1456" t="s">
        <v>432</v>
      </c>
    </row>
    <row r="1457" spans="34:36" x14ac:dyDescent="0.25">
      <c r="AH1457">
        <v>2.3808799999999999</v>
      </c>
      <c r="AI1457">
        <v>8737.9</v>
      </c>
      <c r="AJ1457" t="s">
        <v>432</v>
      </c>
    </row>
    <row r="1458" spans="34:36" x14ac:dyDescent="0.25">
      <c r="AH1458">
        <v>2.2886299999999999</v>
      </c>
      <c r="AI1458">
        <v>8738.1</v>
      </c>
      <c r="AJ1458" t="s">
        <v>432</v>
      </c>
    </row>
    <row r="1459" spans="34:36" x14ac:dyDescent="0.25">
      <c r="AH1459">
        <v>2.3573900000000001</v>
      </c>
      <c r="AI1459">
        <v>8753.1</v>
      </c>
      <c r="AJ1459" t="s">
        <v>432</v>
      </c>
    </row>
    <row r="1460" spans="34:36" x14ac:dyDescent="0.25">
      <c r="AH1460">
        <v>2.2156799999999999</v>
      </c>
      <c r="AI1460">
        <v>8757.2000000000007</v>
      </c>
      <c r="AJ1460" t="s">
        <v>432</v>
      </c>
    </row>
    <row r="1461" spans="34:36" x14ac:dyDescent="0.25">
      <c r="AH1461">
        <v>2.22532</v>
      </c>
      <c r="AI1461">
        <v>8757.2000000000007</v>
      </c>
      <c r="AJ1461" t="s">
        <v>432</v>
      </c>
    </row>
    <row r="1462" spans="34:36" x14ac:dyDescent="0.25">
      <c r="AH1462">
        <v>2.23874</v>
      </c>
      <c r="AI1462">
        <v>8761</v>
      </c>
      <c r="AJ1462" t="s">
        <v>432</v>
      </c>
    </row>
    <row r="1463" spans="34:36" x14ac:dyDescent="0.25">
      <c r="AH1463">
        <v>2.2735400000000001</v>
      </c>
      <c r="AI1463">
        <v>8764.7000000000007</v>
      </c>
      <c r="AJ1463" t="s">
        <v>432</v>
      </c>
    </row>
    <row r="1464" spans="34:36" x14ac:dyDescent="0.25">
      <c r="AH1464">
        <v>2.3079200000000002</v>
      </c>
      <c r="AI1464">
        <v>8776</v>
      </c>
      <c r="AJ1464" t="s">
        <v>432</v>
      </c>
    </row>
    <row r="1465" spans="34:36" x14ac:dyDescent="0.25">
      <c r="AH1465">
        <v>2.3225899999999999</v>
      </c>
      <c r="AI1465">
        <v>8776</v>
      </c>
      <c r="AJ1465" t="s">
        <v>432</v>
      </c>
    </row>
    <row r="1466" spans="34:36" x14ac:dyDescent="0.25">
      <c r="AH1466">
        <v>2.2513100000000001</v>
      </c>
      <c r="AI1466">
        <v>8779.9</v>
      </c>
      <c r="AJ1466" t="s">
        <v>432</v>
      </c>
    </row>
    <row r="1467" spans="34:36" x14ac:dyDescent="0.25">
      <c r="AH1467">
        <v>2.3355899999999998</v>
      </c>
      <c r="AI1467">
        <v>8787.4</v>
      </c>
      <c r="AJ1467" t="s">
        <v>432</v>
      </c>
    </row>
    <row r="1468" spans="34:36" x14ac:dyDescent="0.25">
      <c r="AH1468">
        <v>2.2966000000000002</v>
      </c>
      <c r="AI1468">
        <v>8791.2000000000007</v>
      </c>
      <c r="AJ1468" t="s">
        <v>432</v>
      </c>
    </row>
    <row r="1469" spans="34:36" x14ac:dyDescent="0.25">
      <c r="AH1469">
        <v>2.26431</v>
      </c>
      <c r="AI1469">
        <v>8795.1</v>
      </c>
      <c r="AJ1469" t="s">
        <v>432</v>
      </c>
    </row>
    <row r="1470" spans="34:36" x14ac:dyDescent="0.25">
      <c r="AH1470">
        <v>2.34775</v>
      </c>
      <c r="AI1470">
        <v>8802.6</v>
      </c>
      <c r="AJ1470" t="s">
        <v>432</v>
      </c>
    </row>
    <row r="1471" spans="34:36" x14ac:dyDescent="0.25">
      <c r="AH1471">
        <v>2.3439700000000001</v>
      </c>
      <c r="AI1471">
        <v>8909</v>
      </c>
      <c r="AJ1471" t="s">
        <v>433</v>
      </c>
    </row>
    <row r="1472" spans="34:36" x14ac:dyDescent="0.25">
      <c r="AH1472">
        <v>2.3494199999999998</v>
      </c>
      <c r="AI1472">
        <v>8916.6</v>
      </c>
      <c r="AJ1472" t="s">
        <v>433</v>
      </c>
    </row>
    <row r="1473" spans="34:36" x14ac:dyDescent="0.25">
      <c r="AH1473">
        <v>2.32972</v>
      </c>
      <c r="AI1473">
        <v>8931.7999999999993</v>
      </c>
      <c r="AJ1473" t="s">
        <v>433</v>
      </c>
    </row>
    <row r="1474" spans="34:36" x14ac:dyDescent="0.25">
      <c r="AH1474">
        <v>2.3217500000000002</v>
      </c>
      <c r="AI1474">
        <v>8939.4</v>
      </c>
      <c r="AJ1474" t="s">
        <v>433</v>
      </c>
    </row>
    <row r="1475" spans="34:36" x14ac:dyDescent="0.25">
      <c r="AH1475">
        <v>2.3632599999999999</v>
      </c>
      <c r="AI1475">
        <v>8984.9</v>
      </c>
      <c r="AJ1475" t="s">
        <v>433</v>
      </c>
    </row>
    <row r="1476" spans="34:36" x14ac:dyDescent="0.25">
      <c r="AH1476">
        <v>2.375</v>
      </c>
      <c r="AI1476">
        <v>8984.9</v>
      </c>
      <c r="AJ1476" t="s">
        <v>433</v>
      </c>
    </row>
    <row r="1477" spans="34:36" x14ac:dyDescent="0.25">
      <c r="AH1477">
        <v>2.3246799999999999</v>
      </c>
      <c r="AI1477">
        <v>8996.4</v>
      </c>
      <c r="AJ1477" t="s">
        <v>433</v>
      </c>
    </row>
    <row r="1478" spans="34:36" x14ac:dyDescent="0.25">
      <c r="AH1478">
        <v>2.3599000000000001</v>
      </c>
      <c r="AI1478">
        <v>9000.1</v>
      </c>
      <c r="AJ1478" t="s">
        <v>433</v>
      </c>
    </row>
    <row r="1479" spans="34:36" x14ac:dyDescent="0.25">
      <c r="AH1479">
        <v>2.34145</v>
      </c>
      <c r="AI1479">
        <v>9004</v>
      </c>
      <c r="AJ1479" t="s">
        <v>433</v>
      </c>
    </row>
    <row r="1480" spans="34:36" x14ac:dyDescent="0.25">
      <c r="AH1480">
        <v>2.3334899999999998</v>
      </c>
      <c r="AI1480">
        <v>9080</v>
      </c>
      <c r="AJ1480" t="s">
        <v>433</v>
      </c>
    </row>
    <row r="1481" spans="34:36" x14ac:dyDescent="0.25">
      <c r="AH1481">
        <v>2.3519299999999999</v>
      </c>
      <c r="AI1481">
        <v>9110.4</v>
      </c>
      <c r="AJ1481" t="s">
        <v>433</v>
      </c>
    </row>
    <row r="1482" spans="34:36" x14ac:dyDescent="0.25">
      <c r="AH1482">
        <v>2.3670300000000002</v>
      </c>
      <c r="AI1482">
        <v>9144.5</v>
      </c>
      <c r="AJ1482" t="s">
        <v>433</v>
      </c>
    </row>
    <row r="1483" spans="34:36" x14ac:dyDescent="0.25">
      <c r="AH1483">
        <v>2.3213200000000001</v>
      </c>
      <c r="AI1483">
        <v>9152.2000000000007</v>
      </c>
      <c r="AJ1483" t="s">
        <v>433</v>
      </c>
    </row>
    <row r="1484" spans="34:36" x14ac:dyDescent="0.25">
      <c r="AH1484">
        <v>2.3267699999999998</v>
      </c>
      <c r="AI1484">
        <v>9167.4</v>
      </c>
      <c r="AJ1484" t="s">
        <v>433</v>
      </c>
    </row>
    <row r="1485" spans="34:36" x14ac:dyDescent="0.25">
      <c r="AH1485">
        <v>2.33935</v>
      </c>
      <c r="AI1485">
        <v>9197.7999999999993</v>
      </c>
      <c r="AJ1485" t="s">
        <v>433</v>
      </c>
    </row>
    <row r="1486" spans="34:36" x14ac:dyDescent="0.25">
      <c r="AH1486">
        <v>2.3615699999999999</v>
      </c>
      <c r="AI1486">
        <v>9209.1</v>
      </c>
      <c r="AJ1486" t="s">
        <v>433</v>
      </c>
    </row>
    <row r="1487" spans="34:36" x14ac:dyDescent="0.25">
      <c r="AH1487">
        <v>2.3464800000000001</v>
      </c>
      <c r="AI1487">
        <v>9216.7999999999993</v>
      </c>
      <c r="AJ1487" t="s">
        <v>433</v>
      </c>
    </row>
    <row r="1488" spans="34:36" x14ac:dyDescent="0.25">
      <c r="AH1488">
        <v>2.38463</v>
      </c>
      <c r="AI1488">
        <v>9220.5</v>
      </c>
      <c r="AJ1488" t="s">
        <v>433</v>
      </c>
    </row>
    <row r="1489" spans="34:36" x14ac:dyDescent="0.25">
      <c r="AH1489">
        <v>2.4014099999999998</v>
      </c>
      <c r="AI1489">
        <v>9228.1</v>
      </c>
      <c r="AJ1489" t="s">
        <v>433</v>
      </c>
    </row>
    <row r="1490" spans="34:36" x14ac:dyDescent="0.25">
      <c r="AH1490">
        <v>2.3762500000000002</v>
      </c>
      <c r="AI1490">
        <v>9239.5</v>
      </c>
      <c r="AJ1490" t="s">
        <v>433</v>
      </c>
    </row>
    <row r="1491" spans="34:36" x14ac:dyDescent="0.25">
      <c r="AH1491">
        <v>2.3909199999999999</v>
      </c>
      <c r="AI1491">
        <v>9239.5</v>
      </c>
      <c r="AJ1491" t="s">
        <v>433</v>
      </c>
    </row>
    <row r="1492" spans="34:36" x14ac:dyDescent="0.25">
      <c r="AH1492">
        <v>2.40937</v>
      </c>
      <c r="AI1492">
        <v>9254.7000000000007</v>
      </c>
      <c r="AJ1492" t="s">
        <v>433</v>
      </c>
    </row>
    <row r="1493" spans="34:36" x14ac:dyDescent="0.25">
      <c r="AH1493">
        <v>2.42279</v>
      </c>
      <c r="AI1493">
        <v>9269.7999999999993</v>
      </c>
      <c r="AJ1493" t="s">
        <v>433</v>
      </c>
    </row>
    <row r="1494" spans="34:36" x14ac:dyDescent="0.25">
      <c r="AH1494">
        <v>2.3422800000000001</v>
      </c>
      <c r="AI1494">
        <v>9304.2000000000007</v>
      </c>
      <c r="AJ1494" t="s">
        <v>433</v>
      </c>
    </row>
    <row r="1495" spans="34:36" x14ac:dyDescent="0.25">
      <c r="AH1495">
        <v>2.39344</v>
      </c>
      <c r="AI1495">
        <v>9319.2999999999993</v>
      </c>
      <c r="AJ1495" t="s">
        <v>433</v>
      </c>
    </row>
    <row r="1496" spans="34:36" x14ac:dyDescent="0.25">
      <c r="AH1496">
        <v>2.41147</v>
      </c>
      <c r="AI1496">
        <v>9326.9</v>
      </c>
      <c r="AJ1496" t="s">
        <v>433</v>
      </c>
    </row>
    <row r="1497" spans="34:36" x14ac:dyDescent="0.25">
      <c r="AH1497">
        <v>2.3699599999999998</v>
      </c>
      <c r="AI1497">
        <v>9353.5</v>
      </c>
      <c r="AJ1497" t="s">
        <v>433</v>
      </c>
    </row>
    <row r="1498" spans="34:36" x14ac:dyDescent="0.25">
      <c r="AH1498">
        <v>2.4215300000000002</v>
      </c>
      <c r="AI1498">
        <v>9383.7999999999993</v>
      </c>
      <c r="AJ1498" t="s">
        <v>433</v>
      </c>
    </row>
    <row r="1499" spans="34:36" x14ac:dyDescent="0.25">
      <c r="AH1499">
        <v>2.3854700000000002</v>
      </c>
      <c r="AI1499">
        <v>9391.5</v>
      </c>
      <c r="AJ1499" t="s">
        <v>433</v>
      </c>
    </row>
    <row r="1500" spans="34:36" x14ac:dyDescent="0.25">
      <c r="AH1500">
        <v>2.33473</v>
      </c>
      <c r="AI1500">
        <v>9391.6</v>
      </c>
      <c r="AJ1500" t="s">
        <v>433</v>
      </c>
    </row>
    <row r="1501" spans="34:36" x14ac:dyDescent="0.25">
      <c r="AH1501">
        <v>2.4022399999999999</v>
      </c>
      <c r="AI1501">
        <v>9399.1</v>
      </c>
      <c r="AJ1501" t="s">
        <v>433</v>
      </c>
    </row>
    <row r="1502" spans="34:36" x14ac:dyDescent="0.25">
      <c r="AH1502">
        <v>2.4190100000000001</v>
      </c>
      <c r="AI1502">
        <v>9406.7000000000007</v>
      </c>
      <c r="AJ1502" t="s">
        <v>433</v>
      </c>
    </row>
    <row r="1503" spans="34:36" x14ac:dyDescent="0.25">
      <c r="AH1503">
        <v>2.3271899999999999</v>
      </c>
      <c r="AI1503">
        <v>9406.7999999999993</v>
      </c>
      <c r="AJ1503" t="s">
        <v>433</v>
      </c>
    </row>
    <row r="1504" spans="34:36" x14ac:dyDescent="0.25">
      <c r="AH1504">
        <v>2.33222</v>
      </c>
      <c r="AI1504">
        <v>9422</v>
      </c>
      <c r="AJ1504" t="s">
        <v>433</v>
      </c>
    </row>
    <row r="1505" spans="34:36" x14ac:dyDescent="0.25">
      <c r="AH1505">
        <v>2.3250899999999999</v>
      </c>
      <c r="AI1505">
        <v>9429.6</v>
      </c>
      <c r="AJ1505" t="s">
        <v>433</v>
      </c>
    </row>
    <row r="1506" spans="34:36" x14ac:dyDescent="0.25">
      <c r="AH1506">
        <v>2.3418600000000001</v>
      </c>
      <c r="AI1506">
        <v>9429.6</v>
      </c>
      <c r="AJ1506" t="s">
        <v>433</v>
      </c>
    </row>
    <row r="1507" spans="34:36" x14ac:dyDescent="0.25">
      <c r="AH1507">
        <v>2.35318</v>
      </c>
      <c r="AI1507">
        <v>9433.4</v>
      </c>
      <c r="AJ1507" t="s">
        <v>433</v>
      </c>
    </row>
    <row r="1508" spans="34:36" x14ac:dyDescent="0.25">
      <c r="AH1508">
        <v>2.3636599999999999</v>
      </c>
      <c r="AI1508">
        <v>9433.4</v>
      </c>
      <c r="AJ1508" t="s">
        <v>433</v>
      </c>
    </row>
    <row r="1509" spans="34:36" x14ac:dyDescent="0.25">
      <c r="AH1509">
        <v>2.3787600000000002</v>
      </c>
      <c r="AI1509">
        <v>9437.1</v>
      </c>
      <c r="AJ1509" t="s">
        <v>433</v>
      </c>
    </row>
    <row r="1510" spans="34:36" x14ac:dyDescent="0.25">
      <c r="AH1510">
        <v>2.3510800000000001</v>
      </c>
      <c r="AI1510">
        <v>9460</v>
      </c>
      <c r="AJ1510" t="s">
        <v>433</v>
      </c>
    </row>
    <row r="1511" spans="34:36" x14ac:dyDescent="0.25">
      <c r="AH1511">
        <v>2.3611499999999999</v>
      </c>
      <c r="AI1511">
        <v>9463.7999999999993</v>
      </c>
      <c r="AJ1511" t="s">
        <v>433</v>
      </c>
    </row>
    <row r="1512" spans="34:36" x14ac:dyDescent="0.25">
      <c r="AH1512">
        <v>2.39175</v>
      </c>
      <c r="AI1512">
        <v>9482.7000000000007</v>
      </c>
      <c r="AJ1512" t="s">
        <v>433</v>
      </c>
    </row>
    <row r="1513" spans="34:36" x14ac:dyDescent="0.25">
      <c r="AH1513">
        <v>2.4030800000000001</v>
      </c>
      <c r="AI1513">
        <v>9501.7000000000007</v>
      </c>
      <c r="AJ1513" t="s">
        <v>433</v>
      </c>
    </row>
    <row r="1514" spans="34:36" x14ac:dyDescent="0.25">
      <c r="AH1514">
        <v>2.4135599999999999</v>
      </c>
      <c r="AI1514">
        <v>9516.9</v>
      </c>
      <c r="AJ1514" t="s">
        <v>433</v>
      </c>
    </row>
    <row r="1515" spans="34:36" x14ac:dyDescent="0.25">
      <c r="AH1515">
        <v>2.38253</v>
      </c>
      <c r="AI1515">
        <v>9554.9</v>
      </c>
      <c r="AJ1515" t="s">
        <v>433</v>
      </c>
    </row>
    <row r="1516" spans="34:36" x14ac:dyDescent="0.25">
      <c r="AH1516">
        <v>2.3703699999999999</v>
      </c>
      <c r="AI1516">
        <v>9555</v>
      </c>
      <c r="AJ1516" t="s">
        <v>433</v>
      </c>
    </row>
    <row r="1517" spans="34:36" x14ac:dyDescent="0.25">
      <c r="AH1517">
        <v>2.3544399999999999</v>
      </c>
      <c r="AI1517">
        <v>9574</v>
      </c>
      <c r="AJ1517" t="s">
        <v>433</v>
      </c>
    </row>
    <row r="1518" spans="34:36" x14ac:dyDescent="0.25">
      <c r="AH1518">
        <v>2.3946900000000002</v>
      </c>
      <c r="AI1518">
        <v>9585.2999999999993</v>
      </c>
      <c r="AJ1518" t="s">
        <v>433</v>
      </c>
    </row>
    <row r="1519" spans="34:36" x14ac:dyDescent="0.25">
      <c r="AH1519">
        <v>2.40978</v>
      </c>
      <c r="AI1519">
        <v>9611.9</v>
      </c>
      <c r="AJ1519" t="s">
        <v>433</v>
      </c>
    </row>
    <row r="1520" spans="34:36" x14ac:dyDescent="0.25">
      <c r="AH1520">
        <v>2.3628200000000001</v>
      </c>
      <c r="AI1520">
        <v>9627.2000000000007</v>
      </c>
      <c r="AJ1520" t="s">
        <v>433</v>
      </c>
    </row>
    <row r="1521" spans="34:36" x14ac:dyDescent="0.25">
      <c r="AH1521">
        <v>2.3745599999999998</v>
      </c>
      <c r="AI1521">
        <v>9649.9</v>
      </c>
      <c r="AJ1521" t="s">
        <v>433</v>
      </c>
    </row>
    <row r="1522" spans="34:36" x14ac:dyDescent="0.25">
      <c r="AH1522">
        <v>2.3456299999999999</v>
      </c>
      <c r="AI1522">
        <v>9661.4</v>
      </c>
      <c r="AJ1522" t="s">
        <v>433</v>
      </c>
    </row>
    <row r="1523" spans="34:36" x14ac:dyDescent="0.25">
      <c r="AH1523">
        <v>2.3862999999999999</v>
      </c>
      <c r="AI1523">
        <v>9680.2999999999993</v>
      </c>
      <c r="AJ1523" t="s">
        <v>433</v>
      </c>
    </row>
    <row r="1524" spans="34:36" x14ac:dyDescent="0.25">
      <c r="AH1524">
        <v>2.40055</v>
      </c>
      <c r="AI1524">
        <v>9684.1</v>
      </c>
      <c r="AJ1524" t="s">
        <v>433</v>
      </c>
    </row>
    <row r="1525" spans="34:36" x14ac:dyDescent="0.25">
      <c r="AH1525">
        <v>2.42319</v>
      </c>
      <c r="AI1525">
        <v>9706.9</v>
      </c>
      <c r="AJ1525" t="s">
        <v>433</v>
      </c>
    </row>
    <row r="1526" spans="34:36" x14ac:dyDescent="0.25">
      <c r="AH1526">
        <v>2.34185</v>
      </c>
      <c r="AI1526">
        <v>9722.2000000000007</v>
      </c>
      <c r="AJ1526" t="s">
        <v>433</v>
      </c>
    </row>
    <row r="1527" spans="34:36" x14ac:dyDescent="0.25">
      <c r="AH1527">
        <v>2.3246600000000002</v>
      </c>
      <c r="AI1527">
        <v>9729.7999999999993</v>
      </c>
      <c r="AJ1527" t="s">
        <v>433</v>
      </c>
    </row>
    <row r="1528" spans="34:36" x14ac:dyDescent="0.25">
      <c r="AH1528">
        <v>2.3359800000000002</v>
      </c>
      <c r="AI1528">
        <v>9745</v>
      </c>
      <c r="AJ1528" t="s">
        <v>433</v>
      </c>
    </row>
    <row r="1529" spans="34:36" x14ac:dyDescent="0.25">
      <c r="AH1529">
        <v>2.3896500000000001</v>
      </c>
      <c r="AI1529">
        <v>9760.1</v>
      </c>
      <c r="AJ1529" t="s">
        <v>433</v>
      </c>
    </row>
    <row r="1530" spans="34:36" x14ac:dyDescent="0.25">
      <c r="AH1530">
        <v>2.3691</v>
      </c>
      <c r="AI1530">
        <v>9760.2000000000007</v>
      </c>
      <c r="AJ1530" t="s">
        <v>433</v>
      </c>
    </row>
    <row r="1531" spans="34:36" x14ac:dyDescent="0.25">
      <c r="AH1531">
        <v>2.4160599999999999</v>
      </c>
      <c r="AI1531">
        <v>9767.7000000000007</v>
      </c>
      <c r="AJ1531" t="s">
        <v>433</v>
      </c>
    </row>
    <row r="1532" spans="34:36" x14ac:dyDescent="0.25">
      <c r="AH1532">
        <v>2.4047399999999999</v>
      </c>
      <c r="AI1532">
        <v>9794.2999999999993</v>
      </c>
      <c r="AJ1532" t="s">
        <v>433</v>
      </c>
    </row>
    <row r="1533" spans="34:36" x14ac:dyDescent="0.25">
      <c r="AH1533">
        <v>2.3405900000000002</v>
      </c>
      <c r="AI1533">
        <v>9809.6</v>
      </c>
      <c r="AJ1533" t="s">
        <v>433</v>
      </c>
    </row>
    <row r="1534" spans="34:36" x14ac:dyDescent="0.25">
      <c r="AH1534">
        <v>2.3468800000000001</v>
      </c>
      <c r="AI1534">
        <v>9817.2000000000007</v>
      </c>
      <c r="AJ1534" t="s">
        <v>433</v>
      </c>
    </row>
    <row r="1535" spans="34:36" x14ac:dyDescent="0.25">
      <c r="AH1535">
        <v>2.35107</v>
      </c>
      <c r="AI1535">
        <v>9840</v>
      </c>
      <c r="AJ1535" t="s">
        <v>433</v>
      </c>
    </row>
    <row r="1536" spans="34:36" x14ac:dyDescent="0.25">
      <c r="AH1536">
        <v>2.3619699999999999</v>
      </c>
      <c r="AI1536">
        <v>9840</v>
      </c>
      <c r="AJ1536" t="s">
        <v>433</v>
      </c>
    </row>
    <row r="1537" spans="34:36" x14ac:dyDescent="0.25">
      <c r="AH1537">
        <v>2.3816799999999998</v>
      </c>
      <c r="AI1537">
        <v>9847.5</v>
      </c>
      <c r="AJ1537" t="s">
        <v>433</v>
      </c>
    </row>
    <row r="1538" spans="34:36" x14ac:dyDescent="0.25">
      <c r="AH1538">
        <v>2.4081000000000001</v>
      </c>
      <c r="AI1538">
        <v>9858.9</v>
      </c>
      <c r="AJ1538" t="s">
        <v>433</v>
      </c>
    </row>
    <row r="1539" spans="34:36" x14ac:dyDescent="0.25">
      <c r="AH1539">
        <v>2.3955199999999999</v>
      </c>
      <c r="AI1539">
        <v>9866.5</v>
      </c>
      <c r="AJ1539" t="s">
        <v>433</v>
      </c>
    </row>
    <row r="1540" spans="34:36" x14ac:dyDescent="0.25">
      <c r="AH1540">
        <v>2.4194200000000001</v>
      </c>
      <c r="AI1540">
        <v>9874.1</v>
      </c>
      <c r="AJ1540" t="s">
        <v>433</v>
      </c>
    </row>
    <row r="1541" spans="34:36" x14ac:dyDescent="0.25">
      <c r="AH1541">
        <v>2.3649100000000001</v>
      </c>
      <c r="AI1541">
        <v>9881.7999999999993</v>
      </c>
      <c r="AJ1541" t="s">
        <v>433</v>
      </c>
    </row>
    <row r="1542" spans="34:36" x14ac:dyDescent="0.25">
      <c r="AH1542">
        <v>2.3728699999999998</v>
      </c>
      <c r="AI1542">
        <v>9938.7999999999993</v>
      </c>
      <c r="AJ1542" t="s">
        <v>433</v>
      </c>
    </row>
    <row r="1543" spans="34:36" x14ac:dyDescent="0.25">
      <c r="AH1543">
        <v>2.4202499999999998</v>
      </c>
      <c r="AI1543">
        <v>9942.5</v>
      </c>
      <c r="AJ1543" t="s">
        <v>433</v>
      </c>
    </row>
    <row r="1544" spans="34:36" x14ac:dyDescent="0.25">
      <c r="AH1544">
        <v>2.3883899999999998</v>
      </c>
      <c r="AI1544">
        <v>9942.5</v>
      </c>
      <c r="AJ1544" t="s">
        <v>433</v>
      </c>
    </row>
    <row r="1545" spans="34:36" x14ac:dyDescent="0.25">
      <c r="AH1545">
        <v>2.4013800000000001</v>
      </c>
      <c r="AI1545">
        <v>9972.9</v>
      </c>
      <c r="AJ1545" t="s">
        <v>433</v>
      </c>
    </row>
    <row r="1546" spans="34:36" x14ac:dyDescent="0.25">
      <c r="AH1546">
        <v>2.42822</v>
      </c>
      <c r="AI1546">
        <v>10010.9</v>
      </c>
      <c r="AJ1546" t="s">
        <v>433</v>
      </c>
    </row>
    <row r="1547" spans="34:36" x14ac:dyDescent="0.25">
      <c r="AH1547">
        <v>2.4365999999999999</v>
      </c>
      <c r="AI1547">
        <v>10029.9</v>
      </c>
      <c r="AJ1547" t="s">
        <v>433</v>
      </c>
    </row>
    <row r="1548" spans="34:36" x14ac:dyDescent="0.25">
      <c r="AH1548">
        <v>2.3770600000000002</v>
      </c>
      <c r="AI1548">
        <v>10037.6</v>
      </c>
      <c r="AJ1548" t="s">
        <v>433</v>
      </c>
    </row>
    <row r="1549" spans="34:36" x14ac:dyDescent="0.25">
      <c r="AH1549">
        <v>2.3640599999999998</v>
      </c>
      <c r="AI1549">
        <v>10041.4</v>
      </c>
      <c r="AJ1549" t="s">
        <v>433</v>
      </c>
    </row>
    <row r="1550" spans="34:36" x14ac:dyDescent="0.25">
      <c r="AH1550">
        <v>2.4223499999999998</v>
      </c>
      <c r="AI1550">
        <v>10060.299999999999</v>
      </c>
      <c r="AJ1550" t="s">
        <v>433</v>
      </c>
    </row>
    <row r="1551" spans="34:36" x14ac:dyDescent="0.25">
      <c r="AH1551">
        <v>2.4110200000000002</v>
      </c>
      <c r="AI1551">
        <v>10064.1</v>
      </c>
      <c r="AJ1551" t="s">
        <v>433</v>
      </c>
    </row>
    <row r="1552" spans="34:36" x14ac:dyDescent="0.25">
      <c r="AH1552">
        <v>2.3908999999999998</v>
      </c>
      <c r="AI1552">
        <v>10071.700000000001</v>
      </c>
      <c r="AJ1552" t="s">
        <v>433</v>
      </c>
    </row>
    <row r="1553" spans="34:36" x14ac:dyDescent="0.25">
      <c r="AH1553">
        <v>2.3573499999999998</v>
      </c>
      <c r="AI1553">
        <v>10117.4</v>
      </c>
      <c r="AJ1553" t="s">
        <v>433</v>
      </c>
    </row>
    <row r="1554" spans="34:36" x14ac:dyDescent="0.25">
      <c r="AH1554">
        <v>2.3837700000000002</v>
      </c>
      <c r="AI1554">
        <v>10125</v>
      </c>
      <c r="AJ1554" t="s">
        <v>433</v>
      </c>
    </row>
    <row r="1555" spans="34:36" x14ac:dyDescent="0.25">
      <c r="AH1555">
        <v>2.3724500000000002</v>
      </c>
      <c r="AI1555">
        <v>10128.799999999999</v>
      </c>
      <c r="AJ1555" t="s">
        <v>433</v>
      </c>
    </row>
    <row r="1556" spans="34:36" x14ac:dyDescent="0.25">
      <c r="AH1556">
        <v>2.40306</v>
      </c>
      <c r="AI1556">
        <v>10140.1</v>
      </c>
      <c r="AJ1556" t="s">
        <v>433</v>
      </c>
    </row>
    <row r="1557" spans="34:36" x14ac:dyDescent="0.25">
      <c r="AH1557">
        <v>2.4139599999999999</v>
      </c>
      <c r="AI1557">
        <v>10140.1</v>
      </c>
      <c r="AJ1557" t="s">
        <v>433</v>
      </c>
    </row>
    <row r="1558" spans="34:36" x14ac:dyDescent="0.25">
      <c r="AH1558">
        <v>2.3992800000000001</v>
      </c>
      <c r="AI1558">
        <v>10204.700000000001</v>
      </c>
      <c r="AJ1558" t="s">
        <v>433</v>
      </c>
    </row>
    <row r="1559" spans="34:36" x14ac:dyDescent="0.25">
      <c r="AH1559">
        <v>2.4265300000000001</v>
      </c>
      <c r="AI1559">
        <v>10219.9</v>
      </c>
      <c r="AJ1559" t="s">
        <v>433</v>
      </c>
    </row>
    <row r="1560" spans="34:36" x14ac:dyDescent="0.25">
      <c r="AH1560">
        <v>2.4139499999999998</v>
      </c>
      <c r="AI1560">
        <v>10219.9</v>
      </c>
      <c r="AJ1560" t="s">
        <v>433</v>
      </c>
    </row>
    <row r="1561" spans="34:36" x14ac:dyDescent="0.25">
      <c r="AH1561">
        <v>2.3862800000000002</v>
      </c>
      <c r="AI1561">
        <v>10223.799999999999</v>
      </c>
      <c r="AJ1561" t="s">
        <v>433</v>
      </c>
    </row>
    <row r="1562" spans="34:36" x14ac:dyDescent="0.25">
      <c r="AH1562">
        <v>2.4223400000000002</v>
      </c>
      <c r="AI1562">
        <v>10280.700000000001</v>
      </c>
      <c r="AJ1562" t="s">
        <v>433</v>
      </c>
    </row>
    <row r="1563" spans="34:36" x14ac:dyDescent="0.25">
      <c r="AH1563">
        <v>2.39466</v>
      </c>
      <c r="AI1563">
        <v>10318.700000000001</v>
      </c>
      <c r="AJ1563" t="s">
        <v>433</v>
      </c>
    </row>
    <row r="1564" spans="34:36" x14ac:dyDescent="0.25">
      <c r="AH1564">
        <v>2.3799899999999998</v>
      </c>
      <c r="AI1564">
        <v>10349.200000000001</v>
      </c>
      <c r="AJ1564" t="s">
        <v>433</v>
      </c>
    </row>
    <row r="1565" spans="34:36" x14ac:dyDescent="0.25">
      <c r="AH1565">
        <v>2.4085000000000001</v>
      </c>
      <c r="AI1565">
        <v>10352.9</v>
      </c>
      <c r="AJ1565" t="s">
        <v>433</v>
      </c>
    </row>
    <row r="1566" spans="34:36" x14ac:dyDescent="0.25">
      <c r="AH1566">
        <v>2.4319799999999998</v>
      </c>
      <c r="AI1566">
        <v>10375.700000000001</v>
      </c>
      <c r="AJ1566" t="s">
        <v>433</v>
      </c>
    </row>
    <row r="1567" spans="34:36" x14ac:dyDescent="0.25">
      <c r="AH1567">
        <v>2.4437199999999999</v>
      </c>
      <c r="AI1567">
        <v>10394.700000000001</v>
      </c>
      <c r="AJ1567" t="s">
        <v>433</v>
      </c>
    </row>
    <row r="1568" spans="34:36" x14ac:dyDescent="0.25">
      <c r="AH1568">
        <v>2.39005</v>
      </c>
      <c r="AI1568">
        <v>10406.200000000001</v>
      </c>
      <c r="AJ1568" t="s">
        <v>433</v>
      </c>
    </row>
    <row r="1569" spans="34:36" x14ac:dyDescent="0.25">
      <c r="AH1569">
        <v>2.4235899999999999</v>
      </c>
      <c r="AI1569">
        <v>10409.9</v>
      </c>
      <c r="AJ1569" t="s">
        <v>433</v>
      </c>
    </row>
    <row r="1570" spans="34:36" x14ac:dyDescent="0.25">
      <c r="AH1570">
        <v>2.4298799999999998</v>
      </c>
      <c r="AI1570">
        <v>10428.9</v>
      </c>
      <c r="AJ1570" t="s">
        <v>433</v>
      </c>
    </row>
    <row r="1571" spans="34:36" x14ac:dyDescent="0.25">
      <c r="AH1571">
        <v>2.4022100000000002</v>
      </c>
      <c r="AI1571">
        <v>10493.5</v>
      </c>
      <c r="AJ1571" t="s">
        <v>433</v>
      </c>
    </row>
    <row r="1572" spans="34:36" x14ac:dyDescent="0.25">
      <c r="AH1572">
        <v>2.4122699999999999</v>
      </c>
      <c r="AI1572">
        <v>10493.5</v>
      </c>
      <c r="AJ1572" t="s">
        <v>433</v>
      </c>
    </row>
    <row r="1573" spans="34:36" x14ac:dyDescent="0.25">
      <c r="AH1573">
        <v>2.38334</v>
      </c>
      <c r="AI1573">
        <v>10493.6</v>
      </c>
      <c r="AJ1573" t="s">
        <v>433</v>
      </c>
    </row>
    <row r="1574" spans="34:36" x14ac:dyDescent="0.25">
      <c r="AH1574">
        <v>2.3673999999999999</v>
      </c>
      <c r="AI1574">
        <v>10535.4</v>
      </c>
      <c r="AJ1574" t="s">
        <v>433</v>
      </c>
    </row>
    <row r="1575" spans="34:36" x14ac:dyDescent="0.25">
      <c r="AH1575">
        <v>2.3787199999999999</v>
      </c>
      <c r="AI1575">
        <v>10546.8</v>
      </c>
      <c r="AJ1575" t="s">
        <v>433</v>
      </c>
    </row>
    <row r="1576" spans="34:36" x14ac:dyDescent="0.25">
      <c r="AH1576">
        <v>2.39466</v>
      </c>
      <c r="AI1576">
        <v>10565.8</v>
      </c>
      <c r="AJ1576" t="s">
        <v>433</v>
      </c>
    </row>
    <row r="1577" spans="34:36" x14ac:dyDescent="0.25">
      <c r="AH1577">
        <v>2.4244300000000001</v>
      </c>
      <c r="AI1577">
        <v>10588.5</v>
      </c>
      <c r="AJ1577" t="s">
        <v>433</v>
      </c>
    </row>
    <row r="1578" spans="34:36" x14ac:dyDescent="0.25">
      <c r="AH1578">
        <v>2.4328099999999999</v>
      </c>
      <c r="AI1578">
        <v>10603.7</v>
      </c>
      <c r="AJ1578" t="s">
        <v>433</v>
      </c>
    </row>
    <row r="1579" spans="34:36" x14ac:dyDescent="0.25">
      <c r="AH1579">
        <v>2.4319700000000002</v>
      </c>
      <c r="AI1579">
        <v>10687.3</v>
      </c>
      <c r="AJ1579" t="s">
        <v>433</v>
      </c>
    </row>
    <row r="1580" spans="34:36" x14ac:dyDescent="0.25">
      <c r="AH1580">
        <v>2.4206500000000002</v>
      </c>
      <c r="AI1580">
        <v>10694.9</v>
      </c>
      <c r="AJ1580" t="s">
        <v>433</v>
      </c>
    </row>
    <row r="1581" spans="34:36" x14ac:dyDescent="0.25">
      <c r="AH1581">
        <v>2.4080699999999999</v>
      </c>
      <c r="AI1581">
        <v>10717.7</v>
      </c>
      <c r="AJ1581" t="s">
        <v>433</v>
      </c>
    </row>
    <row r="1582" spans="34:36" x14ac:dyDescent="0.25">
      <c r="AH1582">
        <v>2.3967499999999999</v>
      </c>
      <c r="AI1582">
        <v>10721.6</v>
      </c>
      <c r="AJ1582" t="s">
        <v>433</v>
      </c>
    </row>
    <row r="1583" spans="34:36" x14ac:dyDescent="0.25">
      <c r="AH1583">
        <v>2.4030399999999998</v>
      </c>
      <c r="AI1583">
        <v>10774.8</v>
      </c>
      <c r="AJ1583" t="s">
        <v>433</v>
      </c>
    </row>
    <row r="1584" spans="34:36" x14ac:dyDescent="0.25">
      <c r="AH1584">
        <v>2.4114200000000001</v>
      </c>
      <c r="AI1584">
        <v>10805.1</v>
      </c>
      <c r="AJ1584" t="s">
        <v>433</v>
      </c>
    </row>
    <row r="1585" spans="34:36" x14ac:dyDescent="0.25">
      <c r="AH1585">
        <v>2.4235799999999998</v>
      </c>
      <c r="AI1585">
        <v>10820.3</v>
      </c>
      <c r="AJ1585" t="s">
        <v>433</v>
      </c>
    </row>
    <row r="1586" spans="34:36" x14ac:dyDescent="0.25">
      <c r="AH1586">
        <v>2.4189699999999998</v>
      </c>
      <c r="AI1586">
        <v>10869.7</v>
      </c>
      <c r="AJ1586" t="s">
        <v>433</v>
      </c>
    </row>
    <row r="1587" spans="34:36" x14ac:dyDescent="0.25">
      <c r="AH1587">
        <v>2.40848</v>
      </c>
      <c r="AI1587">
        <v>10904</v>
      </c>
      <c r="AJ1587" t="s">
        <v>433</v>
      </c>
    </row>
    <row r="1588" spans="34:36" x14ac:dyDescent="0.25">
      <c r="AH1588">
        <v>2.39968</v>
      </c>
      <c r="AI1588">
        <v>10904</v>
      </c>
      <c r="AJ1588" t="s">
        <v>433</v>
      </c>
    </row>
    <row r="1589" spans="34:36" x14ac:dyDescent="0.25">
      <c r="AH1589">
        <v>2.3984200000000002</v>
      </c>
      <c r="AI1589">
        <v>10972.4</v>
      </c>
      <c r="AJ1589" t="s">
        <v>433</v>
      </c>
    </row>
    <row r="1590" spans="34:36" x14ac:dyDescent="0.25">
      <c r="AH1590">
        <v>2.42232</v>
      </c>
      <c r="AI1590">
        <v>11017.9</v>
      </c>
      <c r="AJ1590" t="s">
        <v>433</v>
      </c>
    </row>
    <row r="1591" spans="34:36" x14ac:dyDescent="0.25">
      <c r="AH1591">
        <v>2.3917099999999998</v>
      </c>
      <c r="AI1591">
        <v>11044.6</v>
      </c>
      <c r="AJ1591" t="s">
        <v>433</v>
      </c>
    </row>
    <row r="1592" spans="34:36" x14ac:dyDescent="0.25">
      <c r="AH1592">
        <v>2.3774500000000001</v>
      </c>
      <c r="AI1592">
        <v>11059.8</v>
      </c>
      <c r="AJ1592" t="s">
        <v>433</v>
      </c>
    </row>
    <row r="1593" spans="34:36" x14ac:dyDescent="0.25">
      <c r="AH1593">
        <v>2.4080599999999999</v>
      </c>
      <c r="AI1593">
        <v>11071.2</v>
      </c>
      <c r="AJ1593" t="s">
        <v>433</v>
      </c>
    </row>
    <row r="1594" spans="34:36" x14ac:dyDescent="0.25">
      <c r="AH1594">
        <v>2.3980000000000001</v>
      </c>
      <c r="AI1594">
        <v>11082.6</v>
      </c>
      <c r="AJ1594" t="s">
        <v>433</v>
      </c>
    </row>
    <row r="1595" spans="34:36" x14ac:dyDescent="0.25">
      <c r="AH1595">
        <v>2.42231</v>
      </c>
      <c r="AI1595">
        <v>11120.5</v>
      </c>
      <c r="AJ1595" t="s">
        <v>433</v>
      </c>
    </row>
    <row r="1596" spans="34:36" x14ac:dyDescent="0.25">
      <c r="AH1596">
        <v>2.45208</v>
      </c>
      <c r="AI1596">
        <v>11173.7</v>
      </c>
      <c r="AJ1596" t="s">
        <v>433</v>
      </c>
    </row>
    <row r="1597" spans="34:36" x14ac:dyDescent="0.25">
      <c r="AH1597">
        <v>2.4323700000000001</v>
      </c>
      <c r="AI1597">
        <v>11181.3</v>
      </c>
      <c r="AJ1597" t="s">
        <v>433</v>
      </c>
    </row>
    <row r="1598" spans="34:36" x14ac:dyDescent="0.25">
      <c r="AH1598">
        <v>2.4416000000000002</v>
      </c>
      <c r="AI1598">
        <v>11185.1</v>
      </c>
      <c r="AJ1598" t="s">
        <v>433</v>
      </c>
    </row>
    <row r="1599" spans="34:36" x14ac:dyDescent="0.25">
      <c r="AH1599">
        <v>2.4034399999999998</v>
      </c>
      <c r="AI1599">
        <v>11196.6</v>
      </c>
      <c r="AJ1599" t="s">
        <v>433</v>
      </c>
    </row>
    <row r="1600" spans="34:36" x14ac:dyDescent="0.25">
      <c r="AH1600">
        <v>2.3849900000000002</v>
      </c>
      <c r="AI1600">
        <v>11211.8</v>
      </c>
      <c r="AJ1600" t="s">
        <v>433</v>
      </c>
    </row>
    <row r="1601" spans="34:36" x14ac:dyDescent="0.25">
      <c r="AH1601">
        <v>2.4177</v>
      </c>
      <c r="AI1601">
        <v>11215.6</v>
      </c>
      <c r="AJ1601" t="s">
        <v>433</v>
      </c>
    </row>
    <row r="1602" spans="34:36" x14ac:dyDescent="0.25">
      <c r="AH1602">
        <v>2.4097300000000001</v>
      </c>
      <c r="AI1602">
        <v>11295.4</v>
      </c>
      <c r="AJ1602" t="s">
        <v>433</v>
      </c>
    </row>
    <row r="1603" spans="34:36" x14ac:dyDescent="0.25">
      <c r="AH1603">
        <v>2.42482</v>
      </c>
      <c r="AI1603">
        <v>11310.5</v>
      </c>
      <c r="AJ1603" t="s">
        <v>433</v>
      </c>
    </row>
    <row r="1604" spans="34:36" x14ac:dyDescent="0.25">
      <c r="AH1604">
        <v>2.3958900000000001</v>
      </c>
      <c r="AI1604">
        <v>11318.2</v>
      </c>
      <c r="AJ1604" t="s">
        <v>433</v>
      </c>
    </row>
    <row r="1605" spans="34:36" x14ac:dyDescent="0.25">
      <c r="AH1605">
        <v>2.3925399999999999</v>
      </c>
      <c r="AI1605">
        <v>11390.4</v>
      </c>
      <c r="AJ1605" t="s">
        <v>433</v>
      </c>
    </row>
    <row r="1606" spans="34:36" x14ac:dyDescent="0.25">
      <c r="AH1606">
        <v>2.4432700000000001</v>
      </c>
      <c r="AI1606">
        <v>11413.1</v>
      </c>
      <c r="AJ1606" t="s">
        <v>433</v>
      </c>
    </row>
    <row r="1607" spans="34:36" x14ac:dyDescent="0.25">
      <c r="AH1607">
        <v>2.4264999999999999</v>
      </c>
      <c r="AI1607">
        <v>11424.6</v>
      </c>
      <c r="AJ1607" t="s">
        <v>433</v>
      </c>
    </row>
    <row r="1608" spans="34:36" x14ac:dyDescent="0.25">
      <c r="AH1608">
        <v>2.4344600000000001</v>
      </c>
      <c r="AI1608">
        <v>11428.3</v>
      </c>
      <c r="AJ1608" t="s">
        <v>433</v>
      </c>
    </row>
    <row r="1609" spans="34:36" x14ac:dyDescent="0.25">
      <c r="AH1609">
        <v>2.4592000000000001</v>
      </c>
      <c r="AI1609">
        <v>11432.1</v>
      </c>
      <c r="AJ1609" t="s">
        <v>433</v>
      </c>
    </row>
    <row r="1610" spans="34:36" x14ac:dyDescent="0.25">
      <c r="AH1610">
        <v>2.4055300000000002</v>
      </c>
      <c r="AI1610">
        <v>11432.2</v>
      </c>
      <c r="AJ1610" t="s">
        <v>433</v>
      </c>
    </row>
    <row r="1611" spans="34:36" x14ac:dyDescent="0.25">
      <c r="AH1611">
        <v>2.4156</v>
      </c>
      <c r="AI1611">
        <v>11439.8</v>
      </c>
      <c r="AJ1611" t="s">
        <v>433</v>
      </c>
    </row>
    <row r="1612" spans="34:36" x14ac:dyDescent="0.25">
      <c r="AH1612">
        <v>2.39547</v>
      </c>
      <c r="AI1612">
        <v>11443.6</v>
      </c>
      <c r="AJ1612" t="s">
        <v>433</v>
      </c>
    </row>
    <row r="1613" spans="34:36" x14ac:dyDescent="0.25">
      <c r="AH1613">
        <v>2.38415</v>
      </c>
      <c r="AI1613">
        <v>11470.2</v>
      </c>
      <c r="AJ1613" t="s">
        <v>433</v>
      </c>
    </row>
    <row r="1614" spans="34:36" x14ac:dyDescent="0.25">
      <c r="AH1614">
        <v>2.42272</v>
      </c>
      <c r="AI1614">
        <v>11515.8</v>
      </c>
      <c r="AJ1614" t="s">
        <v>433</v>
      </c>
    </row>
    <row r="1615" spans="34:36" x14ac:dyDescent="0.25">
      <c r="AH1615">
        <v>2.40008</v>
      </c>
      <c r="AI1615">
        <v>11538.6</v>
      </c>
      <c r="AJ1615" t="s">
        <v>433</v>
      </c>
    </row>
    <row r="1616" spans="34:36" x14ac:dyDescent="0.25">
      <c r="AH1616">
        <v>2.4344600000000001</v>
      </c>
      <c r="AI1616">
        <v>11557.5</v>
      </c>
      <c r="AJ1616" t="s">
        <v>433</v>
      </c>
    </row>
    <row r="1617" spans="34:36" x14ac:dyDescent="0.25">
      <c r="AH1617">
        <v>2.44746</v>
      </c>
      <c r="AI1617">
        <v>11565.1</v>
      </c>
      <c r="AJ1617" t="s">
        <v>433</v>
      </c>
    </row>
    <row r="1618" spans="34:36" x14ac:dyDescent="0.25">
      <c r="AH1618">
        <v>2.4114</v>
      </c>
      <c r="AI1618">
        <v>11576.6</v>
      </c>
      <c r="AJ1618" t="s">
        <v>433</v>
      </c>
    </row>
    <row r="1619" spans="34:36" x14ac:dyDescent="0.25">
      <c r="AH1619">
        <v>2.4403299999999999</v>
      </c>
      <c r="AI1619">
        <v>11641.1</v>
      </c>
      <c r="AJ1619" t="s">
        <v>433</v>
      </c>
    </row>
    <row r="1620" spans="34:36" x14ac:dyDescent="0.25">
      <c r="AH1620">
        <v>2.4168500000000002</v>
      </c>
      <c r="AI1620">
        <v>11645</v>
      </c>
      <c r="AJ1620" t="s">
        <v>433</v>
      </c>
    </row>
    <row r="1621" spans="34:36" x14ac:dyDescent="0.25">
      <c r="AH1621">
        <v>2.4604499999999998</v>
      </c>
      <c r="AI1621">
        <v>11656.3</v>
      </c>
      <c r="AJ1621" t="s">
        <v>433</v>
      </c>
    </row>
    <row r="1622" spans="34:36" x14ac:dyDescent="0.25">
      <c r="AH1622">
        <v>2.42733</v>
      </c>
      <c r="AI1622">
        <v>11675.4</v>
      </c>
      <c r="AJ1622" t="s">
        <v>433</v>
      </c>
    </row>
    <row r="1623" spans="34:36" x14ac:dyDescent="0.25">
      <c r="AH1623">
        <v>2.4516499999999999</v>
      </c>
      <c r="AI1623">
        <v>11686.7</v>
      </c>
      <c r="AJ1623" t="s">
        <v>433</v>
      </c>
    </row>
    <row r="1624" spans="34:36" x14ac:dyDescent="0.25">
      <c r="AH1624">
        <v>2.4080400000000002</v>
      </c>
      <c r="AI1624">
        <v>11713.4</v>
      </c>
      <c r="AJ1624" t="s">
        <v>433</v>
      </c>
    </row>
    <row r="1625" spans="34:36" x14ac:dyDescent="0.25">
      <c r="AH1625">
        <v>2.4239700000000002</v>
      </c>
      <c r="AI1625">
        <v>11755.2</v>
      </c>
      <c r="AJ1625" t="s">
        <v>433</v>
      </c>
    </row>
    <row r="1626" spans="34:36" x14ac:dyDescent="0.25">
      <c r="AH1626">
        <v>2.4331999999999998</v>
      </c>
      <c r="AI1626">
        <v>11759</v>
      </c>
      <c r="AJ1626" t="s">
        <v>433</v>
      </c>
    </row>
    <row r="1627" spans="34:36" x14ac:dyDescent="0.25">
      <c r="AH1627">
        <v>2.4453499999999999</v>
      </c>
      <c r="AI1627">
        <v>11777.9</v>
      </c>
      <c r="AJ1627" t="s">
        <v>433</v>
      </c>
    </row>
    <row r="1628" spans="34:36" x14ac:dyDescent="0.25">
      <c r="AH1628">
        <v>2.4554200000000002</v>
      </c>
      <c r="AI1628">
        <v>11823.5</v>
      </c>
      <c r="AJ1628" t="s">
        <v>433</v>
      </c>
    </row>
    <row r="1629" spans="34:36" x14ac:dyDescent="0.25">
      <c r="AH1629">
        <v>2.4617</v>
      </c>
      <c r="AI1629">
        <v>11853.9</v>
      </c>
      <c r="AJ1629" t="s">
        <v>433</v>
      </c>
    </row>
    <row r="1630" spans="34:36" x14ac:dyDescent="0.25">
      <c r="AH1630">
        <v>2.4214500000000001</v>
      </c>
      <c r="AI1630">
        <v>11884.4</v>
      </c>
      <c r="AJ1630" t="s">
        <v>433</v>
      </c>
    </row>
    <row r="1631" spans="34:36" x14ac:dyDescent="0.25">
      <c r="AH1631">
        <v>2.4575100000000001</v>
      </c>
      <c r="AI1631">
        <v>11895.7</v>
      </c>
      <c r="AJ1631" t="s">
        <v>433</v>
      </c>
    </row>
    <row r="1632" spans="34:36" x14ac:dyDescent="0.25">
      <c r="AH1632">
        <v>2.4399000000000002</v>
      </c>
      <c r="AI1632">
        <v>11922.4</v>
      </c>
      <c r="AJ1632" t="s">
        <v>433</v>
      </c>
    </row>
    <row r="1633" spans="34:36" x14ac:dyDescent="0.25">
      <c r="AH1633">
        <v>2.4260600000000001</v>
      </c>
      <c r="AI1633">
        <v>11922.4</v>
      </c>
      <c r="AJ1633" t="s">
        <v>433</v>
      </c>
    </row>
    <row r="1634" spans="34:36" x14ac:dyDescent="0.25">
      <c r="AH1634">
        <v>2.4189400000000001</v>
      </c>
      <c r="AI1634">
        <v>11926.2</v>
      </c>
      <c r="AJ1634" t="s">
        <v>433</v>
      </c>
    </row>
    <row r="1635" spans="34:36" x14ac:dyDescent="0.25">
      <c r="AH1635">
        <v>2.4034200000000001</v>
      </c>
      <c r="AI1635">
        <v>11979.4</v>
      </c>
      <c r="AJ1635" t="s">
        <v>433</v>
      </c>
    </row>
    <row r="1636" spans="34:36" x14ac:dyDescent="0.25">
      <c r="AH1636">
        <v>2.1991900000000002</v>
      </c>
      <c r="AI1636">
        <v>13169.3</v>
      </c>
      <c r="AJ1636" t="s">
        <v>434</v>
      </c>
    </row>
    <row r="1637" spans="34:36" x14ac:dyDescent="0.25">
      <c r="AH1637">
        <v>2.2122000000000002</v>
      </c>
      <c r="AI1637">
        <v>12743.6</v>
      </c>
      <c r="AJ1637" t="s">
        <v>434</v>
      </c>
    </row>
    <row r="1638" spans="34:36" x14ac:dyDescent="0.25">
      <c r="AH1638">
        <v>2.21387</v>
      </c>
      <c r="AI1638">
        <v>13055.2</v>
      </c>
      <c r="AJ1638" t="s">
        <v>434</v>
      </c>
    </row>
    <row r="1639" spans="34:36" x14ac:dyDescent="0.25">
      <c r="AH1639">
        <v>2.21387</v>
      </c>
      <c r="AI1639">
        <v>13161.7</v>
      </c>
      <c r="AJ1639" t="s">
        <v>434</v>
      </c>
    </row>
    <row r="1640" spans="34:36" x14ac:dyDescent="0.25">
      <c r="AH1640">
        <v>2.2226699999999999</v>
      </c>
      <c r="AI1640">
        <v>13066.6</v>
      </c>
      <c r="AJ1640" t="s">
        <v>434</v>
      </c>
    </row>
    <row r="1641" spans="34:36" x14ac:dyDescent="0.25">
      <c r="AH1641">
        <v>2.2289699999999999</v>
      </c>
      <c r="AI1641">
        <v>12736</v>
      </c>
      <c r="AJ1641" t="s">
        <v>434</v>
      </c>
    </row>
    <row r="1642" spans="34:36" x14ac:dyDescent="0.25">
      <c r="AH1642">
        <v>2.2360899999999999</v>
      </c>
      <c r="AI1642">
        <v>13047.6</v>
      </c>
      <c r="AJ1642" t="s">
        <v>434</v>
      </c>
    </row>
    <row r="1643" spans="34:36" x14ac:dyDescent="0.25">
      <c r="AH1643">
        <v>2.2373500000000002</v>
      </c>
      <c r="AI1643">
        <v>13104.6</v>
      </c>
      <c r="AJ1643" t="s">
        <v>434</v>
      </c>
    </row>
    <row r="1644" spans="34:36" x14ac:dyDescent="0.25">
      <c r="AH1644">
        <v>2.2465700000000002</v>
      </c>
      <c r="AI1644">
        <v>13150.2</v>
      </c>
      <c r="AJ1644" t="s">
        <v>434</v>
      </c>
    </row>
    <row r="1645" spans="34:36" x14ac:dyDescent="0.25">
      <c r="AH1645">
        <v>2.2536999999999998</v>
      </c>
      <c r="AI1645">
        <v>13066.6</v>
      </c>
      <c r="AJ1645" t="s">
        <v>434</v>
      </c>
    </row>
    <row r="1646" spans="34:36" x14ac:dyDescent="0.25">
      <c r="AH1646">
        <v>2.2562099999999998</v>
      </c>
      <c r="AI1646">
        <v>13161.6</v>
      </c>
      <c r="AJ1646" t="s">
        <v>434</v>
      </c>
    </row>
    <row r="1647" spans="34:36" x14ac:dyDescent="0.25">
      <c r="AH1647">
        <v>2.25874</v>
      </c>
      <c r="AI1647">
        <v>12747.3</v>
      </c>
      <c r="AJ1647" t="s">
        <v>434</v>
      </c>
    </row>
    <row r="1648" spans="34:36" x14ac:dyDescent="0.25">
      <c r="AH1648">
        <v>2.2633399999999999</v>
      </c>
      <c r="AI1648">
        <v>13062.8</v>
      </c>
      <c r="AJ1648" t="s">
        <v>434</v>
      </c>
    </row>
    <row r="1649" spans="34:36" x14ac:dyDescent="0.25">
      <c r="AH1649">
        <v>2.26336</v>
      </c>
      <c r="AI1649">
        <v>12686.5</v>
      </c>
      <c r="AJ1649" t="s">
        <v>434</v>
      </c>
    </row>
    <row r="1650" spans="34:36" x14ac:dyDescent="0.25">
      <c r="AH1650">
        <v>2.2667000000000002</v>
      </c>
      <c r="AI1650">
        <v>13161.6</v>
      </c>
      <c r="AJ1650" t="s">
        <v>434</v>
      </c>
    </row>
    <row r="1651" spans="34:36" x14ac:dyDescent="0.25">
      <c r="AH1651">
        <v>2.2742499999999999</v>
      </c>
      <c r="AI1651">
        <v>13009.5</v>
      </c>
      <c r="AJ1651" t="s">
        <v>434</v>
      </c>
    </row>
    <row r="1652" spans="34:36" x14ac:dyDescent="0.25">
      <c r="AH1652">
        <v>2.2763499999999999</v>
      </c>
      <c r="AI1652">
        <v>12713.1</v>
      </c>
      <c r="AJ1652" t="s">
        <v>434</v>
      </c>
    </row>
    <row r="1653" spans="34:36" x14ac:dyDescent="0.25">
      <c r="AH1653">
        <v>2.2792699999999999</v>
      </c>
      <c r="AI1653">
        <v>13172.9</v>
      </c>
      <c r="AJ1653" t="s">
        <v>434</v>
      </c>
    </row>
    <row r="1654" spans="34:36" x14ac:dyDescent="0.25">
      <c r="AH1654">
        <v>2.28389</v>
      </c>
      <c r="AI1654">
        <v>13020.9</v>
      </c>
      <c r="AJ1654" t="s">
        <v>434</v>
      </c>
    </row>
    <row r="1655" spans="34:36" x14ac:dyDescent="0.25">
      <c r="AH1655">
        <v>2.2855699999999999</v>
      </c>
      <c r="AI1655">
        <v>13089.3</v>
      </c>
      <c r="AJ1655" t="s">
        <v>434</v>
      </c>
    </row>
    <row r="1656" spans="34:36" x14ac:dyDescent="0.25">
      <c r="AH1656">
        <v>2.286</v>
      </c>
      <c r="AI1656">
        <v>12488.9</v>
      </c>
      <c r="AJ1656" t="s">
        <v>434</v>
      </c>
    </row>
    <row r="1657" spans="34:36" x14ac:dyDescent="0.25">
      <c r="AH1657">
        <v>2.2918599999999998</v>
      </c>
      <c r="AI1657">
        <v>13036.1</v>
      </c>
      <c r="AJ1657" t="s">
        <v>434</v>
      </c>
    </row>
    <row r="1658" spans="34:36" x14ac:dyDescent="0.25">
      <c r="AH1658">
        <v>2.2918699999999999</v>
      </c>
      <c r="AI1658">
        <v>12686.5</v>
      </c>
      <c r="AJ1658" t="s">
        <v>434</v>
      </c>
    </row>
    <row r="1659" spans="34:36" x14ac:dyDescent="0.25">
      <c r="AH1659">
        <v>2.2985699999999998</v>
      </c>
      <c r="AI1659">
        <v>12751.1</v>
      </c>
      <c r="AJ1659" t="s">
        <v>434</v>
      </c>
    </row>
    <row r="1660" spans="34:36" x14ac:dyDescent="0.25">
      <c r="AH1660">
        <v>2.29941</v>
      </c>
      <c r="AI1660">
        <v>12982.9</v>
      </c>
      <c r="AJ1660" t="s">
        <v>434</v>
      </c>
    </row>
    <row r="1661" spans="34:36" x14ac:dyDescent="0.25">
      <c r="AH1661">
        <v>2.3056899999999998</v>
      </c>
      <c r="AI1661">
        <v>13020.9</v>
      </c>
      <c r="AJ1661" t="s">
        <v>434</v>
      </c>
    </row>
    <row r="1662" spans="34:36" x14ac:dyDescent="0.25">
      <c r="AH1662">
        <v>2.3094600000000001</v>
      </c>
      <c r="AI1662">
        <v>13165.3</v>
      </c>
      <c r="AJ1662" t="s">
        <v>434</v>
      </c>
    </row>
    <row r="1663" spans="34:36" x14ac:dyDescent="0.25">
      <c r="AH1663">
        <v>2.31115</v>
      </c>
      <c r="AI1663">
        <v>12933.5</v>
      </c>
      <c r="AJ1663" t="s">
        <v>434</v>
      </c>
    </row>
    <row r="1664" spans="34:36" x14ac:dyDescent="0.25">
      <c r="AH1664">
        <v>2.3119800000000001</v>
      </c>
      <c r="AI1664">
        <v>13085.5</v>
      </c>
      <c r="AJ1664" t="s">
        <v>434</v>
      </c>
    </row>
    <row r="1665" spans="34:36" x14ac:dyDescent="0.25">
      <c r="AH1665">
        <v>2.3140999999999998</v>
      </c>
      <c r="AI1665">
        <v>12405.2</v>
      </c>
      <c r="AJ1665" t="s">
        <v>434</v>
      </c>
    </row>
    <row r="1666" spans="34:36" x14ac:dyDescent="0.25">
      <c r="AH1666">
        <v>2.31535</v>
      </c>
      <c r="AI1666">
        <v>12709.2</v>
      </c>
      <c r="AJ1666" t="s">
        <v>434</v>
      </c>
    </row>
    <row r="1667" spans="34:36" x14ac:dyDescent="0.25">
      <c r="AH1667">
        <v>2.3174399999999999</v>
      </c>
      <c r="AI1667">
        <v>12941</v>
      </c>
      <c r="AJ1667" t="s">
        <v>434</v>
      </c>
    </row>
    <row r="1668" spans="34:36" x14ac:dyDescent="0.25">
      <c r="AH1668">
        <v>2.31745</v>
      </c>
      <c r="AI1668">
        <v>12500.2</v>
      </c>
      <c r="AJ1668" t="s">
        <v>434</v>
      </c>
    </row>
    <row r="1669" spans="34:36" x14ac:dyDescent="0.25">
      <c r="AH1669">
        <v>2.32457</v>
      </c>
      <c r="AI1669">
        <v>12705.4</v>
      </c>
      <c r="AJ1669" t="s">
        <v>434</v>
      </c>
    </row>
    <row r="1670" spans="34:36" x14ac:dyDescent="0.25">
      <c r="AH1670">
        <v>2.3300200000000002</v>
      </c>
      <c r="AI1670">
        <v>12922</v>
      </c>
      <c r="AJ1670" t="s">
        <v>434</v>
      </c>
    </row>
    <row r="1671" spans="34:36" x14ac:dyDescent="0.25">
      <c r="AH1671">
        <v>2.33297</v>
      </c>
      <c r="AI1671">
        <v>12405.2</v>
      </c>
      <c r="AJ1671" t="s">
        <v>434</v>
      </c>
    </row>
    <row r="1672" spans="34:36" x14ac:dyDescent="0.25">
      <c r="AH1672">
        <v>2.33338</v>
      </c>
      <c r="AI1672">
        <v>12526.8</v>
      </c>
      <c r="AJ1672" t="s">
        <v>434</v>
      </c>
    </row>
    <row r="1673" spans="34:36" x14ac:dyDescent="0.25">
      <c r="AH1673">
        <v>2.3346200000000001</v>
      </c>
      <c r="AI1673">
        <v>13089.2</v>
      </c>
      <c r="AJ1673" t="s">
        <v>434</v>
      </c>
    </row>
    <row r="1674" spans="34:36" x14ac:dyDescent="0.25">
      <c r="AH1674">
        <v>2.3375699999999999</v>
      </c>
      <c r="AI1674">
        <v>12735.8</v>
      </c>
      <c r="AJ1674" t="s">
        <v>434</v>
      </c>
    </row>
    <row r="1675" spans="34:36" x14ac:dyDescent="0.25">
      <c r="AH1675">
        <v>2.3413400000000002</v>
      </c>
      <c r="AI1675">
        <v>12944.8</v>
      </c>
      <c r="AJ1675" t="s">
        <v>434</v>
      </c>
    </row>
    <row r="1676" spans="34:36" x14ac:dyDescent="0.25">
      <c r="AH1676">
        <v>2.3459599999999998</v>
      </c>
      <c r="AI1676">
        <v>12591.4</v>
      </c>
      <c r="AJ1676" t="s">
        <v>434</v>
      </c>
    </row>
    <row r="1677" spans="34:36" x14ac:dyDescent="0.25">
      <c r="AH1677">
        <v>2.34931</v>
      </c>
      <c r="AI1677">
        <v>12675</v>
      </c>
      <c r="AJ1677" t="s">
        <v>434</v>
      </c>
    </row>
    <row r="1678" spans="34:36" x14ac:dyDescent="0.25">
      <c r="AH1678">
        <v>2.3493200000000001</v>
      </c>
      <c r="AI1678">
        <v>12523</v>
      </c>
      <c r="AJ1678" t="s">
        <v>434</v>
      </c>
    </row>
    <row r="1679" spans="34:36" x14ac:dyDescent="0.25">
      <c r="AH1679">
        <v>2.34972</v>
      </c>
      <c r="AI1679">
        <v>13051.2</v>
      </c>
      <c r="AJ1679" t="s">
        <v>434</v>
      </c>
    </row>
    <row r="1680" spans="34:36" x14ac:dyDescent="0.25">
      <c r="AH1680">
        <v>2.3509699999999998</v>
      </c>
      <c r="AI1680">
        <v>13176.6</v>
      </c>
      <c r="AJ1680" t="s">
        <v>434</v>
      </c>
    </row>
    <row r="1681" spans="34:36" x14ac:dyDescent="0.25">
      <c r="AH1681">
        <v>2.3576899999999998</v>
      </c>
      <c r="AI1681">
        <v>12906.8</v>
      </c>
      <c r="AJ1681" t="s">
        <v>434</v>
      </c>
    </row>
    <row r="1682" spans="34:36" x14ac:dyDescent="0.25">
      <c r="AH1682">
        <v>2.35812</v>
      </c>
      <c r="AI1682">
        <v>12488.7</v>
      </c>
      <c r="AJ1682" t="s">
        <v>434</v>
      </c>
    </row>
    <row r="1683" spans="34:36" x14ac:dyDescent="0.25">
      <c r="AH1683">
        <v>2.36022</v>
      </c>
      <c r="AI1683">
        <v>12291.1</v>
      </c>
      <c r="AJ1683" t="s">
        <v>434</v>
      </c>
    </row>
    <row r="1684" spans="34:36" x14ac:dyDescent="0.25">
      <c r="AH1684">
        <v>2.36022</v>
      </c>
      <c r="AI1684">
        <v>12389.9</v>
      </c>
      <c r="AJ1684" t="s">
        <v>434</v>
      </c>
    </row>
    <row r="1685" spans="34:36" x14ac:dyDescent="0.25">
      <c r="AH1685">
        <v>2.36063</v>
      </c>
      <c r="AI1685">
        <v>12754.8</v>
      </c>
      <c r="AJ1685" t="s">
        <v>434</v>
      </c>
    </row>
    <row r="1686" spans="34:36" x14ac:dyDescent="0.25">
      <c r="AH1686">
        <v>2.3648099999999999</v>
      </c>
      <c r="AI1686">
        <v>13013.2</v>
      </c>
      <c r="AJ1686" t="s">
        <v>434</v>
      </c>
    </row>
    <row r="1687" spans="34:36" x14ac:dyDescent="0.25">
      <c r="AH1687">
        <v>2.3677600000000001</v>
      </c>
      <c r="AI1687">
        <v>12572.3</v>
      </c>
      <c r="AJ1687" t="s">
        <v>434</v>
      </c>
    </row>
    <row r="1688" spans="34:36" x14ac:dyDescent="0.25">
      <c r="AH1688">
        <v>2.3677700000000002</v>
      </c>
      <c r="AI1688">
        <v>12203.7</v>
      </c>
      <c r="AJ1688" t="s">
        <v>434</v>
      </c>
    </row>
    <row r="1689" spans="34:36" x14ac:dyDescent="0.25">
      <c r="AH1689">
        <v>2.3698600000000001</v>
      </c>
      <c r="AI1689">
        <v>12674.9</v>
      </c>
      <c r="AJ1689" t="s">
        <v>434</v>
      </c>
    </row>
    <row r="1690" spans="34:36" x14ac:dyDescent="0.25">
      <c r="AH1690">
        <v>2.3711099999999998</v>
      </c>
      <c r="AI1690">
        <v>12838.3</v>
      </c>
      <c r="AJ1690" t="s">
        <v>434</v>
      </c>
    </row>
    <row r="1691" spans="34:36" x14ac:dyDescent="0.25">
      <c r="AH1691">
        <v>2.3723800000000002</v>
      </c>
      <c r="AI1691">
        <v>12424.1</v>
      </c>
      <c r="AJ1691" t="s">
        <v>434</v>
      </c>
    </row>
    <row r="1692" spans="34:36" x14ac:dyDescent="0.25">
      <c r="AH1692">
        <v>2.3749099999999999</v>
      </c>
      <c r="AI1692">
        <v>12082.1</v>
      </c>
      <c r="AJ1692" t="s">
        <v>434</v>
      </c>
    </row>
    <row r="1693" spans="34:36" x14ac:dyDescent="0.25">
      <c r="AH1693">
        <v>2.3794900000000001</v>
      </c>
      <c r="AI1693">
        <v>12883.9</v>
      </c>
      <c r="AJ1693" t="s">
        <v>434</v>
      </c>
    </row>
    <row r="1694" spans="34:36" x14ac:dyDescent="0.25">
      <c r="AH1694">
        <v>2.3795099999999998</v>
      </c>
      <c r="AI1694">
        <v>12237.9</v>
      </c>
      <c r="AJ1694" t="s">
        <v>434</v>
      </c>
    </row>
    <row r="1695" spans="34:36" x14ac:dyDescent="0.25">
      <c r="AH1695">
        <v>2.38076</v>
      </c>
      <c r="AI1695">
        <v>12526.7</v>
      </c>
      <c r="AJ1695" t="s">
        <v>434</v>
      </c>
    </row>
    <row r="1696" spans="34:36" x14ac:dyDescent="0.25">
      <c r="AH1696">
        <v>2.38117</v>
      </c>
      <c r="AI1696">
        <v>12750.9</v>
      </c>
      <c r="AJ1696" t="s">
        <v>434</v>
      </c>
    </row>
    <row r="1697" spans="34:36" x14ac:dyDescent="0.25">
      <c r="AH1697">
        <v>2.38578</v>
      </c>
      <c r="AI1697">
        <v>12956.1</v>
      </c>
      <c r="AJ1697" t="s">
        <v>434</v>
      </c>
    </row>
    <row r="1698" spans="34:36" x14ac:dyDescent="0.25">
      <c r="AH1698">
        <v>2.3870499999999999</v>
      </c>
      <c r="AI1698">
        <v>12621.7</v>
      </c>
      <c r="AJ1698" t="s">
        <v>434</v>
      </c>
    </row>
    <row r="1699" spans="34:36" x14ac:dyDescent="0.25">
      <c r="AH1699">
        <v>2.38748</v>
      </c>
      <c r="AI1699">
        <v>12325.3</v>
      </c>
      <c r="AJ1699" t="s">
        <v>434</v>
      </c>
    </row>
    <row r="1700" spans="34:36" x14ac:dyDescent="0.25">
      <c r="AH1700">
        <v>2.3899699999999999</v>
      </c>
      <c r="AI1700">
        <v>13180.3</v>
      </c>
      <c r="AJ1700" t="s">
        <v>434</v>
      </c>
    </row>
    <row r="1701" spans="34:36" x14ac:dyDescent="0.25">
      <c r="AH1701">
        <v>2.3912599999999999</v>
      </c>
      <c r="AI1701">
        <v>12093.5</v>
      </c>
      <c r="AJ1701" t="s">
        <v>434</v>
      </c>
    </row>
    <row r="1702" spans="34:36" x14ac:dyDescent="0.25">
      <c r="AH1702">
        <v>2.39167</v>
      </c>
      <c r="AI1702">
        <v>12424.1</v>
      </c>
      <c r="AJ1702" t="s">
        <v>434</v>
      </c>
    </row>
    <row r="1703" spans="34:36" x14ac:dyDescent="0.25">
      <c r="AH1703">
        <v>2.39459</v>
      </c>
      <c r="AI1703">
        <v>12709.1</v>
      </c>
      <c r="AJ1703" t="s">
        <v>434</v>
      </c>
    </row>
    <row r="1704" spans="34:36" x14ac:dyDescent="0.25">
      <c r="AH1704">
        <v>2.39629</v>
      </c>
      <c r="AI1704">
        <v>12161.9</v>
      </c>
      <c r="AJ1704" t="s">
        <v>434</v>
      </c>
    </row>
    <row r="1705" spans="34:36" x14ac:dyDescent="0.25">
      <c r="AH1705">
        <v>2.4000499999999998</v>
      </c>
      <c r="AI1705">
        <v>12515.3</v>
      </c>
      <c r="AJ1705" t="s">
        <v>434</v>
      </c>
    </row>
    <row r="1706" spans="34:36" x14ac:dyDescent="0.25">
      <c r="AH1706">
        <v>2.4000599999999999</v>
      </c>
      <c r="AI1706">
        <v>12070.6</v>
      </c>
      <c r="AJ1706" t="s">
        <v>434</v>
      </c>
    </row>
    <row r="1707" spans="34:36" x14ac:dyDescent="0.25">
      <c r="AH1707">
        <v>2.4004500000000002</v>
      </c>
      <c r="AI1707">
        <v>12994.1</v>
      </c>
      <c r="AJ1707" t="s">
        <v>434</v>
      </c>
    </row>
    <row r="1708" spans="34:36" x14ac:dyDescent="0.25">
      <c r="AH1708">
        <v>2.4004500000000002</v>
      </c>
      <c r="AI1708">
        <v>13077.7</v>
      </c>
      <c r="AJ1708" t="s">
        <v>434</v>
      </c>
    </row>
    <row r="1709" spans="34:36" x14ac:dyDescent="0.25">
      <c r="AH1709">
        <v>2.4017200000000001</v>
      </c>
      <c r="AI1709">
        <v>12815.5</v>
      </c>
      <c r="AJ1709" t="s">
        <v>434</v>
      </c>
    </row>
    <row r="1710" spans="34:36" x14ac:dyDescent="0.25">
      <c r="AH1710">
        <v>2.4021499999999998</v>
      </c>
      <c r="AI1710">
        <v>12291</v>
      </c>
      <c r="AJ1710" t="s">
        <v>434</v>
      </c>
    </row>
    <row r="1711" spans="34:36" x14ac:dyDescent="0.25">
      <c r="AH1711">
        <v>2.4046599999999998</v>
      </c>
      <c r="AI1711">
        <v>12614.1</v>
      </c>
      <c r="AJ1711" t="s">
        <v>434</v>
      </c>
    </row>
    <row r="1712" spans="34:36" x14ac:dyDescent="0.25">
      <c r="AH1712">
        <v>2.4054799999999998</v>
      </c>
      <c r="AI1712">
        <v>13165.1</v>
      </c>
      <c r="AJ1712" t="s">
        <v>434</v>
      </c>
    </row>
    <row r="1713" spans="34:36" x14ac:dyDescent="0.25">
      <c r="AH1713">
        <v>2.40551</v>
      </c>
      <c r="AI1713">
        <v>12184.6</v>
      </c>
      <c r="AJ1713" t="s">
        <v>434</v>
      </c>
    </row>
    <row r="1714" spans="34:36" x14ac:dyDescent="0.25">
      <c r="AH1714">
        <v>2.4084400000000001</v>
      </c>
      <c r="AI1714">
        <v>12405</v>
      </c>
      <c r="AJ1714" t="s">
        <v>434</v>
      </c>
    </row>
    <row r="1715" spans="34:36" x14ac:dyDescent="0.25">
      <c r="AH1715">
        <v>2.4088500000000002</v>
      </c>
      <c r="AI1715">
        <v>12709.1</v>
      </c>
      <c r="AJ1715" t="s">
        <v>434</v>
      </c>
    </row>
    <row r="1716" spans="34:36" x14ac:dyDescent="0.25">
      <c r="AH1716">
        <v>2.4134799999999998</v>
      </c>
      <c r="AI1716">
        <v>12093.4</v>
      </c>
      <c r="AJ1716" t="s">
        <v>434</v>
      </c>
    </row>
    <row r="1717" spans="34:36" x14ac:dyDescent="0.25">
      <c r="AH1717">
        <v>2.4138899999999999</v>
      </c>
      <c r="AI1717">
        <v>12515.2</v>
      </c>
      <c r="AJ1717" t="s">
        <v>434</v>
      </c>
    </row>
    <row r="1718" spans="34:36" x14ac:dyDescent="0.25">
      <c r="AH1718">
        <v>2.4155500000000001</v>
      </c>
      <c r="AI1718">
        <v>12906.7</v>
      </c>
      <c r="AJ1718" t="s">
        <v>434</v>
      </c>
    </row>
    <row r="1719" spans="34:36" x14ac:dyDescent="0.25">
      <c r="AH1719">
        <v>2.4159899999999999</v>
      </c>
      <c r="AI1719">
        <v>12306.2</v>
      </c>
      <c r="AJ1719" t="s">
        <v>434</v>
      </c>
    </row>
    <row r="1720" spans="34:36" x14ac:dyDescent="0.25">
      <c r="AH1720">
        <v>2.41933</v>
      </c>
      <c r="AI1720">
        <v>12595</v>
      </c>
      <c r="AJ1720" t="s">
        <v>434</v>
      </c>
    </row>
    <row r="1721" spans="34:36" x14ac:dyDescent="0.25">
      <c r="AH1721">
        <v>2.4193500000000001</v>
      </c>
      <c r="AI1721">
        <v>12165.6</v>
      </c>
      <c r="AJ1721" t="s">
        <v>434</v>
      </c>
    </row>
    <row r="1722" spans="34:36" x14ac:dyDescent="0.25">
      <c r="AH1722">
        <v>2.4201700000000002</v>
      </c>
      <c r="AI1722">
        <v>12796.4</v>
      </c>
      <c r="AJ1722" t="s">
        <v>434</v>
      </c>
    </row>
    <row r="1723" spans="34:36" x14ac:dyDescent="0.25">
      <c r="AH1723">
        <v>2.4209900000000002</v>
      </c>
      <c r="AI1723">
        <v>13165.1</v>
      </c>
      <c r="AJ1723" t="s">
        <v>434</v>
      </c>
    </row>
    <row r="1724" spans="34:36" x14ac:dyDescent="0.25">
      <c r="AH1724">
        <v>2.4222800000000002</v>
      </c>
      <c r="AI1724">
        <v>12393.6</v>
      </c>
      <c r="AJ1724" t="s">
        <v>434</v>
      </c>
    </row>
    <row r="1725" spans="34:36" x14ac:dyDescent="0.25">
      <c r="AH1725">
        <v>2.4247700000000001</v>
      </c>
      <c r="AI1725">
        <v>12967.4</v>
      </c>
      <c r="AJ1725" t="s">
        <v>434</v>
      </c>
    </row>
    <row r="1726" spans="34:36" x14ac:dyDescent="0.25">
      <c r="AH1726">
        <v>2.4252199999999999</v>
      </c>
      <c r="AI1726">
        <v>12093.4</v>
      </c>
      <c r="AJ1726" t="s">
        <v>434</v>
      </c>
    </row>
    <row r="1727" spans="34:36" x14ac:dyDescent="0.25">
      <c r="AH1727">
        <v>2.4302299999999999</v>
      </c>
      <c r="AI1727">
        <v>12705.2</v>
      </c>
      <c r="AJ1727" t="s">
        <v>434</v>
      </c>
    </row>
    <row r="1728" spans="34:36" x14ac:dyDescent="0.25">
      <c r="AH1728">
        <v>2.43066</v>
      </c>
      <c r="AI1728">
        <v>12503.8</v>
      </c>
      <c r="AJ1728" t="s">
        <v>434</v>
      </c>
    </row>
    <row r="1729" spans="34:36" x14ac:dyDescent="0.25">
      <c r="AH1729">
        <v>2.4319000000000002</v>
      </c>
      <c r="AI1729">
        <v>13104.2</v>
      </c>
      <c r="AJ1729" t="s">
        <v>434</v>
      </c>
    </row>
    <row r="1730" spans="34:36" x14ac:dyDescent="0.25">
      <c r="AH1730">
        <v>2.4323399999999999</v>
      </c>
      <c r="AI1730">
        <v>12188.4</v>
      </c>
      <c r="AJ1730" t="s">
        <v>434</v>
      </c>
    </row>
    <row r="1731" spans="34:36" x14ac:dyDescent="0.25">
      <c r="AH1731">
        <v>2.4357000000000002</v>
      </c>
      <c r="AI1731">
        <v>12298.6</v>
      </c>
      <c r="AJ1731" t="s">
        <v>434</v>
      </c>
    </row>
    <row r="1732" spans="34:36" x14ac:dyDescent="0.25">
      <c r="AH1732">
        <v>2.43696</v>
      </c>
      <c r="AI1732">
        <v>12066.8</v>
      </c>
      <c r="AJ1732" t="s">
        <v>434</v>
      </c>
    </row>
    <row r="1733" spans="34:36" x14ac:dyDescent="0.25">
      <c r="AH1733">
        <v>2.4394499999999999</v>
      </c>
      <c r="AI1733">
        <v>12823</v>
      </c>
      <c r="AJ1733" t="s">
        <v>434</v>
      </c>
    </row>
    <row r="1734" spans="34:36" x14ac:dyDescent="0.25">
      <c r="AH1734">
        <v>2.43988</v>
      </c>
      <c r="AI1734">
        <v>12621.6</v>
      </c>
      <c r="AJ1734" t="s">
        <v>434</v>
      </c>
    </row>
    <row r="1735" spans="34:36" x14ac:dyDescent="0.25">
      <c r="AH1735">
        <v>2.4407000000000001</v>
      </c>
      <c r="AI1735">
        <v>13172.6</v>
      </c>
      <c r="AJ1735" t="s">
        <v>434</v>
      </c>
    </row>
    <row r="1736" spans="34:36" x14ac:dyDescent="0.25">
      <c r="AH1736">
        <v>2.44156</v>
      </c>
      <c r="AI1736">
        <v>12416.4</v>
      </c>
      <c r="AJ1736" t="s">
        <v>434</v>
      </c>
    </row>
    <row r="1737" spans="34:36" x14ac:dyDescent="0.25">
      <c r="AH1737">
        <v>2.4419900000000001</v>
      </c>
      <c r="AI1737">
        <v>12173.2</v>
      </c>
      <c r="AJ1737" t="s">
        <v>434</v>
      </c>
    </row>
    <row r="1738" spans="34:36" x14ac:dyDescent="0.25">
      <c r="AH1738">
        <v>2.4449000000000001</v>
      </c>
      <c r="AI1738">
        <v>12956</v>
      </c>
      <c r="AJ1738" t="s">
        <v>434</v>
      </c>
    </row>
    <row r="1739" spans="34:36" x14ac:dyDescent="0.25">
      <c r="AH1739">
        <v>2.4461599999999999</v>
      </c>
      <c r="AI1739">
        <v>12853.4</v>
      </c>
      <c r="AJ1739" t="s">
        <v>434</v>
      </c>
    </row>
    <row r="1740" spans="34:36" x14ac:dyDescent="0.25">
      <c r="AH1740">
        <v>2.44869</v>
      </c>
      <c r="AI1740">
        <v>12522.8</v>
      </c>
      <c r="AJ1740" t="s">
        <v>434</v>
      </c>
    </row>
    <row r="1741" spans="34:36" x14ac:dyDescent="0.25">
      <c r="AH1741">
        <v>2.4516</v>
      </c>
      <c r="AI1741">
        <v>13172.6</v>
      </c>
      <c r="AJ1741" t="s">
        <v>434</v>
      </c>
    </row>
    <row r="1742" spans="34:36" x14ac:dyDescent="0.25">
      <c r="AH1742">
        <v>2.4516300000000002</v>
      </c>
      <c r="AI1742">
        <v>12287.2</v>
      </c>
      <c r="AJ1742" t="s">
        <v>434</v>
      </c>
    </row>
    <row r="1743" spans="34:36" x14ac:dyDescent="0.25">
      <c r="AH1743">
        <v>2.4545699999999999</v>
      </c>
      <c r="AI1743">
        <v>12089.5</v>
      </c>
      <c r="AJ1743" t="s">
        <v>434</v>
      </c>
    </row>
    <row r="1744" spans="34:36" x14ac:dyDescent="0.25">
      <c r="AH1744">
        <v>2.4549699999999999</v>
      </c>
      <c r="AI1744">
        <v>12747</v>
      </c>
      <c r="AJ1744" t="s">
        <v>434</v>
      </c>
    </row>
    <row r="1745" spans="34:36" x14ac:dyDescent="0.25">
      <c r="AH1745">
        <v>2.4583400000000002</v>
      </c>
      <c r="AI1745">
        <v>12184.5</v>
      </c>
      <c r="AJ1745" t="s">
        <v>434</v>
      </c>
    </row>
    <row r="1746" spans="34:36" x14ac:dyDescent="0.25">
      <c r="AH1746">
        <v>2.4599899999999999</v>
      </c>
      <c r="AI1746">
        <v>13130.8</v>
      </c>
      <c r="AJ1746" t="s">
        <v>434</v>
      </c>
    </row>
    <row r="1747" spans="34:36" x14ac:dyDescent="0.25">
      <c r="AH1747">
        <v>2.4612699999999998</v>
      </c>
      <c r="AI1747">
        <v>12420.1</v>
      </c>
      <c r="AJ1747" t="s">
        <v>434</v>
      </c>
    </row>
    <row r="1748" spans="34:36" x14ac:dyDescent="0.25">
      <c r="AH1748">
        <v>2.4616699999999998</v>
      </c>
      <c r="AI1748">
        <v>12944.6</v>
      </c>
      <c r="AJ1748" t="s">
        <v>434</v>
      </c>
    </row>
    <row r="1749" spans="34:36" x14ac:dyDescent="0.25">
      <c r="AH1749">
        <v>2.4616799999999999</v>
      </c>
      <c r="AI1749">
        <v>12644.4</v>
      </c>
      <c r="AJ1749" t="s">
        <v>434</v>
      </c>
    </row>
    <row r="1750" spans="34:36" x14ac:dyDescent="0.25">
      <c r="AH1750">
        <v>2.4625400000000002</v>
      </c>
      <c r="AI1750">
        <v>12089.5</v>
      </c>
      <c r="AJ1750" t="s">
        <v>434</v>
      </c>
    </row>
    <row r="1751" spans="34:36" x14ac:dyDescent="0.25">
      <c r="AH1751">
        <v>2.4679799999999998</v>
      </c>
      <c r="AI1751">
        <v>12173.1</v>
      </c>
      <c r="AJ1751" t="s">
        <v>434</v>
      </c>
    </row>
    <row r="1752" spans="34:36" x14ac:dyDescent="0.25">
      <c r="AH1752">
        <v>2.46882</v>
      </c>
      <c r="AI1752">
        <v>12325.1</v>
      </c>
      <c r="AJ1752" t="s">
        <v>434</v>
      </c>
    </row>
    <row r="1753" spans="34:36" x14ac:dyDescent="0.25">
      <c r="AH1753">
        <v>2.46963</v>
      </c>
      <c r="AI1753">
        <v>13165</v>
      </c>
      <c r="AJ1753" t="s">
        <v>434</v>
      </c>
    </row>
    <row r="1754" spans="34:36" x14ac:dyDescent="0.25">
      <c r="AH1754">
        <v>2.4696500000000001</v>
      </c>
      <c r="AI1754">
        <v>12560.7</v>
      </c>
      <c r="AJ1754" t="s">
        <v>434</v>
      </c>
    </row>
    <row r="1755" spans="34:36" x14ac:dyDescent="0.25">
      <c r="AH1755">
        <v>2.4704799999999998</v>
      </c>
      <c r="AI1755">
        <v>12788.7</v>
      </c>
      <c r="AJ1755" t="s">
        <v>434</v>
      </c>
    </row>
    <row r="1756" spans="34:36" x14ac:dyDescent="0.25">
      <c r="AH1756">
        <v>2.4721799999999998</v>
      </c>
      <c r="AI1756">
        <v>12097.1</v>
      </c>
      <c r="AJ1756" t="s">
        <v>434</v>
      </c>
    </row>
    <row r="1757" spans="34:36" x14ac:dyDescent="0.25">
      <c r="AH1757">
        <v>2.4746800000000002</v>
      </c>
      <c r="AI1757">
        <v>12701.3</v>
      </c>
      <c r="AJ1757" t="s">
        <v>434</v>
      </c>
    </row>
    <row r="1758" spans="34:36" x14ac:dyDescent="0.25">
      <c r="AH1758">
        <v>2.4750899999999998</v>
      </c>
      <c r="AI1758">
        <v>13016.8</v>
      </c>
      <c r="AJ1758" t="s">
        <v>434</v>
      </c>
    </row>
    <row r="1759" spans="34:36" x14ac:dyDescent="0.25">
      <c r="AH1759">
        <v>2.4763600000000001</v>
      </c>
      <c r="AI1759">
        <v>12446.7</v>
      </c>
      <c r="AJ1759" t="s">
        <v>434</v>
      </c>
    </row>
    <row r="1760" spans="34:36" x14ac:dyDescent="0.25">
      <c r="AH1760">
        <v>2.47763</v>
      </c>
      <c r="AI1760">
        <v>12211.1</v>
      </c>
      <c r="AJ1760" t="s">
        <v>434</v>
      </c>
    </row>
    <row r="1761" spans="34:36" x14ac:dyDescent="0.25">
      <c r="AH1761">
        <v>2.4797199999999999</v>
      </c>
      <c r="AI1761">
        <v>12351.7</v>
      </c>
      <c r="AJ1761" t="s">
        <v>434</v>
      </c>
    </row>
    <row r="1762" spans="34:36" x14ac:dyDescent="0.25">
      <c r="AH1762">
        <v>2.4818199999999999</v>
      </c>
      <c r="AI1762">
        <v>12100.9</v>
      </c>
      <c r="AJ1762" t="s">
        <v>434</v>
      </c>
    </row>
    <row r="1763" spans="34:36" x14ac:dyDescent="0.25">
      <c r="AH1763">
        <v>2.4826299999999999</v>
      </c>
      <c r="AI1763">
        <v>13149.7</v>
      </c>
      <c r="AJ1763" t="s">
        <v>434</v>
      </c>
    </row>
    <row r="1764" spans="34:36" x14ac:dyDescent="0.25">
      <c r="AH1764">
        <v>2.4839000000000002</v>
      </c>
      <c r="AI1764">
        <v>12629.1</v>
      </c>
      <c r="AJ1764" t="s">
        <v>434</v>
      </c>
    </row>
    <row r="1765" spans="34:36" x14ac:dyDescent="0.25">
      <c r="AH1765">
        <v>2.4843199999999999</v>
      </c>
      <c r="AI1765">
        <v>12853.3</v>
      </c>
      <c r="AJ1765" t="s">
        <v>434</v>
      </c>
    </row>
    <row r="1766" spans="34:36" x14ac:dyDescent="0.25">
      <c r="AH1766">
        <v>2.48434</v>
      </c>
      <c r="AI1766">
        <v>12211.1</v>
      </c>
      <c r="AJ1766" t="s">
        <v>434</v>
      </c>
    </row>
    <row r="1767" spans="34:36" x14ac:dyDescent="0.25">
      <c r="AH1767">
        <v>2.4881000000000002</v>
      </c>
      <c r="AI1767">
        <v>12473.3</v>
      </c>
      <c r="AJ1767" t="s">
        <v>434</v>
      </c>
    </row>
    <row r="1768" spans="34:36" x14ac:dyDescent="0.25">
      <c r="AH1768">
        <v>2.4918900000000002</v>
      </c>
      <c r="AI1768">
        <v>12119.9</v>
      </c>
      <c r="AJ1768" t="s">
        <v>434</v>
      </c>
    </row>
    <row r="1769" spans="34:36" x14ac:dyDescent="0.25">
      <c r="AH1769">
        <v>2.4922900000000001</v>
      </c>
      <c r="AI1769">
        <v>12758.3</v>
      </c>
      <c r="AJ1769" t="s">
        <v>434</v>
      </c>
    </row>
    <row r="1770" spans="34:36" x14ac:dyDescent="0.25">
      <c r="AH1770">
        <v>2.49356</v>
      </c>
      <c r="AI1770">
        <v>12359.3</v>
      </c>
      <c r="AJ1770" t="s">
        <v>434</v>
      </c>
    </row>
    <row r="1771" spans="34:36" x14ac:dyDescent="0.25">
      <c r="AH1771">
        <v>2.49396</v>
      </c>
      <c r="AI1771">
        <v>13009.1</v>
      </c>
      <c r="AJ1771" t="s">
        <v>434</v>
      </c>
    </row>
    <row r="1772" spans="34:36" x14ac:dyDescent="0.25">
      <c r="AH1772">
        <v>2.4939800000000001</v>
      </c>
      <c r="AI1772">
        <v>12241.5</v>
      </c>
      <c r="AJ1772" t="s">
        <v>434</v>
      </c>
    </row>
    <row r="1773" spans="34:36" x14ac:dyDescent="0.25">
      <c r="AH1773">
        <v>2.4952100000000002</v>
      </c>
      <c r="AI1773">
        <v>13218.1</v>
      </c>
      <c r="AJ1773" t="s">
        <v>434</v>
      </c>
    </row>
    <row r="1774" spans="34:36" x14ac:dyDescent="0.25">
      <c r="AH1774">
        <v>2.4981800000000001</v>
      </c>
      <c r="AI1774">
        <v>12104.7</v>
      </c>
      <c r="AJ1774" t="s">
        <v>434</v>
      </c>
    </row>
    <row r="1775" spans="34:36" x14ac:dyDescent="0.25">
      <c r="AH1775">
        <v>2.4990000000000001</v>
      </c>
      <c r="AI1775">
        <v>12545.5</v>
      </c>
      <c r="AJ1775" t="s">
        <v>434</v>
      </c>
    </row>
    <row r="1776" spans="34:36" x14ac:dyDescent="0.25">
      <c r="AH1776">
        <v>2.5023499999999999</v>
      </c>
      <c r="AI1776">
        <v>12674.7</v>
      </c>
      <c r="AJ1776" t="s">
        <v>434</v>
      </c>
    </row>
    <row r="1777" spans="34:36" x14ac:dyDescent="0.25">
      <c r="AH1777">
        <v>2.50278</v>
      </c>
      <c r="AI1777">
        <v>12420.1</v>
      </c>
      <c r="AJ1777" t="s">
        <v>434</v>
      </c>
    </row>
    <row r="1778" spans="34:36" x14ac:dyDescent="0.25">
      <c r="AH1778">
        <v>2.50318</v>
      </c>
      <c r="AI1778">
        <v>12887.5</v>
      </c>
      <c r="AJ1778" t="s">
        <v>434</v>
      </c>
    </row>
    <row r="1779" spans="34:36" x14ac:dyDescent="0.25">
      <c r="AH1779">
        <v>2.5048499999999998</v>
      </c>
      <c r="AI1779">
        <v>13214.3</v>
      </c>
      <c r="AJ1779" t="s">
        <v>434</v>
      </c>
    </row>
    <row r="1780" spans="34:36" x14ac:dyDescent="0.25">
      <c r="AH1780">
        <v>2.5069699999999999</v>
      </c>
      <c r="AI1780">
        <v>12287</v>
      </c>
      <c r="AJ1780" t="s">
        <v>434</v>
      </c>
    </row>
    <row r="1781" spans="34:36" x14ac:dyDescent="0.25">
      <c r="AH1781">
        <v>2.5090699999999999</v>
      </c>
      <c r="AI1781">
        <v>12458.1</v>
      </c>
      <c r="AJ1781" t="s">
        <v>434</v>
      </c>
    </row>
    <row r="1782" spans="34:36" x14ac:dyDescent="0.25">
      <c r="AH1782">
        <v>2.51031</v>
      </c>
      <c r="AI1782">
        <v>12796.3</v>
      </c>
      <c r="AJ1782" t="s">
        <v>434</v>
      </c>
    </row>
    <row r="1783" spans="34:36" x14ac:dyDescent="0.25">
      <c r="AH1783">
        <v>2.512</v>
      </c>
      <c r="AI1783">
        <v>12568.3</v>
      </c>
      <c r="AJ1783" t="s">
        <v>434</v>
      </c>
    </row>
    <row r="1784" spans="34:36" x14ac:dyDescent="0.25">
      <c r="AH1784">
        <v>2.5132400000000001</v>
      </c>
      <c r="AI1784">
        <v>13096.5</v>
      </c>
      <c r="AJ1784" t="s">
        <v>434</v>
      </c>
    </row>
    <row r="1785" spans="34:36" x14ac:dyDescent="0.25">
      <c r="AH1785">
        <v>2.5149400000000002</v>
      </c>
      <c r="AI1785">
        <v>12188.2</v>
      </c>
      <c r="AJ1785" t="s">
        <v>434</v>
      </c>
    </row>
    <row r="1786" spans="34:36" x14ac:dyDescent="0.25">
      <c r="AH1786">
        <v>2.5178600000000002</v>
      </c>
      <c r="AI1786">
        <v>12963.5</v>
      </c>
      <c r="AJ1786" t="s">
        <v>434</v>
      </c>
    </row>
    <row r="1787" spans="34:36" x14ac:dyDescent="0.25">
      <c r="AH1787">
        <v>2.5203899999999999</v>
      </c>
      <c r="AI1787">
        <v>12340.2</v>
      </c>
      <c r="AJ1787" t="s">
        <v>434</v>
      </c>
    </row>
    <row r="1788" spans="34:36" x14ac:dyDescent="0.25">
      <c r="AH1788">
        <v>2.52122</v>
      </c>
      <c r="AI1788">
        <v>12735.4</v>
      </c>
      <c r="AJ1788" t="s">
        <v>434</v>
      </c>
    </row>
    <row r="1789" spans="34:36" x14ac:dyDescent="0.25">
      <c r="AH1789">
        <v>2.52162</v>
      </c>
      <c r="AI1789">
        <v>13210.5</v>
      </c>
      <c r="AJ1789" t="s">
        <v>434</v>
      </c>
    </row>
    <row r="1790" spans="34:36" x14ac:dyDescent="0.25">
      <c r="AH1790">
        <v>2.5254099999999999</v>
      </c>
      <c r="AI1790">
        <v>12648</v>
      </c>
      <c r="AJ1790" t="s">
        <v>434</v>
      </c>
    </row>
    <row r="1791" spans="34:36" x14ac:dyDescent="0.25">
      <c r="AH1791">
        <v>2.5254300000000001</v>
      </c>
      <c r="AI1791">
        <v>12112.2</v>
      </c>
      <c r="AJ1791" t="s">
        <v>434</v>
      </c>
    </row>
    <row r="1792" spans="34:36" x14ac:dyDescent="0.25">
      <c r="AH1792">
        <v>2.5274899999999998</v>
      </c>
      <c r="AI1792">
        <v>13206.7</v>
      </c>
      <c r="AJ1792" t="s">
        <v>434</v>
      </c>
    </row>
    <row r="1793" spans="34:36" x14ac:dyDescent="0.25">
      <c r="AH1793">
        <v>2.5279199999999999</v>
      </c>
      <c r="AI1793">
        <v>12864.6</v>
      </c>
      <c r="AJ1793" t="s">
        <v>434</v>
      </c>
    </row>
    <row r="1794" spans="34:36" x14ac:dyDescent="0.25">
      <c r="AH1794">
        <v>2.5317099999999999</v>
      </c>
      <c r="AI1794">
        <v>12480.8</v>
      </c>
      <c r="AJ1794" t="s">
        <v>434</v>
      </c>
    </row>
    <row r="1795" spans="34:36" x14ac:dyDescent="0.25">
      <c r="AH1795">
        <v>2.53172</v>
      </c>
      <c r="AI1795">
        <v>12116</v>
      </c>
      <c r="AJ1795" t="s">
        <v>434</v>
      </c>
    </row>
    <row r="1796" spans="34:36" x14ac:dyDescent="0.25">
      <c r="AH1796">
        <v>2.5337900000000002</v>
      </c>
      <c r="AI1796">
        <v>13073.6</v>
      </c>
      <c r="AJ1796" t="s">
        <v>434</v>
      </c>
    </row>
    <row r="1797" spans="34:36" x14ac:dyDescent="0.25">
      <c r="AH1797">
        <v>2.53674</v>
      </c>
      <c r="AI1797">
        <v>12480.8</v>
      </c>
      <c r="AJ1797" t="s">
        <v>434</v>
      </c>
    </row>
    <row r="1798" spans="34:36" x14ac:dyDescent="0.25">
      <c r="AH1798">
        <v>2.53715</v>
      </c>
      <c r="AI1798">
        <v>12670.8</v>
      </c>
      <c r="AJ1798" t="s">
        <v>434</v>
      </c>
    </row>
    <row r="1799" spans="34:36" x14ac:dyDescent="0.25">
      <c r="AH1799">
        <v>2.5404900000000001</v>
      </c>
      <c r="AI1799">
        <v>13187.6</v>
      </c>
      <c r="AJ1799" t="s">
        <v>434</v>
      </c>
    </row>
    <row r="1800" spans="34:36" x14ac:dyDescent="0.25">
      <c r="AH1800">
        <v>2.54217</v>
      </c>
      <c r="AI1800">
        <v>12971</v>
      </c>
      <c r="AJ1800" t="s">
        <v>434</v>
      </c>
    </row>
    <row r="1801" spans="34:36" x14ac:dyDescent="0.25">
      <c r="AH1801">
        <v>2.5451199999999998</v>
      </c>
      <c r="AI1801">
        <v>12750.6</v>
      </c>
      <c r="AJ1801" t="s">
        <v>434</v>
      </c>
    </row>
    <row r="1802" spans="34:36" x14ac:dyDescent="0.25">
      <c r="AH1802">
        <v>2.5493100000000002</v>
      </c>
      <c r="AI1802">
        <v>12891.2</v>
      </c>
      <c r="AJ1802" t="s">
        <v>434</v>
      </c>
    </row>
    <row r="1803" spans="34:36" x14ac:dyDescent="0.25">
      <c r="AH1803">
        <v>2.5497200000000002</v>
      </c>
      <c r="AI1803">
        <v>13092.6</v>
      </c>
      <c r="AJ1803" t="s">
        <v>434</v>
      </c>
    </row>
    <row r="1804" spans="34:36" x14ac:dyDescent="0.25">
      <c r="AH1804">
        <v>2.5514100000000002</v>
      </c>
      <c r="AI1804">
        <v>12480.8</v>
      </c>
      <c r="AJ1804" t="s">
        <v>434</v>
      </c>
    </row>
    <row r="1805" spans="34:36" x14ac:dyDescent="0.25">
      <c r="AH1805">
        <v>2.5547599999999999</v>
      </c>
      <c r="AI1805">
        <v>12678.4</v>
      </c>
      <c r="AJ1805" t="s">
        <v>434</v>
      </c>
    </row>
    <row r="1806" spans="34:36" x14ac:dyDescent="0.25">
      <c r="AH1806">
        <v>2.55768</v>
      </c>
      <c r="AI1806">
        <v>13157.2</v>
      </c>
      <c r="AJ1806" t="s">
        <v>434</v>
      </c>
    </row>
    <row r="1807" spans="34:36" x14ac:dyDescent="0.25">
      <c r="AH1807">
        <v>2.55769</v>
      </c>
      <c r="AI1807">
        <v>12803.8</v>
      </c>
      <c r="AJ1807" t="s">
        <v>434</v>
      </c>
    </row>
    <row r="1808" spans="34:36" x14ac:dyDescent="0.25">
      <c r="AH1808">
        <v>2.5639699999999999</v>
      </c>
      <c r="AI1808">
        <v>13176.2</v>
      </c>
      <c r="AJ1808" t="s">
        <v>434</v>
      </c>
    </row>
    <row r="1809" spans="34:36" x14ac:dyDescent="0.25">
      <c r="AH1809">
        <v>2.5656599999999998</v>
      </c>
      <c r="AI1809">
        <v>12758.2</v>
      </c>
      <c r="AJ1809" t="s">
        <v>434</v>
      </c>
    </row>
    <row r="1810" spans="34:36" x14ac:dyDescent="0.25">
      <c r="AH1810">
        <v>2.56691</v>
      </c>
      <c r="AI1810">
        <v>13016.6</v>
      </c>
      <c r="AJ1810" t="s">
        <v>434</v>
      </c>
    </row>
    <row r="1811" spans="34:36" x14ac:dyDescent="0.25">
      <c r="AH1811">
        <v>2.5702600000000002</v>
      </c>
      <c r="AI1811">
        <v>13085</v>
      </c>
      <c r="AJ1811" t="s">
        <v>434</v>
      </c>
    </row>
    <row r="1812" spans="34:36" x14ac:dyDescent="0.25">
      <c r="AH1812">
        <v>2.57321</v>
      </c>
      <c r="AI1812">
        <v>12845.6</v>
      </c>
      <c r="AJ1812" t="s">
        <v>434</v>
      </c>
    </row>
    <row r="1813" spans="34:36" x14ac:dyDescent="0.25">
      <c r="AH1813">
        <v>2.57823</v>
      </c>
      <c r="AI1813">
        <v>13157.2</v>
      </c>
      <c r="AJ1813" t="s">
        <v>434</v>
      </c>
    </row>
    <row r="1814" spans="34:36" x14ac:dyDescent="0.25">
      <c r="AH1814">
        <v>2.5786500000000001</v>
      </c>
      <c r="AI1814">
        <v>12948.2</v>
      </c>
      <c r="AJ1814" t="s">
        <v>434</v>
      </c>
    </row>
    <row r="1815" spans="34:36" x14ac:dyDescent="0.25">
      <c r="AH1815">
        <v>2.57992</v>
      </c>
      <c r="AI1815">
        <v>12784.7</v>
      </c>
      <c r="AJ1815" t="s">
        <v>434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70FE4-2586-4BE2-B331-A468DC84E7C1}">
  <dimension ref="A1:D39"/>
  <sheetViews>
    <sheetView workbookViewId="0"/>
  </sheetViews>
  <sheetFormatPr defaultRowHeight="15" x14ac:dyDescent="0.25"/>
  <cols>
    <col min="1" max="1" width="27.28515625" customWidth="1"/>
    <col min="2" max="2" width="27.85546875" bestFit="1" customWidth="1"/>
    <col min="3" max="3" width="212.5703125" style="4" customWidth="1"/>
    <col min="5" max="5" width="9.28515625" bestFit="1" customWidth="1"/>
    <col min="6" max="6" width="4.42578125" bestFit="1" customWidth="1"/>
    <col min="7" max="7" width="3.7109375" bestFit="1" customWidth="1"/>
    <col min="8" max="8" width="8.7109375" bestFit="1" customWidth="1"/>
    <col min="9" max="9" width="12.5703125" bestFit="1" customWidth="1"/>
    <col min="10" max="10" width="17" bestFit="1" customWidth="1"/>
  </cols>
  <sheetData>
    <row r="1" spans="1:4" s="4" customFormat="1" ht="31.5" customHeight="1" x14ac:dyDescent="0.25">
      <c r="A1" s="69" t="s">
        <v>393</v>
      </c>
      <c r="B1" s="69" t="s">
        <v>395</v>
      </c>
      <c r="C1" s="69" t="s">
        <v>394</v>
      </c>
    </row>
    <row r="2" spans="1:4" x14ac:dyDescent="0.25">
      <c r="A2" t="s">
        <v>312</v>
      </c>
      <c r="B2" t="s">
        <v>390</v>
      </c>
      <c r="C2" s="4" t="s">
        <v>320</v>
      </c>
    </row>
    <row r="3" spans="1:4" ht="30" x14ac:dyDescent="0.25">
      <c r="A3" t="s">
        <v>201</v>
      </c>
      <c r="B3" t="s">
        <v>411</v>
      </c>
      <c r="C3" s="4" t="s">
        <v>317</v>
      </c>
      <c r="D3" s="2"/>
    </row>
    <row r="4" spans="1:4" x14ac:dyDescent="0.25">
      <c r="A4" t="s">
        <v>59</v>
      </c>
      <c r="B4" t="s">
        <v>390</v>
      </c>
      <c r="C4" s="4" t="s">
        <v>319</v>
      </c>
      <c r="D4" s="2"/>
    </row>
    <row r="5" spans="1:4" ht="15" customHeight="1" x14ac:dyDescent="0.25">
      <c r="A5" t="s">
        <v>116</v>
      </c>
      <c r="B5" t="s">
        <v>390</v>
      </c>
      <c r="C5" s="4" t="s">
        <v>318</v>
      </c>
    </row>
    <row r="6" spans="1:4" ht="30" x14ac:dyDescent="0.25">
      <c r="A6" t="s">
        <v>63</v>
      </c>
      <c r="B6" t="s">
        <v>390</v>
      </c>
      <c r="C6" s="4" t="s">
        <v>321</v>
      </c>
    </row>
    <row r="7" spans="1:4" x14ac:dyDescent="0.25">
      <c r="A7" t="s">
        <v>121</v>
      </c>
      <c r="B7" t="s">
        <v>390</v>
      </c>
      <c r="C7" s="4" t="s">
        <v>322</v>
      </c>
    </row>
    <row r="8" spans="1:4" x14ac:dyDescent="0.25">
      <c r="A8" t="s">
        <v>353</v>
      </c>
      <c r="B8" t="s">
        <v>412</v>
      </c>
      <c r="C8" s="4" t="s">
        <v>323</v>
      </c>
    </row>
    <row r="9" spans="1:4" ht="30" x14ac:dyDescent="0.25">
      <c r="A9" t="s">
        <v>110</v>
      </c>
      <c r="B9" t="s">
        <v>390</v>
      </c>
      <c r="C9" s="4" t="s">
        <v>326</v>
      </c>
    </row>
    <row r="10" spans="1:4" x14ac:dyDescent="0.25">
      <c r="A10" t="s">
        <v>351</v>
      </c>
      <c r="B10" t="s">
        <v>413</v>
      </c>
      <c r="C10" s="4" t="s">
        <v>352</v>
      </c>
    </row>
    <row r="11" spans="1:4" x14ac:dyDescent="0.25">
      <c r="A11" s="2" t="s">
        <v>313</v>
      </c>
      <c r="B11" s="2" t="s">
        <v>390</v>
      </c>
      <c r="C11" s="4" t="s">
        <v>324</v>
      </c>
    </row>
    <row r="12" spans="1:4" x14ac:dyDescent="0.25">
      <c r="A12" t="s">
        <v>314</v>
      </c>
      <c r="B12" t="s">
        <v>390</v>
      </c>
      <c r="C12" s="4" t="s">
        <v>325</v>
      </c>
    </row>
    <row r="13" spans="1:4" x14ac:dyDescent="0.25">
      <c r="A13" t="s">
        <v>62</v>
      </c>
      <c r="B13" t="s">
        <v>412</v>
      </c>
      <c r="C13" s="4" t="s">
        <v>513</v>
      </c>
    </row>
    <row r="14" spans="1:4" ht="30" x14ac:dyDescent="0.25">
      <c r="A14" t="s">
        <v>383</v>
      </c>
      <c r="B14" t="s">
        <v>390</v>
      </c>
      <c r="C14" s="4" t="s">
        <v>409</v>
      </c>
    </row>
    <row r="15" spans="1:4" ht="30" x14ac:dyDescent="0.25">
      <c r="A15" t="s">
        <v>408</v>
      </c>
      <c r="B15" t="s">
        <v>390</v>
      </c>
      <c r="C15" s="4" t="s">
        <v>410</v>
      </c>
    </row>
    <row r="16" spans="1:4" ht="30" x14ac:dyDescent="0.25">
      <c r="A16" t="s">
        <v>60</v>
      </c>
      <c r="B16" t="s">
        <v>390</v>
      </c>
      <c r="C16" s="4" t="s">
        <v>327</v>
      </c>
    </row>
    <row r="17" spans="1:3" ht="30" x14ac:dyDescent="0.25">
      <c r="A17" t="s">
        <v>130</v>
      </c>
      <c r="B17" t="s">
        <v>390</v>
      </c>
      <c r="C17" s="4" t="s">
        <v>328</v>
      </c>
    </row>
    <row r="18" spans="1:3" x14ac:dyDescent="0.25">
      <c r="A18" t="s">
        <v>516</v>
      </c>
      <c r="B18" t="s">
        <v>517</v>
      </c>
      <c r="C18" t="s">
        <v>518</v>
      </c>
    </row>
    <row r="19" spans="1:3" ht="30" x14ac:dyDescent="0.25">
      <c r="A19" t="s">
        <v>54</v>
      </c>
      <c r="B19" t="s">
        <v>412</v>
      </c>
      <c r="C19" s="4" t="s">
        <v>329</v>
      </c>
    </row>
    <row r="20" spans="1:3" ht="30" x14ac:dyDescent="0.25">
      <c r="A20" t="s">
        <v>58</v>
      </c>
      <c r="B20" t="s">
        <v>390</v>
      </c>
      <c r="C20" s="4" t="s">
        <v>330</v>
      </c>
    </row>
    <row r="21" spans="1:3" ht="30" x14ac:dyDescent="0.25">
      <c r="A21" t="s">
        <v>56</v>
      </c>
      <c r="B21" t="s">
        <v>390</v>
      </c>
      <c r="C21" s="4" t="s">
        <v>331</v>
      </c>
    </row>
    <row r="22" spans="1:3" ht="30" x14ac:dyDescent="0.25">
      <c r="A22" t="s">
        <v>200</v>
      </c>
      <c r="B22" t="s">
        <v>390</v>
      </c>
      <c r="C22" s="4" t="s">
        <v>332</v>
      </c>
    </row>
    <row r="23" spans="1:3" ht="30" x14ac:dyDescent="0.25">
      <c r="A23" t="s">
        <v>131</v>
      </c>
      <c r="B23" t="s">
        <v>390</v>
      </c>
      <c r="C23" s="4" t="s">
        <v>333</v>
      </c>
    </row>
    <row r="24" spans="1:3" ht="30" x14ac:dyDescent="0.25">
      <c r="A24" t="s">
        <v>341</v>
      </c>
      <c r="B24" t="s">
        <v>390</v>
      </c>
      <c r="C24" s="4" t="s">
        <v>344</v>
      </c>
    </row>
    <row r="25" spans="1:3" ht="30" x14ac:dyDescent="0.25">
      <c r="A25" s="2" t="s">
        <v>298</v>
      </c>
      <c r="B25" t="s">
        <v>390</v>
      </c>
      <c r="C25" s="4" t="s">
        <v>334</v>
      </c>
    </row>
    <row r="26" spans="1:3" x14ac:dyDescent="0.25">
      <c r="A26" t="s">
        <v>335</v>
      </c>
      <c r="B26" t="s">
        <v>390</v>
      </c>
      <c r="C26" s="4" t="s">
        <v>336</v>
      </c>
    </row>
    <row r="27" spans="1:3" ht="30" x14ac:dyDescent="0.25">
      <c r="A27" t="s">
        <v>203</v>
      </c>
      <c r="B27" t="s">
        <v>414</v>
      </c>
      <c r="C27" s="4" t="s">
        <v>519</v>
      </c>
    </row>
    <row r="28" spans="1:3" ht="30" x14ac:dyDescent="0.25">
      <c r="A28" t="s">
        <v>337</v>
      </c>
      <c r="B28" t="s">
        <v>390</v>
      </c>
      <c r="C28" s="4" t="s">
        <v>342</v>
      </c>
    </row>
    <row r="29" spans="1:3" ht="30" x14ac:dyDescent="0.25">
      <c r="A29" t="s">
        <v>391</v>
      </c>
      <c r="B29" t="s">
        <v>415</v>
      </c>
      <c r="C29" s="4" t="s">
        <v>392</v>
      </c>
    </row>
    <row r="30" spans="1:3" x14ac:dyDescent="0.25">
      <c r="A30" t="s">
        <v>397</v>
      </c>
      <c r="B30" t="s">
        <v>390</v>
      </c>
      <c r="C30" s="4" t="s">
        <v>450</v>
      </c>
    </row>
    <row r="31" spans="1:3" x14ac:dyDescent="0.25">
      <c r="A31" t="s">
        <v>111</v>
      </c>
      <c r="B31" t="s">
        <v>390</v>
      </c>
      <c r="C31" s="4" t="s">
        <v>340</v>
      </c>
    </row>
    <row r="32" spans="1:3" x14ac:dyDescent="0.25">
      <c r="A32" t="s">
        <v>134</v>
      </c>
      <c r="B32" t="s">
        <v>390</v>
      </c>
      <c r="C32" s="4" t="s">
        <v>339</v>
      </c>
    </row>
    <row r="33" spans="1:3" ht="30" x14ac:dyDescent="0.25">
      <c r="A33" t="s">
        <v>117</v>
      </c>
      <c r="B33" t="s">
        <v>390</v>
      </c>
      <c r="C33" s="4" t="s">
        <v>343</v>
      </c>
    </row>
    <row r="34" spans="1:3" ht="30" x14ac:dyDescent="0.25">
      <c r="A34" t="s">
        <v>122</v>
      </c>
      <c r="B34" t="s">
        <v>416</v>
      </c>
      <c r="C34" s="4" t="s">
        <v>345</v>
      </c>
    </row>
    <row r="35" spans="1:3" x14ac:dyDescent="0.25">
      <c r="A35" t="s">
        <v>53</v>
      </c>
      <c r="B35" t="s">
        <v>390</v>
      </c>
      <c r="C35" s="4" t="s">
        <v>346</v>
      </c>
    </row>
    <row r="36" spans="1:3" ht="30" x14ac:dyDescent="0.25">
      <c r="A36" t="s">
        <v>288</v>
      </c>
      <c r="B36" t="s">
        <v>390</v>
      </c>
      <c r="C36" s="4" t="s">
        <v>347</v>
      </c>
    </row>
    <row r="37" spans="1:3" ht="30" x14ac:dyDescent="0.25">
      <c r="A37" t="s">
        <v>55</v>
      </c>
      <c r="B37" t="s">
        <v>417</v>
      </c>
      <c r="C37" s="4" t="s">
        <v>348</v>
      </c>
    </row>
    <row r="38" spans="1:3" x14ac:dyDescent="0.25">
      <c r="A38" t="s">
        <v>61</v>
      </c>
      <c r="B38" t="s">
        <v>390</v>
      </c>
      <c r="C38" s="4" t="s">
        <v>349</v>
      </c>
    </row>
    <row r="39" spans="1:3" ht="30" x14ac:dyDescent="0.25">
      <c r="A39" t="s">
        <v>202</v>
      </c>
      <c r="B39" t="s">
        <v>390</v>
      </c>
      <c r="C39" s="4" t="s">
        <v>350</v>
      </c>
    </row>
  </sheetData>
  <sortState xmlns:xlrd2="http://schemas.microsoft.com/office/spreadsheetml/2017/richdata2" ref="A2:D39">
    <sortCondition ref="A2:A3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13E68-C360-43EB-8E12-EB67B484A1C8}">
  <dimension ref="A1:CS311"/>
  <sheetViews>
    <sheetView topLeftCell="CC1" zoomScaleNormal="100" workbookViewId="0"/>
  </sheetViews>
  <sheetFormatPr defaultRowHeight="15" x14ac:dyDescent="0.25"/>
  <cols>
    <col min="1" max="1" width="10.5703125" style="18" bestFit="1" customWidth="1"/>
    <col min="2" max="2" width="9.5703125" style="18" bestFit="1" customWidth="1"/>
    <col min="3" max="3" width="14.28515625" style="18" customWidth="1"/>
    <col min="4" max="4" width="18" style="18" customWidth="1"/>
    <col min="5" max="5" width="7.7109375" style="16" customWidth="1"/>
    <col min="6" max="6" width="12" style="18" customWidth="1"/>
    <col min="7" max="7" width="11" style="18" customWidth="1"/>
    <col min="8" max="8" width="15.42578125" style="18" customWidth="1"/>
    <col min="9" max="9" width="12.5703125" style="18" customWidth="1"/>
    <col min="10" max="10" width="15.5703125" style="16" customWidth="1"/>
    <col min="11" max="11" width="13.28515625" style="17" bestFit="1" customWidth="1"/>
    <col min="12" max="12" width="12.42578125" style="17" bestFit="1" customWidth="1"/>
    <col min="13" max="13" width="17.28515625" style="147" bestFit="1" customWidth="1"/>
    <col min="14" max="14" width="32.85546875" style="16" bestFit="1" customWidth="1"/>
    <col min="15" max="15" width="7.7109375" style="16" customWidth="1"/>
    <col min="16" max="16" width="14.5703125" style="16" bestFit="1" customWidth="1"/>
    <col min="17" max="17" width="13.42578125" style="16" bestFit="1" customWidth="1"/>
    <col min="18" max="18" width="14.140625" style="16" bestFit="1" customWidth="1"/>
    <col min="19" max="19" width="20.5703125" style="16" bestFit="1" customWidth="1"/>
    <col min="20" max="20" width="7.7109375" style="16" customWidth="1"/>
    <col min="21" max="21" width="11.42578125" style="16" bestFit="1" customWidth="1"/>
    <col min="22" max="22" width="10.7109375" style="16" bestFit="1" customWidth="1"/>
    <col min="23" max="23" width="20.5703125" style="8" customWidth="1"/>
    <col min="24" max="24" width="27.140625" style="16" customWidth="1"/>
    <col min="25" max="25" width="7.7109375" style="16" customWidth="1"/>
    <col min="26" max="26" width="14.140625" style="18" bestFit="1" customWidth="1"/>
    <col min="27" max="27" width="13.42578125" style="18" bestFit="1" customWidth="1"/>
    <col min="28" max="28" width="18.140625" style="72" bestFit="1" customWidth="1"/>
    <col min="29" max="29" width="20.5703125" style="16" bestFit="1" customWidth="1"/>
    <col min="30" max="30" width="7.7109375" style="16" customWidth="1"/>
    <col min="31" max="32" width="16" style="18" bestFit="1" customWidth="1"/>
    <col min="33" max="33" width="18.140625" style="8" customWidth="1"/>
    <col min="34" max="34" width="26.140625" style="18" bestFit="1" customWidth="1"/>
    <col min="35" max="35" width="7.7109375" style="16" customWidth="1"/>
    <col min="36" max="36" width="9.7109375" style="18" bestFit="1" customWidth="1"/>
    <col min="37" max="37" width="9" style="18" bestFit="1" customWidth="1"/>
    <col min="38" max="38" width="14" style="8" customWidth="1"/>
    <col min="39" max="39" width="22.85546875" style="18" bestFit="1" customWidth="1"/>
    <col min="40" max="40" width="7.7109375" style="18" customWidth="1"/>
    <col min="41" max="42" width="15.5703125" style="18" customWidth="1"/>
    <col min="43" max="43" width="16.28515625" style="8" customWidth="1"/>
    <col min="44" max="44" width="30.5703125" style="16" bestFit="1" customWidth="1"/>
    <col min="45" max="45" width="7.7109375" style="16" customWidth="1"/>
    <col min="46" max="46" width="20.28515625" style="16" bestFit="1" customWidth="1"/>
    <col min="47" max="47" width="20.28515625" style="16" customWidth="1"/>
    <col min="48" max="48" width="20.28515625" style="8" customWidth="1"/>
    <col min="49" max="49" width="27.42578125" style="16" bestFit="1" customWidth="1"/>
    <col min="50" max="50" width="7.7109375" style="16" customWidth="1"/>
    <col min="51" max="51" width="22" style="16" bestFit="1" customWidth="1"/>
    <col min="52" max="52" width="21.140625" style="16" bestFit="1" customWidth="1"/>
    <col min="53" max="53" width="26" style="8" bestFit="1" customWidth="1"/>
    <col min="54" max="54" width="27.42578125" style="16" bestFit="1" customWidth="1"/>
    <col min="55" max="55" width="7.7109375" style="16" customWidth="1"/>
    <col min="56" max="57" width="22.5703125" style="16" bestFit="1" customWidth="1"/>
    <col min="58" max="58" width="22.5703125" style="8" bestFit="1" customWidth="1"/>
    <col min="59" max="59" width="27.42578125" style="16" bestFit="1" customWidth="1"/>
    <col min="60" max="60" width="12.140625" style="16" customWidth="1"/>
    <col min="61" max="61" width="14" style="18" bestFit="1" customWidth="1"/>
    <col min="62" max="62" width="13.28515625" style="18" bestFit="1" customWidth="1"/>
    <col min="63" max="63" width="20.5703125" style="16" bestFit="1" customWidth="1"/>
    <col min="64" max="64" width="9.7109375" style="16" bestFit="1" customWidth="1"/>
    <col min="65" max="65" width="11.140625" style="16" bestFit="1" customWidth="1"/>
    <col min="66" max="66" width="10.42578125" style="16" bestFit="1" customWidth="1"/>
    <col min="67" max="67" width="20.5703125" style="16" bestFit="1" customWidth="1"/>
    <col min="68" max="68" width="8" style="16" customWidth="1"/>
    <col min="69" max="69" width="12.7109375" style="16" bestFit="1" customWidth="1"/>
    <col min="70" max="70" width="12" style="16" bestFit="1" customWidth="1"/>
    <col min="71" max="71" width="20.5703125" style="16" bestFit="1" customWidth="1"/>
    <col min="72" max="72" width="9.5703125" style="16" customWidth="1"/>
    <col min="73" max="73" width="10" style="16" bestFit="1" customWidth="1"/>
    <col min="74" max="74" width="9.28515625" style="16" bestFit="1" customWidth="1"/>
    <col min="75" max="75" width="20.5703125" style="16" bestFit="1" customWidth="1"/>
    <col min="76" max="76" width="10" style="16" customWidth="1"/>
    <col min="77" max="77" width="12.7109375" style="16" bestFit="1" customWidth="1"/>
    <col min="78" max="78" width="12" style="16" bestFit="1" customWidth="1"/>
    <col min="79" max="79" width="20.5703125" style="16" bestFit="1" customWidth="1"/>
    <col min="80" max="80" width="9" style="16" bestFit="1" customWidth="1"/>
    <col min="81" max="81" width="16.140625" style="16" bestFit="1" customWidth="1"/>
    <col min="82" max="82" width="15.42578125" style="16" bestFit="1" customWidth="1"/>
    <col min="83" max="83" width="16.5703125" style="16" bestFit="1" customWidth="1"/>
    <col min="84" max="84" width="11.140625" style="16" bestFit="1" customWidth="1"/>
    <col min="85" max="85" width="12.28515625" style="16" bestFit="1" customWidth="1"/>
    <col min="86" max="86" width="13.85546875" style="16" bestFit="1" customWidth="1"/>
    <col min="87" max="87" width="18.28515625" style="16" bestFit="1" customWidth="1"/>
    <col min="88" max="88" width="14.140625" style="16" bestFit="1" customWidth="1"/>
    <col min="89" max="89" width="14.5703125" style="16" bestFit="1" customWidth="1"/>
    <col min="90" max="90" width="10" style="16" bestFit="1" customWidth="1"/>
    <col min="91" max="91" width="11.85546875" style="16" bestFit="1" customWidth="1"/>
    <col min="92" max="92" width="11.140625" style="16" bestFit="1" customWidth="1"/>
    <col min="93" max="93" width="20.5703125" style="16" bestFit="1" customWidth="1"/>
    <col min="94" max="94" width="9.140625" style="16"/>
    <col min="95" max="95" width="10.7109375" style="16" bestFit="1" customWidth="1"/>
    <col min="96" max="96" width="10" style="16" bestFit="1" customWidth="1"/>
    <col min="97" max="97" width="20.5703125" style="16" bestFit="1" customWidth="1"/>
    <col min="98" max="16384" width="9.140625" style="16"/>
  </cols>
  <sheetData>
    <row r="1" spans="1:97" ht="15.75" thickBot="1" x14ac:dyDescent="0.3">
      <c r="A1" s="129" t="s">
        <v>0</v>
      </c>
      <c r="B1" s="129" t="s">
        <v>1</v>
      </c>
      <c r="C1" s="129" t="s">
        <v>464</v>
      </c>
      <c r="D1" s="129" t="s">
        <v>2</v>
      </c>
      <c r="F1" s="142" t="s">
        <v>304</v>
      </c>
      <c r="G1" s="142" t="s">
        <v>305</v>
      </c>
      <c r="H1" s="142" t="s">
        <v>462</v>
      </c>
      <c r="I1" s="142" t="s">
        <v>306</v>
      </c>
      <c r="K1" s="91" t="s">
        <v>18</v>
      </c>
      <c r="L1" s="91" t="s">
        <v>19</v>
      </c>
      <c r="M1" s="145" t="s">
        <v>453</v>
      </c>
      <c r="N1" s="90" t="s">
        <v>20</v>
      </c>
      <c r="P1" s="85" t="s">
        <v>3</v>
      </c>
      <c r="Q1" s="85" t="s">
        <v>4</v>
      </c>
      <c r="R1" s="86" t="s">
        <v>452</v>
      </c>
      <c r="S1" s="85" t="s">
        <v>5</v>
      </c>
      <c r="U1" s="76" t="s">
        <v>12</v>
      </c>
      <c r="V1" s="76" t="s">
        <v>13</v>
      </c>
      <c r="W1" s="148" t="s">
        <v>461</v>
      </c>
      <c r="X1" s="76" t="s">
        <v>14</v>
      </c>
      <c r="Z1" s="109" t="s">
        <v>475</v>
      </c>
      <c r="AA1" s="109" t="s">
        <v>476</v>
      </c>
      <c r="AB1" s="108" t="s">
        <v>478</v>
      </c>
      <c r="AC1" s="107" t="s">
        <v>477</v>
      </c>
      <c r="AE1" s="95" t="s">
        <v>24</v>
      </c>
      <c r="AF1" s="95" t="s">
        <v>25</v>
      </c>
      <c r="AG1" s="94" t="s">
        <v>480</v>
      </c>
      <c r="AH1" s="95" t="s">
        <v>492</v>
      </c>
      <c r="AJ1" s="89" t="s">
        <v>35</v>
      </c>
      <c r="AK1" s="89" t="s">
        <v>36</v>
      </c>
      <c r="AL1" s="98" t="s">
        <v>491</v>
      </c>
      <c r="AM1" s="89" t="s">
        <v>37</v>
      </c>
      <c r="AO1" s="101" t="s">
        <v>38</v>
      </c>
      <c r="AP1" s="101" t="s">
        <v>39</v>
      </c>
      <c r="AQ1" s="100" t="s">
        <v>509</v>
      </c>
      <c r="AR1" s="99" t="s">
        <v>40</v>
      </c>
      <c r="AT1" s="93" t="s">
        <v>527</v>
      </c>
      <c r="AU1" s="93" t="s">
        <v>528</v>
      </c>
      <c r="AV1" s="94" t="s">
        <v>529</v>
      </c>
      <c r="AW1" s="93" t="s">
        <v>530</v>
      </c>
      <c r="AY1" s="93" t="s">
        <v>520</v>
      </c>
      <c r="AZ1" s="93" t="s">
        <v>521</v>
      </c>
      <c r="BA1" s="94" t="s">
        <v>522</v>
      </c>
      <c r="BB1" s="93" t="s">
        <v>523</v>
      </c>
      <c r="BD1" s="77" t="s">
        <v>531</v>
      </c>
      <c r="BE1" s="77" t="s">
        <v>532</v>
      </c>
      <c r="BF1" s="77" t="s">
        <v>533</v>
      </c>
      <c r="BG1" s="77" t="s">
        <v>534</v>
      </c>
      <c r="BI1" s="103" t="s">
        <v>32</v>
      </c>
      <c r="BJ1" s="103" t="s">
        <v>33</v>
      </c>
      <c r="BK1" s="104" t="s">
        <v>34</v>
      </c>
      <c r="BM1" s="16" t="s">
        <v>15</v>
      </c>
      <c r="BN1" s="16" t="s">
        <v>16</v>
      </c>
      <c r="BO1" s="16" t="s">
        <v>17</v>
      </c>
      <c r="BQ1" s="16" t="s">
        <v>21</v>
      </c>
      <c r="BR1" s="16" t="s">
        <v>22</v>
      </c>
      <c r="BS1" s="16" t="s">
        <v>23</v>
      </c>
      <c r="BU1" s="16" t="s">
        <v>26</v>
      </c>
      <c r="BV1" s="16" t="s">
        <v>27</v>
      </c>
      <c r="BW1" s="16" t="s">
        <v>28</v>
      </c>
      <c r="BY1" s="16" t="s">
        <v>29</v>
      </c>
      <c r="BZ1" s="16" t="s">
        <v>30</v>
      </c>
      <c r="CA1" s="16" t="s">
        <v>31</v>
      </c>
      <c r="CC1" s="16" t="s">
        <v>109</v>
      </c>
      <c r="CD1" s="16" t="s">
        <v>41</v>
      </c>
      <c r="CE1" s="16" t="s">
        <v>42</v>
      </c>
      <c r="CF1" s="16" t="s">
        <v>43</v>
      </c>
      <c r="CG1" s="16" t="s">
        <v>44</v>
      </c>
      <c r="CH1" s="16" t="s">
        <v>46</v>
      </c>
      <c r="CI1" s="16" t="s">
        <v>47</v>
      </c>
      <c r="CJ1" s="16" t="s">
        <v>48</v>
      </c>
      <c r="CK1" s="16" t="s">
        <v>49</v>
      </c>
      <c r="CM1" s="16" t="s">
        <v>6</v>
      </c>
      <c r="CN1" s="16" t="s">
        <v>7</v>
      </c>
      <c r="CO1" s="16" t="s">
        <v>8</v>
      </c>
      <c r="CQ1" s="16" t="s">
        <v>9</v>
      </c>
      <c r="CR1" s="16" t="s">
        <v>10</v>
      </c>
      <c r="CS1" s="16" t="s">
        <v>11</v>
      </c>
    </row>
    <row r="2" spans="1:97" x14ac:dyDescent="0.25">
      <c r="A2" s="130" t="s">
        <v>473</v>
      </c>
      <c r="B2" s="131"/>
      <c r="C2" s="131"/>
      <c r="D2" s="132"/>
      <c r="F2" s="142">
        <v>338.34</v>
      </c>
      <c r="G2" s="142">
        <v>52.774999999999999</v>
      </c>
      <c r="H2" s="142"/>
      <c r="I2" s="142" t="s">
        <v>288</v>
      </c>
      <c r="K2" s="91">
        <v>209</v>
      </c>
      <c r="L2" s="91">
        <v>58</v>
      </c>
      <c r="M2" s="145"/>
      <c r="N2" s="90" t="s">
        <v>338</v>
      </c>
      <c r="P2" s="87">
        <v>58</v>
      </c>
      <c r="Q2" s="87">
        <v>32.4</v>
      </c>
      <c r="R2" s="86"/>
      <c r="S2" s="85" t="s">
        <v>111</v>
      </c>
      <c r="U2" s="76">
        <v>107.361</v>
      </c>
      <c r="V2" s="76">
        <v>42.045000000000002</v>
      </c>
      <c r="W2" s="148"/>
      <c r="X2" s="76" t="s">
        <v>122</v>
      </c>
      <c r="Z2" s="109">
        <v>8.1219999999999999</v>
      </c>
      <c r="AA2" s="109">
        <v>3.0550000000000002</v>
      </c>
      <c r="AB2" s="108"/>
      <c r="AC2" s="107" t="s">
        <v>351</v>
      </c>
      <c r="AE2" s="95">
        <v>8.4209999999999994</v>
      </c>
      <c r="AF2" s="95">
        <v>12.882999999999999</v>
      </c>
      <c r="AG2" s="94"/>
      <c r="AH2" s="95" t="s">
        <v>351</v>
      </c>
      <c r="AJ2" s="89">
        <v>1.095</v>
      </c>
      <c r="AK2" s="152"/>
      <c r="AL2" s="98">
        <v>0.48587799999999998</v>
      </c>
      <c r="AM2" s="89" t="s">
        <v>351</v>
      </c>
      <c r="AO2" s="101">
        <v>0.67200000000000004</v>
      </c>
      <c r="AP2" s="101">
        <v>1.0680384000000001</v>
      </c>
      <c r="AQ2" s="100"/>
      <c r="AR2" s="99" t="s">
        <v>200</v>
      </c>
      <c r="AT2" s="102">
        <v>1.1479999999999999</v>
      </c>
      <c r="AU2" s="102"/>
      <c r="AV2" s="94">
        <v>0.63404000000000005</v>
      </c>
      <c r="AW2" s="93" t="s">
        <v>54</v>
      </c>
      <c r="AY2" s="102">
        <v>3.0474772128683516</v>
      </c>
      <c r="AZ2" s="102">
        <v>0.53562944812999103</v>
      </c>
      <c r="BA2" s="94"/>
      <c r="BB2" s="93" t="s">
        <v>386</v>
      </c>
      <c r="BD2" s="162">
        <v>11.053000000000001</v>
      </c>
      <c r="BE2" s="162"/>
      <c r="BF2" s="163">
        <v>0.4</v>
      </c>
      <c r="BG2" s="77" t="s">
        <v>54</v>
      </c>
      <c r="BH2"/>
      <c r="BI2" s="103">
        <v>9.23</v>
      </c>
      <c r="BJ2" s="103">
        <v>5.58</v>
      </c>
      <c r="BK2" s="104" t="s">
        <v>130</v>
      </c>
      <c r="BM2" s="18">
        <v>64.46586411836897</v>
      </c>
      <c r="BN2" s="18">
        <v>47.573739295908659</v>
      </c>
      <c r="BO2" s="16" t="s">
        <v>51</v>
      </c>
      <c r="BQ2" s="17">
        <v>22.063183441580826</v>
      </c>
      <c r="BR2" s="17">
        <v>4.8263213778458063</v>
      </c>
      <c r="BS2" s="16" t="s">
        <v>51</v>
      </c>
      <c r="BU2" s="18">
        <v>56.536907569050868</v>
      </c>
      <c r="BV2" s="18">
        <v>20.339497235207325</v>
      </c>
      <c r="BW2" s="16" t="s">
        <v>51</v>
      </c>
      <c r="BY2" s="16">
        <v>124.10540685889214</v>
      </c>
      <c r="BZ2" s="48">
        <v>25.855293095602534</v>
      </c>
      <c r="CA2" s="16" t="s">
        <v>51</v>
      </c>
      <c r="CD2" s="16">
        <v>85</v>
      </c>
      <c r="CE2" s="16" t="s">
        <v>53</v>
      </c>
      <c r="CF2" s="16">
        <v>88</v>
      </c>
      <c r="CG2" s="16" t="s">
        <v>53</v>
      </c>
      <c r="CH2" s="16">
        <v>48.8</v>
      </c>
      <c r="CI2" s="16" t="s">
        <v>56</v>
      </c>
      <c r="CJ2" s="16">
        <v>87.8</v>
      </c>
      <c r="CK2" s="16" t="s">
        <v>56</v>
      </c>
      <c r="CM2" s="17">
        <v>248.21081371778428</v>
      </c>
      <c r="CN2" s="17">
        <v>79.979039975730501</v>
      </c>
      <c r="CO2" s="16" t="s">
        <v>51</v>
      </c>
      <c r="CQ2" s="17">
        <v>165.4738758118562</v>
      </c>
      <c r="CR2" s="17">
        <v>53.089535156303867</v>
      </c>
      <c r="CS2" s="16" t="s">
        <v>51</v>
      </c>
    </row>
    <row r="3" spans="1:97" x14ac:dyDescent="0.25">
      <c r="A3" s="80">
        <v>256.16000000000003</v>
      </c>
      <c r="B3" s="79">
        <v>83.8</v>
      </c>
      <c r="C3" s="133">
        <v>1.4315375000000002E-2</v>
      </c>
      <c r="D3" s="134" t="s">
        <v>471</v>
      </c>
      <c r="F3" s="142">
        <v>350.28</v>
      </c>
      <c r="G3" s="142">
        <v>53.323</v>
      </c>
      <c r="H3" s="142"/>
      <c r="I3" s="142" t="s">
        <v>288</v>
      </c>
      <c r="K3" s="91">
        <v>214.9</v>
      </c>
      <c r="L3" s="91">
        <v>47.862068965517238</v>
      </c>
      <c r="M3" s="191">
        <v>3.6363636363636397E-2</v>
      </c>
      <c r="N3" s="90" t="s">
        <v>456</v>
      </c>
      <c r="P3" s="87">
        <v>61.379310344827587</v>
      </c>
      <c r="Q3" s="87"/>
      <c r="R3" s="86"/>
      <c r="S3" s="85" t="s">
        <v>110</v>
      </c>
      <c r="U3" s="76">
        <v>109.104</v>
      </c>
      <c r="V3" s="76"/>
      <c r="W3" s="148"/>
      <c r="X3" s="76" t="s">
        <v>122</v>
      </c>
      <c r="Z3" s="109">
        <v>10.205</v>
      </c>
      <c r="AA3" s="109">
        <v>8.1820000000000004</v>
      </c>
      <c r="AB3" s="108"/>
      <c r="AC3" s="107" t="s">
        <v>351</v>
      </c>
      <c r="AE3" s="95">
        <v>9.1370000000000005</v>
      </c>
      <c r="AF3" s="95">
        <v>2.0030000000000001</v>
      </c>
      <c r="AG3" s="94"/>
      <c r="AH3" s="95" t="s">
        <v>351</v>
      </c>
      <c r="AJ3" s="89">
        <v>1.242</v>
      </c>
      <c r="AK3" s="152"/>
      <c r="AL3" s="98">
        <v>0.41064699999999998</v>
      </c>
      <c r="AM3" s="89" t="s">
        <v>351</v>
      </c>
      <c r="AO3" s="101">
        <v>0.76800000000000002</v>
      </c>
      <c r="AP3" s="101">
        <v>2.5866555</v>
      </c>
      <c r="AQ3" s="100"/>
      <c r="AR3" s="99" t="s">
        <v>200</v>
      </c>
      <c r="AT3" s="102">
        <v>1.22</v>
      </c>
      <c r="AU3" s="102"/>
      <c r="AV3" s="94">
        <v>0.64254999999999995</v>
      </c>
      <c r="AW3" s="93" t="s">
        <v>54</v>
      </c>
      <c r="AY3" s="102">
        <v>2.3761359092099998</v>
      </c>
      <c r="AZ3" s="102">
        <v>0.998362059941026</v>
      </c>
      <c r="BA3" s="94"/>
      <c r="BB3" s="93" t="s">
        <v>388</v>
      </c>
      <c r="BD3" s="162">
        <v>11.938000000000001</v>
      </c>
      <c r="BE3" s="162"/>
      <c r="BF3" s="163">
        <v>0.43332999999999999</v>
      </c>
      <c r="BG3" s="77" t="s">
        <v>54</v>
      </c>
      <c r="BI3" s="103">
        <v>10.755801927770653</v>
      </c>
      <c r="BJ3" s="103">
        <v>2.9647402749624234</v>
      </c>
      <c r="BK3" s="104" t="s">
        <v>117</v>
      </c>
      <c r="BM3" s="18">
        <v>68.947448254940085</v>
      </c>
      <c r="BN3" s="18">
        <v>56.536907569050861</v>
      </c>
      <c r="BO3" s="16" t="s">
        <v>51</v>
      </c>
      <c r="BQ3" s="17">
        <v>14</v>
      </c>
      <c r="BR3" s="17">
        <v>3</v>
      </c>
      <c r="BS3" s="16" t="s">
        <v>57</v>
      </c>
      <c r="BU3" s="18">
        <v>84.115886871026902</v>
      </c>
      <c r="BV3" s="18">
        <v>58.605331016699076</v>
      </c>
      <c r="BW3" s="16" t="s">
        <v>51</v>
      </c>
      <c r="BY3" s="16">
        <v>256.48</v>
      </c>
      <c r="BZ3" s="16">
        <v>53.23</v>
      </c>
      <c r="CA3" s="16" t="s">
        <v>52</v>
      </c>
      <c r="CD3" s="16">
        <v>55</v>
      </c>
      <c r="CE3" s="16" t="s">
        <v>53</v>
      </c>
      <c r="CF3" s="16">
        <v>130</v>
      </c>
      <c r="CG3" s="16" t="s">
        <v>53</v>
      </c>
      <c r="CH3" s="16">
        <v>5.6</v>
      </c>
      <c r="CI3" s="16" t="s">
        <v>59</v>
      </c>
      <c r="CJ3" s="16">
        <v>83.3</v>
      </c>
      <c r="CK3" s="16" t="s">
        <v>56</v>
      </c>
      <c r="CM3" s="17">
        <v>324.05300679821835</v>
      </c>
      <c r="CN3" s="17">
        <v>103.42117238241013</v>
      </c>
      <c r="CO3" s="16" t="s">
        <v>51</v>
      </c>
      <c r="CQ3" s="17">
        <v>162</v>
      </c>
      <c r="CR3" s="16">
        <v>53.6</v>
      </c>
      <c r="CS3" s="16" t="s">
        <v>52</v>
      </c>
    </row>
    <row r="4" spans="1:97" x14ac:dyDescent="0.25">
      <c r="A4" s="81">
        <v>307.99120465277781</v>
      </c>
      <c r="B4" s="78">
        <v>71.565416666666664</v>
      </c>
      <c r="C4" s="135">
        <v>1.6724000000000003E-2</v>
      </c>
      <c r="D4" s="136" t="s">
        <v>470</v>
      </c>
      <c r="F4" s="142">
        <v>417.59</v>
      </c>
      <c r="G4" s="142">
        <v>53.704000000000001</v>
      </c>
      <c r="H4" s="142"/>
      <c r="I4" s="142" t="s">
        <v>288</v>
      </c>
      <c r="K4" s="91">
        <v>220.63183441580824</v>
      </c>
      <c r="L4" s="92">
        <v>38.61057102276645</v>
      </c>
      <c r="M4" s="191"/>
      <c r="N4" s="90" t="s">
        <v>51</v>
      </c>
      <c r="P4" s="87">
        <v>68.275862068965523</v>
      </c>
      <c r="Q4" s="87"/>
      <c r="R4" s="86"/>
      <c r="S4" s="85" t="s">
        <v>110</v>
      </c>
      <c r="U4" s="76">
        <v>109.2</v>
      </c>
      <c r="V4" s="76"/>
      <c r="W4" s="148"/>
      <c r="X4" s="76" t="s">
        <v>56</v>
      </c>
      <c r="Z4" s="109">
        <v>11.03</v>
      </c>
      <c r="AA4" s="109">
        <v>5.56</v>
      </c>
      <c r="AB4" s="108"/>
      <c r="AC4" s="107" t="s">
        <v>335</v>
      </c>
      <c r="AE4" s="95">
        <v>9.4879999999999995</v>
      </c>
      <c r="AF4" s="95">
        <v>9.2029999999999994</v>
      </c>
      <c r="AG4" s="94"/>
      <c r="AH4" s="95" t="s">
        <v>351</v>
      </c>
      <c r="AJ4" s="89">
        <v>1.2749999999999999</v>
      </c>
      <c r="AK4" s="89">
        <v>0.34079999999999999</v>
      </c>
      <c r="AL4" s="98">
        <v>0.71498000000000006</v>
      </c>
      <c r="AM4" s="89" t="s">
        <v>112</v>
      </c>
      <c r="AO4" s="101">
        <v>0.79680000000000006</v>
      </c>
      <c r="AP4" s="101">
        <v>4.5057869999999998</v>
      </c>
      <c r="AQ4" s="100"/>
      <c r="AR4" s="99" t="s">
        <v>200</v>
      </c>
      <c r="AT4" s="102">
        <v>1.675</v>
      </c>
      <c r="AU4" s="102"/>
      <c r="AV4" s="94">
        <v>0.61277000000000004</v>
      </c>
      <c r="AW4" s="93" t="s">
        <v>54</v>
      </c>
      <c r="AY4" s="102">
        <v>3.1016009597484797</v>
      </c>
      <c r="AZ4" s="102">
        <v>0.84981421268637225</v>
      </c>
      <c r="BA4" s="94"/>
      <c r="BB4" s="93" t="s">
        <v>387</v>
      </c>
      <c r="BD4" s="162">
        <v>14.904</v>
      </c>
      <c r="BE4" s="162"/>
      <c r="BF4" s="163">
        <v>0.32411000000000001</v>
      </c>
      <c r="BG4" s="77" t="s">
        <v>54</v>
      </c>
      <c r="BI4" s="103">
        <v>11.3</v>
      </c>
      <c r="BJ4" s="103">
        <v>3.65</v>
      </c>
      <c r="BK4" s="104" t="s">
        <v>111</v>
      </c>
      <c r="BM4" s="18">
        <v>67.568499289841284</v>
      </c>
      <c r="BN4" s="18">
        <v>60.673754464347276</v>
      </c>
      <c r="BO4" s="16" t="s">
        <v>51</v>
      </c>
      <c r="BQ4" s="17">
        <v>14.8</v>
      </c>
      <c r="BU4" s="18">
        <v>70.900000000000006</v>
      </c>
      <c r="BV4" s="18"/>
      <c r="BW4" s="16" t="s">
        <v>56</v>
      </c>
      <c r="BY4" s="16">
        <v>184.78</v>
      </c>
      <c r="BZ4" s="16">
        <v>39.92</v>
      </c>
      <c r="CA4" s="16" t="s">
        <v>52</v>
      </c>
      <c r="CD4" s="16">
        <v>76</v>
      </c>
      <c r="CE4" s="16" t="s">
        <v>53</v>
      </c>
      <c r="CF4" s="16">
        <v>118</v>
      </c>
      <c r="CG4" s="16" t="s">
        <v>53</v>
      </c>
      <c r="CH4" s="16">
        <v>6.6</v>
      </c>
      <c r="CI4" s="16" t="s">
        <v>59</v>
      </c>
      <c r="CJ4" s="16">
        <v>45.4</v>
      </c>
      <c r="CK4" s="16" t="s">
        <v>56</v>
      </c>
      <c r="CM4" s="17">
        <v>303.36877232173634</v>
      </c>
      <c r="CN4" s="17">
        <v>99.973799969663119</v>
      </c>
      <c r="CO4" s="16" t="s">
        <v>51</v>
      </c>
      <c r="CQ4" s="16">
        <v>212</v>
      </c>
      <c r="CR4" s="16">
        <v>38.5</v>
      </c>
      <c r="CS4" s="16" t="s">
        <v>60</v>
      </c>
    </row>
    <row r="5" spans="1:97" x14ac:dyDescent="0.25">
      <c r="A5" s="81">
        <v>395.76</v>
      </c>
      <c r="B5" s="78">
        <v>84.95</v>
      </c>
      <c r="C5" s="135">
        <v>1.1645933333333332E-2</v>
      </c>
      <c r="D5" s="136" t="s">
        <v>468</v>
      </c>
      <c r="F5" s="142">
        <v>496.36</v>
      </c>
      <c r="G5" s="142">
        <v>58.048999999999999</v>
      </c>
      <c r="H5" s="142"/>
      <c r="I5" s="142" t="s">
        <v>288</v>
      </c>
      <c r="K5" s="91">
        <v>230</v>
      </c>
      <c r="L5" s="91"/>
      <c r="M5" s="191"/>
      <c r="N5" s="90" t="s">
        <v>132</v>
      </c>
      <c r="P5" s="87">
        <v>82.068965517241381</v>
      </c>
      <c r="Q5" s="87"/>
      <c r="R5" s="86"/>
      <c r="S5" s="85" t="s">
        <v>110</v>
      </c>
      <c r="U5" s="76">
        <v>109.2</v>
      </c>
      <c r="V5" s="76"/>
      <c r="W5" s="148">
        <v>1.1000000000000001E-2</v>
      </c>
      <c r="X5" s="76" t="s">
        <v>298</v>
      </c>
      <c r="Z5" s="109">
        <v>11.38</v>
      </c>
      <c r="AA5" s="109">
        <v>5.23</v>
      </c>
      <c r="AB5" s="108"/>
      <c r="AC5" s="107" t="s">
        <v>335</v>
      </c>
      <c r="AE5" s="95">
        <v>10.003</v>
      </c>
      <c r="AF5" s="95">
        <v>5.6429999999999998</v>
      </c>
      <c r="AG5" s="94"/>
      <c r="AH5" s="95" t="s">
        <v>351</v>
      </c>
      <c r="AJ5" s="89">
        <v>1.5389999999999999</v>
      </c>
      <c r="AK5" s="89">
        <v>0.1232</v>
      </c>
      <c r="AL5" s="98">
        <v>0.44490000000000002</v>
      </c>
      <c r="AM5" s="89" t="s">
        <v>112</v>
      </c>
      <c r="AO5" s="101">
        <v>0.81600000000000006</v>
      </c>
      <c r="AP5" s="101">
        <v>2.1777970500000001</v>
      </c>
      <c r="AQ5" s="100"/>
      <c r="AR5" s="99" t="s">
        <v>200</v>
      </c>
      <c r="AT5" s="102">
        <v>1.8180000000000001</v>
      </c>
      <c r="AU5" s="102"/>
      <c r="AV5" s="94">
        <v>0.61206000000000005</v>
      </c>
      <c r="AW5" s="93" t="s">
        <v>54</v>
      </c>
      <c r="AY5" s="102">
        <v>3.3515354596726374</v>
      </c>
      <c r="AZ5" s="102">
        <v>0.32887514576578819</v>
      </c>
      <c r="BA5" s="94"/>
      <c r="BB5" s="93" t="s">
        <v>404</v>
      </c>
      <c r="BD5" s="162">
        <v>14.928000000000001</v>
      </c>
      <c r="BE5" s="162"/>
      <c r="BF5" s="163">
        <v>0.36737999999999998</v>
      </c>
      <c r="BG5" s="77" t="s">
        <v>54</v>
      </c>
      <c r="BI5" s="103">
        <v>11.514223858574994</v>
      </c>
      <c r="BJ5" s="103">
        <v>5.3089535156303862</v>
      </c>
      <c r="BK5" s="104" t="s">
        <v>117</v>
      </c>
      <c r="BM5" s="18"/>
      <c r="BN5" s="18">
        <v>70</v>
      </c>
      <c r="BO5" s="16" t="s">
        <v>53</v>
      </c>
      <c r="BQ5" s="17">
        <v>14.3</v>
      </c>
      <c r="BU5" s="18">
        <v>129.62120271928734</v>
      </c>
      <c r="BV5" s="18">
        <v>39.989519987865251</v>
      </c>
      <c r="BW5" s="16" t="s">
        <v>110</v>
      </c>
      <c r="BY5" s="16">
        <v>3.54</v>
      </c>
      <c r="BZ5" s="16">
        <v>0.125</v>
      </c>
      <c r="CA5" s="16" t="s">
        <v>60</v>
      </c>
      <c r="CD5" s="16">
        <v>63</v>
      </c>
      <c r="CE5" s="16" t="s">
        <v>53</v>
      </c>
      <c r="CF5" s="16">
        <v>126</v>
      </c>
      <c r="CG5" s="16" t="s">
        <v>53</v>
      </c>
      <c r="CH5" s="16">
        <v>7.7</v>
      </c>
      <c r="CI5" s="16" t="s">
        <v>59</v>
      </c>
      <c r="CJ5" s="16">
        <v>30.4</v>
      </c>
      <c r="CK5" s="16" t="s">
        <v>56</v>
      </c>
      <c r="CM5" s="17">
        <v>321</v>
      </c>
      <c r="CN5" s="17">
        <v>95.8</v>
      </c>
      <c r="CO5" s="16" t="s">
        <v>111</v>
      </c>
      <c r="CQ5" s="16">
        <v>85.9</v>
      </c>
      <c r="CS5" s="16" t="s">
        <v>56</v>
      </c>
    </row>
    <row r="6" spans="1:97" x14ac:dyDescent="0.25">
      <c r="A6" s="81">
        <v>493.18</v>
      </c>
      <c r="B6" s="78">
        <v>74.010000000000005</v>
      </c>
      <c r="C6" s="135">
        <v>8.0000000000000002E-3</v>
      </c>
      <c r="D6" s="136" t="s">
        <v>469</v>
      </c>
      <c r="F6" s="142">
        <v>505.51</v>
      </c>
      <c r="G6" s="142">
        <v>53.029000000000003</v>
      </c>
      <c r="H6" s="142"/>
      <c r="I6" s="142" t="s">
        <v>288</v>
      </c>
      <c r="K6" s="91">
        <f>36770/145</f>
        <v>253.58620689655172</v>
      </c>
      <c r="L6" s="91"/>
      <c r="M6" s="191"/>
      <c r="N6" s="90" t="s">
        <v>137</v>
      </c>
      <c r="P6" s="87">
        <v>95.862068965517238</v>
      </c>
      <c r="Q6" s="87"/>
      <c r="R6" s="86"/>
      <c r="S6" s="85" t="s">
        <v>110</v>
      </c>
      <c r="U6" s="76">
        <v>111.2</v>
      </c>
      <c r="V6" s="76"/>
      <c r="W6" s="148">
        <v>1.11E-2</v>
      </c>
      <c r="X6" s="76" t="s">
        <v>298</v>
      </c>
      <c r="Z6" s="109">
        <v>11.766999999999999</v>
      </c>
      <c r="AA6" s="109">
        <v>2.145</v>
      </c>
      <c r="AB6" s="108"/>
      <c r="AC6" s="107" t="s">
        <v>351</v>
      </c>
      <c r="AE6" s="95">
        <v>11.632999999999999</v>
      </c>
      <c r="AF6" s="95">
        <v>2.923</v>
      </c>
      <c r="AG6" s="94"/>
      <c r="AH6" s="95" t="s">
        <v>351</v>
      </c>
      <c r="AJ6" s="89">
        <v>1.722</v>
      </c>
      <c r="AK6" s="152"/>
      <c r="AL6" s="98">
        <v>0.40064899999999998</v>
      </c>
      <c r="AM6" s="89" t="s">
        <v>351</v>
      </c>
      <c r="AO6" s="101">
        <v>1.1052</v>
      </c>
      <c r="AP6" s="101"/>
      <c r="AQ6" s="100">
        <v>0.46667352941176476</v>
      </c>
      <c r="AR6" s="99" t="s">
        <v>353</v>
      </c>
      <c r="AT6" s="102">
        <v>2.105</v>
      </c>
      <c r="AU6" s="102"/>
      <c r="AV6" s="94">
        <v>0.39787</v>
      </c>
      <c r="AW6" s="93" t="s">
        <v>54</v>
      </c>
      <c r="AY6" s="102">
        <v>2.7192873591748365</v>
      </c>
      <c r="AZ6" s="102">
        <v>0.41368386215364239</v>
      </c>
      <c r="BA6" s="94"/>
      <c r="BB6" s="93" t="s">
        <v>407</v>
      </c>
      <c r="BD6" s="162">
        <v>15.4337</v>
      </c>
      <c r="BE6" s="162">
        <v>2.1882654326806854</v>
      </c>
      <c r="BF6" s="163">
        <v>0.38536000000000004</v>
      </c>
      <c r="BG6" s="77" t="s">
        <v>55</v>
      </c>
      <c r="BI6" s="103">
        <v>11.583171306829934</v>
      </c>
      <c r="BJ6" s="103">
        <v>2.7578979301976032</v>
      </c>
      <c r="BK6" s="104" t="s">
        <v>117</v>
      </c>
      <c r="BM6" s="18">
        <v>69.8</v>
      </c>
      <c r="BN6" s="18"/>
      <c r="BO6" s="16" t="s">
        <v>56</v>
      </c>
      <c r="BQ6" s="17">
        <v>15.3</v>
      </c>
      <c r="BU6" s="18">
        <v>157.20018202126337</v>
      </c>
      <c r="BV6" s="18">
        <v>19.305285511383225</v>
      </c>
      <c r="BW6" s="16" t="s">
        <v>110</v>
      </c>
      <c r="BY6" s="16">
        <v>4.7573739295908659</v>
      </c>
      <c r="BZ6" s="16">
        <v>0.75842193080434095</v>
      </c>
      <c r="CA6" s="16" t="s">
        <v>110</v>
      </c>
      <c r="CD6" s="16">
        <v>65</v>
      </c>
      <c r="CE6" s="16" t="s">
        <v>53</v>
      </c>
      <c r="CF6" s="16">
        <v>106</v>
      </c>
      <c r="CG6" s="16" t="s">
        <v>53</v>
      </c>
      <c r="CH6" s="16">
        <v>7.8</v>
      </c>
      <c r="CI6" s="16" t="s">
        <v>59</v>
      </c>
      <c r="CJ6" s="16">
        <v>50.3</v>
      </c>
      <c r="CK6" s="16" t="s">
        <v>56</v>
      </c>
      <c r="CR6" s="16">
        <v>55</v>
      </c>
      <c r="CS6" s="16" t="s">
        <v>53</v>
      </c>
    </row>
    <row r="7" spans="1:97" x14ac:dyDescent="0.25">
      <c r="A7" s="81">
        <v>502.88</v>
      </c>
      <c r="B7" s="78">
        <v>85.13</v>
      </c>
      <c r="C7" s="135">
        <v>1.4737750000000001E-2</v>
      </c>
      <c r="D7" s="136" t="s">
        <v>466</v>
      </c>
      <c r="F7" s="142">
        <v>512.33000000000004</v>
      </c>
      <c r="G7" s="142">
        <v>57.878</v>
      </c>
      <c r="H7" s="142"/>
      <c r="I7" s="142" t="s">
        <v>288</v>
      </c>
      <c r="K7" s="91">
        <v>311.5</v>
      </c>
      <c r="L7" s="91">
        <v>62.620689655172413</v>
      </c>
      <c r="M7" s="191">
        <v>1.2121212121212133E-2</v>
      </c>
      <c r="N7" s="90" t="s">
        <v>474</v>
      </c>
      <c r="P7" s="88">
        <v>111.51</v>
      </c>
      <c r="Q7" s="85"/>
      <c r="R7" s="86">
        <v>1.4E-2</v>
      </c>
      <c r="S7" s="85" t="s">
        <v>61</v>
      </c>
      <c r="U7" s="76">
        <v>113.39</v>
      </c>
      <c r="V7" s="76">
        <v>42.664000000000001</v>
      </c>
      <c r="W7" s="148"/>
      <c r="X7" s="76" t="s">
        <v>122</v>
      </c>
      <c r="Z7" s="109">
        <v>11.871</v>
      </c>
      <c r="AA7" s="109">
        <v>10.733000000000001</v>
      </c>
      <c r="AB7" s="108"/>
      <c r="AC7" s="107" t="s">
        <v>351</v>
      </c>
      <c r="AE7" s="95">
        <v>12.45</v>
      </c>
      <c r="AF7" s="95">
        <v>1.764</v>
      </c>
      <c r="AG7" s="94"/>
      <c r="AH7" s="95" t="s">
        <v>351</v>
      </c>
      <c r="AJ7" s="89">
        <v>1.7290000000000001</v>
      </c>
      <c r="AK7" s="152"/>
      <c r="AL7" s="98">
        <v>0.35028599999999999</v>
      </c>
      <c r="AM7" s="89" t="s">
        <v>351</v>
      </c>
      <c r="AO7" s="101">
        <v>1.1520000000000001</v>
      </c>
      <c r="AP7" s="101">
        <v>2.7702246000000001</v>
      </c>
      <c r="AQ7" s="100"/>
      <c r="AR7" s="99" t="s">
        <v>200</v>
      </c>
      <c r="AT7" s="102">
        <v>2.464</v>
      </c>
      <c r="AU7" s="102"/>
      <c r="AV7" s="94">
        <v>0.51206000000000007</v>
      </c>
      <c r="AW7" s="93" t="s">
        <v>54</v>
      </c>
      <c r="AY7" s="102">
        <v>4.0444573146347853</v>
      </c>
      <c r="AZ7" s="102">
        <v>0.49365822197838582</v>
      </c>
      <c r="BA7" s="94"/>
      <c r="BB7" s="93" t="s">
        <v>405</v>
      </c>
      <c r="BD7" s="162">
        <v>15.478</v>
      </c>
      <c r="BE7" s="162"/>
      <c r="BF7" s="163">
        <v>0.46240999999999999</v>
      </c>
      <c r="BG7" s="77" t="s">
        <v>54</v>
      </c>
      <c r="BI7" s="103">
        <v>14.84</v>
      </c>
      <c r="BJ7" s="103">
        <v>4.3499999999999996</v>
      </c>
      <c r="BK7" s="104" t="s">
        <v>131</v>
      </c>
      <c r="BM7" s="18">
        <v>90.5</v>
      </c>
      <c r="BN7" s="18"/>
      <c r="BO7" s="16" t="s">
        <v>56</v>
      </c>
      <c r="BQ7" s="17">
        <v>14.2</v>
      </c>
      <c r="BU7" s="18">
        <v>15</v>
      </c>
      <c r="BV7" s="18">
        <v>8.9600000000000009</v>
      </c>
      <c r="BW7" s="16" t="s">
        <v>111</v>
      </c>
      <c r="BY7" s="16">
        <v>89</v>
      </c>
      <c r="BZ7" s="16">
        <v>31</v>
      </c>
      <c r="CA7" s="16" t="s">
        <v>337</v>
      </c>
      <c r="CD7" s="16">
        <v>89</v>
      </c>
      <c r="CE7" s="16" t="s">
        <v>53</v>
      </c>
      <c r="CF7" s="16">
        <v>144</v>
      </c>
      <c r="CG7" s="16" t="s">
        <v>53</v>
      </c>
      <c r="CH7" s="16">
        <v>11.9</v>
      </c>
      <c r="CI7" s="16" t="s">
        <v>59</v>
      </c>
      <c r="CJ7" s="16">
        <v>57.6</v>
      </c>
      <c r="CK7" s="16" t="s">
        <v>56</v>
      </c>
      <c r="CR7" s="16">
        <v>55</v>
      </c>
      <c r="CS7" s="16" t="s">
        <v>53</v>
      </c>
    </row>
    <row r="8" spans="1:97" ht="15.75" thickBot="1" x14ac:dyDescent="0.3">
      <c r="A8" s="81">
        <v>537.23</v>
      </c>
      <c r="B8" s="78">
        <v>80.489999999999995</v>
      </c>
      <c r="C8" s="135">
        <v>1.5759000000000002E-2</v>
      </c>
      <c r="D8" s="136" t="s">
        <v>467</v>
      </c>
      <c r="F8" s="142">
        <v>553</v>
      </c>
      <c r="G8" s="142">
        <v>54.375</v>
      </c>
      <c r="H8" s="143">
        <v>1.9666666666666666E-2</v>
      </c>
      <c r="I8" s="142" t="s">
        <v>288</v>
      </c>
      <c r="K8" s="91">
        <v>320.10000000000002</v>
      </c>
      <c r="L8" s="91">
        <v>88.4</v>
      </c>
      <c r="M8" s="191">
        <v>5.0000000000000001E-3</v>
      </c>
      <c r="N8" s="90" t="s">
        <v>52</v>
      </c>
      <c r="P8" s="87">
        <v>120</v>
      </c>
      <c r="Q8" s="87">
        <v>41</v>
      </c>
      <c r="R8" s="86"/>
      <c r="S8" s="85" t="s">
        <v>111</v>
      </c>
      <c r="U8" s="76">
        <v>113.971</v>
      </c>
      <c r="V8" s="76">
        <v>42.122</v>
      </c>
      <c r="W8" s="148"/>
      <c r="X8" s="76" t="s">
        <v>122</v>
      </c>
      <c r="Z8" s="109">
        <v>12.079000000000001</v>
      </c>
      <c r="AA8" s="109">
        <v>5.2270000000000003</v>
      </c>
      <c r="AB8" s="108"/>
      <c r="AC8" s="107" t="s">
        <v>351</v>
      </c>
      <c r="AE8" s="95">
        <v>16.346</v>
      </c>
      <c r="AF8" s="95">
        <v>3.8885000000000001</v>
      </c>
      <c r="AG8" s="94"/>
      <c r="AH8" s="95" t="s">
        <v>203</v>
      </c>
      <c r="AJ8" s="89">
        <v>1.7370000000000001</v>
      </c>
      <c r="AK8" s="152"/>
      <c r="AL8" s="98">
        <v>0.290051</v>
      </c>
      <c r="AM8" s="89" t="s">
        <v>351</v>
      </c>
      <c r="AO8" s="101">
        <v>1.2325999999999999</v>
      </c>
      <c r="AP8" s="101"/>
      <c r="AQ8" s="100">
        <v>0.43363455882352953</v>
      </c>
      <c r="AR8" s="99" t="s">
        <v>353</v>
      </c>
      <c r="AT8" s="102">
        <v>2.823</v>
      </c>
      <c r="AU8" s="102"/>
      <c r="AV8" s="94">
        <v>0.61843999999999999</v>
      </c>
      <c r="AW8" s="93" t="s">
        <v>54</v>
      </c>
      <c r="AY8" s="161">
        <v>8.5150098594850991</v>
      </c>
      <c r="AZ8" s="161">
        <v>0.7749679228768962</v>
      </c>
      <c r="BA8" s="119"/>
      <c r="BB8" s="118" t="s">
        <v>406</v>
      </c>
      <c r="BD8" s="162">
        <v>16.077000000000002</v>
      </c>
      <c r="BE8" s="162"/>
      <c r="BF8" s="163"/>
      <c r="BG8" s="77" t="s">
        <v>54</v>
      </c>
      <c r="BI8" s="103">
        <v>15.83</v>
      </c>
      <c r="BJ8" s="103">
        <v>4.6399999999999997</v>
      </c>
      <c r="BK8" s="104" t="s">
        <v>131</v>
      </c>
      <c r="BM8" s="18">
        <v>73.400000000000006</v>
      </c>
      <c r="BN8" s="18"/>
      <c r="BO8" s="16" t="s">
        <v>56</v>
      </c>
      <c r="BU8" s="18">
        <v>129.6</v>
      </c>
      <c r="BV8" s="18">
        <v>39.299999999999997</v>
      </c>
      <c r="BW8" s="16" t="s">
        <v>111</v>
      </c>
      <c r="CC8" s="17">
        <v>153.75280960851637</v>
      </c>
      <c r="CD8" s="17">
        <v>111.00539169045355</v>
      </c>
      <c r="CE8" s="16" t="s">
        <v>110</v>
      </c>
      <c r="CF8" s="16">
        <v>140</v>
      </c>
      <c r="CG8" s="16" t="s">
        <v>53</v>
      </c>
      <c r="CH8" s="16">
        <v>16.100000000000001</v>
      </c>
      <c r="CI8" s="16" t="s">
        <v>59</v>
      </c>
      <c r="CJ8" s="16">
        <v>80</v>
      </c>
      <c r="CK8" s="16" t="s">
        <v>56</v>
      </c>
      <c r="CR8" s="16">
        <v>53</v>
      </c>
      <c r="CS8" s="16" t="s">
        <v>53</v>
      </c>
    </row>
    <row r="9" spans="1:97" ht="15.75" thickBot="1" x14ac:dyDescent="0.3">
      <c r="A9" s="82">
        <v>560.30999999999995</v>
      </c>
      <c r="B9" s="83">
        <v>85.44</v>
      </c>
      <c r="C9" s="137">
        <v>1.6234800000000001E-2</v>
      </c>
      <c r="D9" s="138" t="s">
        <v>465</v>
      </c>
      <c r="F9" s="142">
        <v>561.83000000000004</v>
      </c>
      <c r="G9" s="142">
        <v>58.313000000000002</v>
      </c>
      <c r="H9" s="142"/>
      <c r="I9" s="142" t="s">
        <v>288</v>
      </c>
      <c r="K9" s="91">
        <v>328.18985369351481</v>
      </c>
      <c r="L9" s="91">
        <v>96.526427556916119</v>
      </c>
      <c r="M9" s="191">
        <f>(2.65-2.62)/1.65</f>
        <v>1.8181818181818063E-2</v>
      </c>
      <c r="N9" s="90" t="s">
        <v>51</v>
      </c>
      <c r="P9" s="87">
        <v>130.44857209834663</v>
      </c>
      <c r="Q9" s="87">
        <v>23.993711992719149</v>
      </c>
      <c r="R9" s="86">
        <v>0.04</v>
      </c>
      <c r="S9" s="85" t="s">
        <v>118</v>
      </c>
      <c r="U9" s="76">
        <v>114.5</v>
      </c>
      <c r="V9" s="76"/>
      <c r="W9" s="148"/>
      <c r="X9" s="76" t="s">
        <v>56</v>
      </c>
      <c r="Z9" s="109">
        <v>14.56</v>
      </c>
      <c r="AA9" s="109">
        <v>6.78</v>
      </c>
      <c r="AB9" s="108"/>
      <c r="AC9" s="107" t="s">
        <v>335</v>
      </c>
      <c r="AE9" s="95">
        <v>16.565999999999999</v>
      </c>
      <c r="AF9" s="95">
        <v>2.2042000000000002</v>
      </c>
      <c r="AG9" s="94"/>
      <c r="AH9" s="95" t="s">
        <v>203</v>
      </c>
      <c r="AJ9" s="89">
        <v>1.8029999999999999</v>
      </c>
      <c r="AK9" s="89">
        <v>0.25719999999999998</v>
      </c>
      <c r="AL9" s="98">
        <v>0.56625999999999999</v>
      </c>
      <c r="AM9" s="89" t="s">
        <v>112</v>
      </c>
      <c r="AO9" s="101">
        <v>1.2375</v>
      </c>
      <c r="AP9" s="101"/>
      <c r="AQ9" s="100">
        <v>0.44835073529411773</v>
      </c>
      <c r="AR9" s="99" t="s">
        <v>353</v>
      </c>
      <c r="AT9" s="102">
        <v>2.847</v>
      </c>
      <c r="AU9" s="102"/>
      <c r="AV9" s="94">
        <v>0.65034999999999998</v>
      </c>
      <c r="AW9" s="93" t="s">
        <v>54</v>
      </c>
      <c r="AY9" s="120">
        <f>AVERAGE(AY2:AY8)</f>
        <v>3.8793577249705984</v>
      </c>
      <c r="AZ9" s="120">
        <f>AVERAGE(AZ2:AZ8)</f>
        <v>0.62785583907601461</v>
      </c>
      <c r="BA9" s="117"/>
      <c r="BB9" s="113" t="s">
        <v>481</v>
      </c>
      <c r="BD9" s="162">
        <v>16.22</v>
      </c>
      <c r="BE9" s="162"/>
      <c r="BF9" s="163">
        <v>0.39078000000000002</v>
      </c>
      <c r="BG9" s="77" t="s">
        <v>54</v>
      </c>
      <c r="BI9" s="103">
        <v>15.857913098636219</v>
      </c>
      <c r="BJ9" s="103">
        <v>1.8615811028833822</v>
      </c>
      <c r="BK9" s="104" t="s">
        <v>110</v>
      </c>
      <c r="BM9" s="18">
        <v>55.3</v>
      </c>
      <c r="BN9" s="18"/>
      <c r="BO9" s="16" t="s">
        <v>56</v>
      </c>
      <c r="CC9" s="17">
        <v>277.85821646740851</v>
      </c>
      <c r="CD9" s="17">
        <v>95.147478591817318</v>
      </c>
      <c r="CE9" s="16" t="s">
        <v>110</v>
      </c>
      <c r="CF9" s="16">
        <v>111</v>
      </c>
      <c r="CG9" s="16" t="s">
        <v>53</v>
      </c>
      <c r="CH9" s="16">
        <v>20.100000000000001</v>
      </c>
      <c r="CI9" s="16" t="s">
        <v>59</v>
      </c>
      <c r="CJ9" s="16">
        <v>50.3</v>
      </c>
      <c r="CK9" s="16" t="s">
        <v>56</v>
      </c>
      <c r="CR9" s="16">
        <v>46</v>
      </c>
      <c r="CS9" s="16" t="s">
        <v>53</v>
      </c>
    </row>
    <row r="10" spans="1:97" ht="15.75" thickBot="1" x14ac:dyDescent="0.3">
      <c r="A10" s="110">
        <f>AVERAGE(A1:A9)</f>
        <v>436.21588637896826</v>
      </c>
      <c r="B10" s="110">
        <f t="shared" ref="B10:C10" si="0">AVERAGE(B1:B9)</f>
        <v>80.769345238095227</v>
      </c>
      <c r="C10" s="111">
        <f t="shared" si="0"/>
        <v>1.3916694047619046E-2</v>
      </c>
      <c r="D10" s="139" t="s">
        <v>481</v>
      </c>
      <c r="F10" s="144">
        <v>584.33000000000004</v>
      </c>
      <c r="G10" s="144">
        <v>57.534999999999997</v>
      </c>
      <c r="H10" s="144"/>
      <c r="I10" s="144" t="s">
        <v>288</v>
      </c>
      <c r="K10" s="91">
        <v>340</v>
      </c>
      <c r="L10" s="91">
        <v>39</v>
      </c>
      <c r="M10" s="191">
        <v>7.7000000000000002E-3</v>
      </c>
      <c r="N10" s="90" t="s">
        <v>58</v>
      </c>
      <c r="P10" s="87">
        <v>142.92806023249079</v>
      </c>
      <c r="Q10" s="87">
        <v>29.302665508349538</v>
      </c>
      <c r="R10" s="86">
        <v>5.2400000000000002E-2</v>
      </c>
      <c r="S10" s="85" t="s">
        <v>118</v>
      </c>
      <c r="U10" s="76">
        <v>114.55200000000001</v>
      </c>
      <c r="V10" s="76"/>
      <c r="W10" s="148"/>
      <c r="X10" s="76" t="s">
        <v>122</v>
      </c>
      <c r="Z10" s="109">
        <v>15.58</v>
      </c>
      <c r="AA10" s="109">
        <v>6.5</v>
      </c>
      <c r="AB10" s="108"/>
      <c r="AC10" s="107" t="s">
        <v>335</v>
      </c>
      <c r="AE10" s="95">
        <v>17.170000000000002</v>
      </c>
      <c r="AF10" s="95">
        <v>4.125</v>
      </c>
      <c r="AG10" s="94"/>
      <c r="AH10" s="95" t="s">
        <v>351</v>
      </c>
      <c r="AJ10" s="89">
        <v>2.0640000000000001</v>
      </c>
      <c r="AK10" s="152"/>
      <c r="AL10" s="98">
        <v>0.39402500000000001</v>
      </c>
      <c r="AM10" s="89" t="s">
        <v>351</v>
      </c>
      <c r="AO10" s="101">
        <v>1.248</v>
      </c>
      <c r="AP10" s="101">
        <v>3.1540509000000001</v>
      </c>
      <c r="AQ10" s="100"/>
      <c r="AR10" s="99" t="s">
        <v>200</v>
      </c>
      <c r="AT10" s="102">
        <v>2.895</v>
      </c>
      <c r="AU10" s="102"/>
      <c r="AV10" s="94">
        <v>0.59858</v>
      </c>
      <c r="AW10" s="93" t="s">
        <v>54</v>
      </c>
      <c r="AY10" s="97">
        <f>COUNT(AY2:AY8)</f>
        <v>7</v>
      </c>
      <c r="AZ10" s="97">
        <f>COUNT(AZ2:AZ8)</f>
        <v>7</v>
      </c>
      <c r="BA10" s="97"/>
      <c r="BB10" s="113" t="s">
        <v>482</v>
      </c>
      <c r="BD10" s="162">
        <v>16.5976</v>
      </c>
      <c r="BE10" s="162">
        <v>1.0023052380779003</v>
      </c>
      <c r="BF10" s="163">
        <v>0.44188000000000005</v>
      </c>
      <c r="BG10" s="77" t="s">
        <v>55</v>
      </c>
      <c r="BI10" s="103">
        <v>17.55</v>
      </c>
      <c r="BJ10" s="103">
        <v>3.4</v>
      </c>
      <c r="BK10" s="104" t="s">
        <v>131</v>
      </c>
      <c r="BM10" s="18">
        <v>31.9</v>
      </c>
      <c r="BN10" s="18"/>
      <c r="BO10" s="16" t="s">
        <v>56</v>
      </c>
      <c r="CC10" s="16">
        <v>278</v>
      </c>
      <c r="CD10" s="16">
        <v>92.4</v>
      </c>
      <c r="CE10" s="16" t="s">
        <v>111</v>
      </c>
      <c r="CF10" s="16">
        <v>91</v>
      </c>
      <c r="CG10" s="16" t="s">
        <v>53</v>
      </c>
      <c r="CH10" s="16">
        <v>23.5</v>
      </c>
      <c r="CI10" s="16" t="s">
        <v>59</v>
      </c>
      <c r="CJ10" s="16">
        <v>112.3</v>
      </c>
      <c r="CK10" s="16" t="s">
        <v>56</v>
      </c>
      <c r="CR10" s="16">
        <v>55</v>
      </c>
      <c r="CS10" s="16" t="s">
        <v>53</v>
      </c>
    </row>
    <row r="11" spans="1:97" ht="15.75" thickBot="1" x14ac:dyDescent="0.3">
      <c r="A11" s="112">
        <f>COUNT(A1:A9)</f>
        <v>7</v>
      </c>
      <c r="B11" s="112">
        <f t="shared" ref="B11:C11" si="1">COUNT(B1:B9)</f>
        <v>7</v>
      </c>
      <c r="C11" s="112">
        <f t="shared" si="1"/>
        <v>7</v>
      </c>
      <c r="D11" s="140" t="s">
        <v>482</v>
      </c>
      <c r="F11" s="193">
        <f>AVERAGE(F2:F10)</f>
        <v>479.95222222222219</v>
      </c>
      <c r="G11" s="193">
        <f t="shared" ref="G11:H11" si="2">AVERAGE(G2:G10)</f>
        <v>55.44233333333333</v>
      </c>
      <c r="H11" s="194">
        <f t="shared" si="2"/>
        <v>1.9666666666666666E-2</v>
      </c>
      <c r="I11" s="113" t="s">
        <v>481</v>
      </c>
      <c r="K11" s="91">
        <v>374</v>
      </c>
      <c r="L11" s="91">
        <v>70</v>
      </c>
      <c r="M11" s="191">
        <f>(2.65-2.62)/1.65</f>
        <v>1.8181818181818063E-2</v>
      </c>
      <c r="N11" s="90" t="s">
        <v>60</v>
      </c>
      <c r="P11" s="87">
        <v>146.51332754174766</v>
      </c>
      <c r="Q11" s="87">
        <v>34.473724127470042</v>
      </c>
      <c r="R11" s="86">
        <v>4.4999999999999998E-2</v>
      </c>
      <c r="S11" s="85" t="s">
        <v>118</v>
      </c>
      <c r="U11" s="76">
        <v>114.77</v>
      </c>
      <c r="V11" s="76">
        <v>38.064</v>
      </c>
      <c r="W11" s="148"/>
      <c r="X11" s="76" t="s">
        <v>122</v>
      </c>
      <c r="Z11" s="109">
        <v>16.14</v>
      </c>
      <c r="AA11" s="109">
        <v>4.4930000000000003</v>
      </c>
      <c r="AB11" s="108"/>
      <c r="AC11" s="107" t="s">
        <v>351</v>
      </c>
      <c r="AE11" s="95">
        <v>17.600000000000001</v>
      </c>
      <c r="AF11" s="95"/>
      <c r="AG11" s="94">
        <v>0.18600000000000003</v>
      </c>
      <c r="AH11" s="95" t="s">
        <v>298</v>
      </c>
      <c r="AJ11" s="89">
        <v>2.1949999999999998</v>
      </c>
      <c r="AK11" s="152"/>
      <c r="AL11" s="98">
        <v>0.440888</v>
      </c>
      <c r="AM11" s="89" t="s">
        <v>499</v>
      </c>
      <c r="AO11" s="101">
        <v>1.248</v>
      </c>
      <c r="AP11" s="101"/>
      <c r="AQ11" s="100"/>
      <c r="AR11" s="99" t="s">
        <v>200</v>
      </c>
      <c r="AT11" s="102">
        <v>3.0139999999999998</v>
      </c>
      <c r="AU11" s="102"/>
      <c r="AV11" s="94">
        <v>0.62411000000000005</v>
      </c>
      <c r="AW11" s="93" t="s">
        <v>54</v>
      </c>
      <c r="AY11" s="120">
        <f>_xlfn.STDEV.S(AY2:AY8)</f>
        <v>2.1094033431170689</v>
      </c>
      <c r="AZ11" s="120">
        <f>_xlfn.STDEV.S(AZ2:AZ8)</f>
        <v>0.24831302248317411</v>
      </c>
      <c r="BA11" s="117"/>
      <c r="BB11" s="113" t="s">
        <v>524</v>
      </c>
      <c r="BD11" s="162">
        <v>16.699000000000002</v>
      </c>
      <c r="BE11" s="162"/>
      <c r="BF11" s="163">
        <v>0.34183999999999998</v>
      </c>
      <c r="BG11" s="77" t="s">
        <v>54</v>
      </c>
      <c r="BI11" s="103">
        <v>18.63</v>
      </c>
      <c r="BJ11" s="103">
        <v>5.56</v>
      </c>
      <c r="BK11" s="104" t="s">
        <v>131</v>
      </c>
      <c r="BM11" s="18">
        <v>24.1</v>
      </c>
      <c r="BN11" s="18"/>
      <c r="BO11" s="16" t="s">
        <v>56</v>
      </c>
      <c r="CF11" s="16">
        <v>131</v>
      </c>
      <c r="CG11" s="16" t="s">
        <v>53</v>
      </c>
      <c r="CH11" s="16">
        <v>25.5</v>
      </c>
      <c r="CI11" s="16" t="s">
        <v>59</v>
      </c>
      <c r="CR11" s="16">
        <v>62</v>
      </c>
      <c r="CS11" s="16" t="s">
        <v>53</v>
      </c>
    </row>
    <row r="12" spans="1:97" x14ac:dyDescent="0.25">
      <c r="A12" s="79" t="s">
        <v>472</v>
      </c>
      <c r="B12" s="79"/>
      <c r="C12" s="133"/>
      <c r="D12" s="79"/>
      <c r="F12" s="195">
        <f>COUNT(F2:F10)</f>
        <v>9</v>
      </c>
      <c r="G12" s="195">
        <f t="shared" ref="G12:H12" si="3">COUNT(G2:G10)</f>
        <v>9</v>
      </c>
      <c r="H12" s="195">
        <f t="shared" si="3"/>
        <v>1</v>
      </c>
      <c r="I12" s="113" t="s">
        <v>482</v>
      </c>
      <c r="K12" s="91">
        <v>505</v>
      </c>
      <c r="L12" s="91"/>
      <c r="M12" s="191"/>
      <c r="N12" s="90" t="s">
        <v>135</v>
      </c>
      <c r="P12" s="87">
        <v>147.34069692080695</v>
      </c>
      <c r="Q12" s="87">
        <v>32.12951088680208</v>
      </c>
      <c r="R12" s="86">
        <v>0.04</v>
      </c>
      <c r="S12" s="85" t="s">
        <v>118</v>
      </c>
      <c r="U12" s="76">
        <v>115.133</v>
      </c>
      <c r="V12" s="76">
        <v>40.887999999999998</v>
      </c>
      <c r="W12" s="148"/>
      <c r="X12" s="76" t="s">
        <v>122</v>
      </c>
      <c r="Z12" s="109">
        <v>18.535</v>
      </c>
      <c r="AA12" s="109">
        <v>1.2849999999999999</v>
      </c>
      <c r="AB12" s="108"/>
      <c r="AC12" s="107" t="s">
        <v>351</v>
      </c>
      <c r="AE12" s="95">
        <v>17.899999999999999</v>
      </c>
      <c r="AF12" s="95"/>
      <c r="AG12" s="94">
        <v>0.18600000000000003</v>
      </c>
      <c r="AH12" s="95" t="s">
        <v>298</v>
      </c>
      <c r="AJ12" s="89">
        <v>2.6059999999999999</v>
      </c>
      <c r="AK12" s="152"/>
      <c r="AL12" s="98">
        <v>0.43151499999999998</v>
      </c>
      <c r="AM12" s="89" t="s">
        <v>351</v>
      </c>
      <c r="AO12" s="101">
        <v>1.3440000000000001</v>
      </c>
      <c r="AP12" s="101">
        <v>0.41720250000000003</v>
      </c>
      <c r="AQ12" s="100"/>
      <c r="AR12" s="99" t="s">
        <v>200</v>
      </c>
      <c r="AT12" s="102">
        <v>3.1339999999999999</v>
      </c>
      <c r="AU12" s="102"/>
      <c r="AV12" s="94">
        <v>0.60142000000000007</v>
      </c>
      <c r="AW12" s="93" t="s">
        <v>54</v>
      </c>
      <c r="AY12" s="170">
        <f>_xlfn.CONFIDENCE.NORM(0.05,AY11,AY10)</f>
        <v>1.5626391505837596</v>
      </c>
      <c r="AZ12" s="170">
        <f>_xlfn.CONFIDENCE.NORM(0.05,AZ11,AZ10)</f>
        <v>0.18394948116400062</v>
      </c>
      <c r="BA12" s="97"/>
      <c r="BB12" s="113" t="s">
        <v>525</v>
      </c>
      <c r="BD12" s="162">
        <v>16.794</v>
      </c>
      <c r="BE12" s="162"/>
      <c r="BF12" s="163"/>
      <c r="BG12" s="77" t="s">
        <v>54</v>
      </c>
      <c r="BI12" s="103">
        <v>20.29</v>
      </c>
      <c r="BJ12" s="103">
        <v>5.29</v>
      </c>
      <c r="BK12" s="104" t="s">
        <v>131</v>
      </c>
      <c r="BM12" s="18">
        <v>68.5</v>
      </c>
      <c r="BN12" s="18"/>
      <c r="BO12" s="16" t="s">
        <v>56</v>
      </c>
      <c r="CF12" s="16">
        <v>142</v>
      </c>
      <c r="CG12" s="16" t="s">
        <v>53</v>
      </c>
      <c r="CH12" s="16">
        <v>28</v>
      </c>
      <c r="CI12" s="16" t="s">
        <v>59</v>
      </c>
      <c r="CR12" s="16">
        <v>74</v>
      </c>
      <c r="CS12" s="16" t="s">
        <v>53</v>
      </c>
    </row>
    <row r="13" spans="1:97" x14ac:dyDescent="0.25">
      <c r="A13" s="78">
        <v>230.07</v>
      </c>
      <c r="B13" s="78">
        <v>74.167000000000002</v>
      </c>
      <c r="C13" s="78"/>
      <c r="D13" s="78" t="s">
        <v>65</v>
      </c>
      <c r="F13" s="193">
        <f>_xlfn.STDEV.S(F2:F10)</f>
        <v>90.59757030099901</v>
      </c>
      <c r="G13" s="193">
        <f t="shared" ref="G13" si="4">_xlfn.STDEV.S(G2:G10)</f>
        <v>2.4222558184469283</v>
      </c>
      <c r="H13" s="193"/>
      <c r="I13" s="113" t="s">
        <v>524</v>
      </c>
      <c r="K13" s="91">
        <v>505</v>
      </c>
      <c r="L13" s="91"/>
      <c r="M13" s="191">
        <v>5.0000000000000001E-3</v>
      </c>
      <c r="N13" s="90" t="s">
        <v>459</v>
      </c>
      <c r="P13" s="87">
        <v>147.6164867138267</v>
      </c>
      <c r="Q13" s="87">
        <v>37.024779712902827</v>
      </c>
      <c r="R13" s="86">
        <v>3.4700000000000002E-2</v>
      </c>
      <c r="S13" s="85" t="s">
        <v>118</v>
      </c>
      <c r="U13" s="76">
        <v>115.42400000000001</v>
      </c>
      <c r="V13" s="76"/>
      <c r="W13" s="148"/>
      <c r="X13" s="76" t="s">
        <v>122</v>
      </c>
      <c r="Z13" s="109">
        <v>19.785</v>
      </c>
      <c r="AA13" s="109">
        <v>3.3809999999999998</v>
      </c>
      <c r="AB13" s="108"/>
      <c r="AC13" s="107" t="s">
        <v>351</v>
      </c>
      <c r="AE13" s="95">
        <v>18.7</v>
      </c>
      <c r="AF13" s="95">
        <v>2.64</v>
      </c>
      <c r="AG13" s="94">
        <v>0.184</v>
      </c>
      <c r="AH13" s="95" t="s">
        <v>298</v>
      </c>
      <c r="AJ13" s="89">
        <v>2.8319999999999999</v>
      </c>
      <c r="AK13" s="152"/>
      <c r="AL13" s="98">
        <v>0.28030300000000002</v>
      </c>
      <c r="AM13" s="89" t="s">
        <v>351</v>
      </c>
      <c r="AO13" s="101">
        <v>1.3849</v>
      </c>
      <c r="AP13" s="101"/>
      <c r="AQ13" s="100">
        <v>0.47417573529411772</v>
      </c>
      <c r="AR13" s="99" t="s">
        <v>353</v>
      </c>
      <c r="AT13" s="102">
        <v>3.1339999999999999</v>
      </c>
      <c r="AU13" s="102"/>
      <c r="AV13" s="94">
        <v>0.62198999999999993</v>
      </c>
      <c r="AW13" s="93" t="s">
        <v>54</v>
      </c>
      <c r="BD13" s="162">
        <v>18.206</v>
      </c>
      <c r="BE13" s="162"/>
      <c r="BF13" s="163">
        <v>0.35106000000000004</v>
      </c>
      <c r="BG13" s="77" t="s">
        <v>54</v>
      </c>
      <c r="BI13" s="103">
        <v>21.76</v>
      </c>
      <c r="BJ13" s="103">
        <v>5.26</v>
      </c>
      <c r="BK13" s="104" t="s">
        <v>131</v>
      </c>
      <c r="BM13" s="18">
        <v>28.9</v>
      </c>
      <c r="BN13" s="18"/>
      <c r="BO13" s="16" t="s">
        <v>56</v>
      </c>
      <c r="CF13" s="16">
        <v>117</v>
      </c>
      <c r="CG13" s="16" t="s">
        <v>53</v>
      </c>
      <c r="CH13" s="16">
        <v>32.6</v>
      </c>
      <c r="CI13" s="16" t="s">
        <v>59</v>
      </c>
      <c r="CR13" s="16">
        <v>53</v>
      </c>
      <c r="CS13" s="16" t="s">
        <v>53</v>
      </c>
    </row>
    <row r="14" spans="1:97" x14ac:dyDescent="0.25">
      <c r="A14" s="78">
        <v>250.5</v>
      </c>
      <c r="B14" s="78">
        <v>67.900999999999996</v>
      </c>
      <c r="C14" s="78"/>
      <c r="D14" s="78" t="s">
        <v>64</v>
      </c>
      <c r="F14" s="196">
        <f>_xlfn.CONFIDENCE.NORM(0.05,F13,F12)</f>
        <v>59.189324958931209</v>
      </c>
      <c r="G14" s="196">
        <f>_xlfn.CONFIDENCE.NORM(0.05,G13,G12)</f>
        <v>1.5825113884995234</v>
      </c>
      <c r="H14" s="197"/>
      <c r="I14" s="113" t="s">
        <v>525</v>
      </c>
      <c r="K14" s="91">
        <v>629</v>
      </c>
      <c r="L14" s="91">
        <v>84.8</v>
      </c>
      <c r="M14" s="191"/>
      <c r="N14" s="90" t="s">
        <v>136</v>
      </c>
      <c r="P14" s="87">
        <v>148</v>
      </c>
      <c r="Q14" s="87">
        <v>33.9</v>
      </c>
      <c r="R14" s="86"/>
      <c r="S14" s="85" t="s">
        <v>111</v>
      </c>
      <c r="U14" s="76">
        <v>116</v>
      </c>
      <c r="V14" s="76"/>
      <c r="W14" s="148">
        <v>1.11E-2</v>
      </c>
      <c r="X14" s="76" t="s">
        <v>298</v>
      </c>
      <c r="Z14" s="109">
        <v>23.013000000000002</v>
      </c>
      <c r="AA14" s="109">
        <v>2.0169999999999999</v>
      </c>
      <c r="AB14" s="108"/>
      <c r="AC14" s="107" t="s">
        <v>351</v>
      </c>
      <c r="AE14" s="95">
        <v>18.834</v>
      </c>
      <c r="AF14" s="95">
        <v>4.806</v>
      </c>
      <c r="AG14" s="94"/>
      <c r="AH14" s="95" t="s">
        <v>351</v>
      </c>
      <c r="AJ14" s="89">
        <v>3.3769999999999998</v>
      </c>
      <c r="AK14" s="152"/>
      <c r="AL14" s="98">
        <v>0.2908</v>
      </c>
      <c r="AM14" s="89" t="s">
        <v>351</v>
      </c>
      <c r="AO14" s="101">
        <v>1.44</v>
      </c>
      <c r="AP14" s="101">
        <v>1.6771540500000002</v>
      </c>
      <c r="AQ14" s="100"/>
      <c r="AR14" s="99" t="s">
        <v>200</v>
      </c>
      <c r="AT14" s="102">
        <v>3.206</v>
      </c>
      <c r="AU14" s="102"/>
      <c r="AV14" s="94">
        <v>0.59148999999999996</v>
      </c>
      <c r="AW14" s="93" t="s">
        <v>54</v>
      </c>
      <c r="BD14" s="162">
        <v>18.396999999999998</v>
      </c>
      <c r="BE14" s="162"/>
      <c r="BF14" s="163">
        <v>0.37518000000000001</v>
      </c>
      <c r="BG14" s="77" t="s">
        <v>54</v>
      </c>
      <c r="BI14" s="103">
        <v>21.83</v>
      </c>
      <c r="BJ14" s="103">
        <v>6.44</v>
      </c>
      <c r="BK14" s="104" t="s">
        <v>131</v>
      </c>
      <c r="BM14" s="18">
        <v>35.200000000000003</v>
      </c>
      <c r="BN14" s="18"/>
      <c r="BO14" s="16" t="s">
        <v>56</v>
      </c>
      <c r="CF14" s="16">
        <v>106</v>
      </c>
      <c r="CG14" s="16" t="s">
        <v>53</v>
      </c>
      <c r="CH14" s="16">
        <v>41.2</v>
      </c>
      <c r="CI14" s="16" t="s">
        <v>59</v>
      </c>
      <c r="CR14" s="16">
        <v>56</v>
      </c>
      <c r="CS14" s="16" t="s">
        <v>53</v>
      </c>
    </row>
    <row r="15" spans="1:97" x14ac:dyDescent="0.25">
      <c r="A15" s="78">
        <v>250.76</v>
      </c>
      <c r="B15" s="78">
        <v>102.044</v>
      </c>
      <c r="C15" s="78"/>
      <c r="D15" s="78" t="s">
        <v>50</v>
      </c>
      <c r="K15" s="91"/>
      <c r="L15" s="91"/>
      <c r="M15" s="191">
        <v>1.9E-2</v>
      </c>
      <c r="N15" s="90" t="s">
        <v>454</v>
      </c>
      <c r="P15" s="87">
        <v>149.17241379310346</v>
      </c>
      <c r="Q15" s="87">
        <v>67.379310344827587</v>
      </c>
      <c r="R15" s="86">
        <v>1.0526315789473694E-2</v>
      </c>
      <c r="S15" s="87" t="s">
        <v>474</v>
      </c>
      <c r="U15" s="76">
        <v>116.586</v>
      </c>
      <c r="V15" s="76"/>
      <c r="W15" s="148"/>
      <c r="X15" s="76" t="s">
        <v>122</v>
      </c>
      <c r="Z15" s="109">
        <v>25.512</v>
      </c>
      <c r="AA15" s="109">
        <v>6.5880000000000001</v>
      </c>
      <c r="AB15" s="108"/>
      <c r="AC15" s="107" t="s">
        <v>351</v>
      </c>
      <c r="AE15" s="95">
        <v>19.95</v>
      </c>
      <c r="AF15" s="95">
        <v>5.806</v>
      </c>
      <c r="AG15" s="94"/>
      <c r="AH15" s="95" t="s">
        <v>351</v>
      </c>
      <c r="AJ15" s="89">
        <v>3.4409999999999998</v>
      </c>
      <c r="AK15" s="152"/>
      <c r="AL15" s="98">
        <v>0.31766800000000001</v>
      </c>
      <c r="AM15" s="89" t="s">
        <v>351</v>
      </c>
      <c r="AO15" s="101">
        <v>1.5920000000000001</v>
      </c>
      <c r="AP15" s="101"/>
      <c r="AQ15" s="100">
        <v>0.48120735294117645</v>
      </c>
      <c r="AR15" s="99" t="s">
        <v>353</v>
      </c>
      <c r="AT15" s="102">
        <v>3.6840000000000002</v>
      </c>
      <c r="AU15" s="102"/>
      <c r="AV15" s="94">
        <v>0.55815999999999999</v>
      </c>
      <c r="AW15" s="93" t="s">
        <v>54</v>
      </c>
      <c r="BD15" s="162">
        <v>19.228300000000001</v>
      </c>
      <c r="BE15" s="162">
        <v>1.2105981335504836</v>
      </c>
      <c r="BF15" s="163">
        <v>0.45112000000000002</v>
      </c>
      <c r="BG15" s="77" t="s">
        <v>55</v>
      </c>
      <c r="BI15" s="103">
        <v>22.4</v>
      </c>
      <c r="BJ15" s="103">
        <v>5.25</v>
      </c>
      <c r="BK15" s="104" t="s">
        <v>131</v>
      </c>
      <c r="BM15" s="18">
        <v>52.46</v>
      </c>
      <c r="BN15" s="18"/>
      <c r="BO15" s="16" t="s">
        <v>61</v>
      </c>
      <c r="CF15" s="16">
        <v>117</v>
      </c>
      <c r="CG15" s="16" t="s">
        <v>53</v>
      </c>
      <c r="CH15" s="16">
        <v>44.6</v>
      </c>
      <c r="CI15" s="16" t="s">
        <v>59</v>
      </c>
      <c r="CR15" s="16">
        <v>54</v>
      </c>
      <c r="CS15" s="16" t="s">
        <v>53</v>
      </c>
    </row>
    <row r="16" spans="1:97" x14ac:dyDescent="0.25">
      <c r="A16" s="78">
        <v>276.87</v>
      </c>
      <c r="B16" s="78">
        <v>79.417000000000002</v>
      </c>
      <c r="C16" s="78"/>
      <c r="D16" s="78" t="s">
        <v>50</v>
      </c>
      <c r="K16" s="91"/>
      <c r="L16" s="91"/>
      <c r="M16" s="191">
        <v>1.4E-2</v>
      </c>
      <c r="N16" s="90" t="s">
        <v>454</v>
      </c>
      <c r="P16" s="87">
        <v>150.3743846440243</v>
      </c>
      <c r="Q16" s="87">
        <v>33.094775162371242</v>
      </c>
      <c r="R16" s="86">
        <v>5.3499999999999999E-2</v>
      </c>
      <c r="S16" s="85" t="s">
        <v>118</v>
      </c>
      <c r="U16" s="76">
        <v>116.9</v>
      </c>
      <c r="V16" s="76"/>
      <c r="W16" s="148">
        <v>1.11E-2</v>
      </c>
      <c r="X16" s="76" t="s">
        <v>298</v>
      </c>
      <c r="Z16" s="109">
        <v>26.241</v>
      </c>
      <c r="AA16" s="109">
        <v>7.5229999999999997</v>
      </c>
      <c r="AB16" s="108"/>
      <c r="AC16" s="107" t="s">
        <v>351</v>
      </c>
      <c r="AE16" s="95">
        <v>20</v>
      </c>
      <c r="AF16" s="95">
        <v>13.8</v>
      </c>
      <c r="AG16" s="94">
        <v>0.186</v>
      </c>
      <c r="AH16" s="95" t="s">
        <v>58</v>
      </c>
      <c r="AJ16" s="89">
        <v>4.0419999999999998</v>
      </c>
      <c r="AK16" s="89">
        <v>9.9000000000000005E-2</v>
      </c>
      <c r="AL16" s="98"/>
      <c r="AM16" s="89" t="s">
        <v>351</v>
      </c>
      <c r="AO16" s="101">
        <v>1.6144000000000001</v>
      </c>
      <c r="AP16" s="101"/>
      <c r="AQ16" s="100">
        <v>0.43351507352941177</v>
      </c>
      <c r="AR16" s="99" t="s">
        <v>353</v>
      </c>
      <c r="AT16" s="102">
        <v>4.0910000000000002</v>
      </c>
      <c r="AU16" s="102"/>
      <c r="AV16" s="94">
        <v>0.57304999999999995</v>
      </c>
      <c r="AW16" s="93" t="s">
        <v>54</v>
      </c>
      <c r="BD16" s="162">
        <v>19.282</v>
      </c>
      <c r="BE16" s="162"/>
      <c r="BF16" s="163">
        <v>0.36027999999999999</v>
      </c>
      <c r="BG16" s="77" t="s">
        <v>54</v>
      </c>
      <c r="BI16" s="103">
        <v>22.73</v>
      </c>
      <c r="BJ16" s="103">
        <v>5.44</v>
      </c>
      <c r="BK16" s="104" t="s">
        <v>131</v>
      </c>
      <c r="BM16" s="16">
        <v>126.9</v>
      </c>
      <c r="BN16" s="16">
        <v>54</v>
      </c>
      <c r="BO16" s="16" t="s">
        <v>111</v>
      </c>
      <c r="CF16" s="16">
        <v>124</v>
      </c>
      <c r="CG16" s="16" t="s">
        <v>53</v>
      </c>
      <c r="CH16" s="16">
        <v>46.8</v>
      </c>
      <c r="CI16" s="16" t="s">
        <v>59</v>
      </c>
      <c r="CR16" s="16">
        <v>60</v>
      </c>
      <c r="CS16" s="16" t="s">
        <v>53</v>
      </c>
    </row>
    <row r="17" spans="1:97" ht="15.75" thickBot="1" x14ac:dyDescent="0.3">
      <c r="A17" s="78">
        <v>288.77</v>
      </c>
      <c r="B17" s="78">
        <v>96.882000000000005</v>
      </c>
      <c r="C17" s="78"/>
      <c r="D17" s="78" t="s">
        <v>65</v>
      </c>
      <c r="K17" s="146"/>
      <c r="L17" s="146"/>
      <c r="M17" s="192">
        <v>5.0000000000000001E-3</v>
      </c>
      <c r="N17" s="123" t="s">
        <v>454</v>
      </c>
      <c r="P17" s="87">
        <v>153.8217570567713</v>
      </c>
      <c r="Q17" s="87">
        <v>27.578979301976034</v>
      </c>
      <c r="R17" s="86">
        <v>4.4999999999999998E-2</v>
      </c>
      <c r="S17" s="85" t="s">
        <v>118</v>
      </c>
      <c r="U17" s="76">
        <v>118.47499999999999</v>
      </c>
      <c r="V17" s="76"/>
      <c r="W17" s="148"/>
      <c r="X17" s="76" t="s">
        <v>122</v>
      </c>
      <c r="Z17" s="109">
        <v>28.114999999999998</v>
      </c>
      <c r="AA17" s="109">
        <v>17.928999999999998</v>
      </c>
      <c r="AB17" s="108"/>
      <c r="AC17" s="107" t="s">
        <v>351</v>
      </c>
      <c r="AE17" s="95">
        <v>20</v>
      </c>
      <c r="AF17" s="95"/>
      <c r="AG17" s="94">
        <v>0.185</v>
      </c>
      <c r="AH17" s="95" t="s">
        <v>298</v>
      </c>
      <c r="AJ17" s="89">
        <v>4.7469999999999999</v>
      </c>
      <c r="AK17" s="89">
        <v>1.056</v>
      </c>
      <c r="AL17" s="98"/>
      <c r="AM17" s="89" t="s">
        <v>351</v>
      </c>
      <c r="AO17" s="101">
        <v>1.6204000000000001</v>
      </c>
      <c r="AP17" s="101"/>
      <c r="AQ17" s="100">
        <v>0.444552205882353</v>
      </c>
      <c r="AR17" s="99" t="s">
        <v>353</v>
      </c>
      <c r="AT17" s="102">
        <v>4.3540000000000001</v>
      </c>
      <c r="AU17" s="102"/>
      <c r="AV17" s="94">
        <v>0.63404000000000005</v>
      </c>
      <c r="AW17" s="93" t="s">
        <v>54</v>
      </c>
      <c r="BD17" s="162">
        <v>19.617000000000001</v>
      </c>
      <c r="BE17" s="162"/>
      <c r="BF17" s="163">
        <v>0.31986000000000003</v>
      </c>
      <c r="BG17" s="77" t="s">
        <v>54</v>
      </c>
      <c r="BI17" s="103">
        <v>22.9</v>
      </c>
      <c r="BJ17" s="103">
        <v>4.16</v>
      </c>
      <c r="BK17" s="104" t="s">
        <v>131</v>
      </c>
      <c r="BM17" s="18">
        <v>106</v>
      </c>
      <c r="BN17" s="18">
        <v>48.3</v>
      </c>
      <c r="BO17" s="16" t="s">
        <v>111</v>
      </c>
      <c r="BQ17"/>
      <c r="BR17" s="9"/>
      <c r="CF17" s="16">
        <v>127</v>
      </c>
      <c r="CG17" s="16" t="s">
        <v>53</v>
      </c>
      <c r="CH17" s="16">
        <v>52.6</v>
      </c>
      <c r="CI17" s="16" t="s">
        <v>59</v>
      </c>
      <c r="CQ17" s="18">
        <v>81.357988940829287</v>
      </c>
      <c r="CR17" s="18">
        <v>62.742177911995476</v>
      </c>
      <c r="CS17" s="16" t="s">
        <v>110</v>
      </c>
    </row>
    <row r="18" spans="1:97" x14ac:dyDescent="0.25">
      <c r="A18" s="78">
        <v>290.17</v>
      </c>
      <c r="B18" s="78">
        <v>93.048000000000002</v>
      </c>
      <c r="C18" s="78"/>
      <c r="D18" s="78" t="s">
        <v>64</v>
      </c>
      <c r="K18" s="185">
        <f>AVERAGE(K2:K17)</f>
        <v>341.60829961583653</v>
      </c>
      <c r="L18" s="185">
        <f t="shared" ref="L18:M18" si="5">AVERAGE(L2:L17)</f>
        <v>65.091084133374693</v>
      </c>
      <c r="M18" s="188">
        <f t="shared" si="5"/>
        <v>1.4054848484848467E-2</v>
      </c>
      <c r="N18" s="113" t="s">
        <v>481</v>
      </c>
      <c r="P18" s="87">
        <v>156.78649733173373</v>
      </c>
      <c r="Q18" s="87">
        <v>28.751085922310015</v>
      </c>
      <c r="R18" s="86">
        <v>3.5900000000000001E-2</v>
      </c>
      <c r="S18" s="85" t="s">
        <v>118</v>
      </c>
      <c r="U18" s="76">
        <v>119.056</v>
      </c>
      <c r="V18" s="76">
        <v>40.186</v>
      </c>
      <c r="W18" s="148"/>
      <c r="X18" s="76" t="s">
        <v>122</v>
      </c>
      <c r="Z18" s="109">
        <v>28.948</v>
      </c>
      <c r="AA18" s="109">
        <v>11.032999999999999</v>
      </c>
      <c r="AB18" s="108"/>
      <c r="AC18" s="107" t="s">
        <v>351</v>
      </c>
      <c r="AE18" s="95">
        <v>20.513999999999999</v>
      </c>
      <c r="AF18" s="95">
        <v>6.9260000000000002</v>
      </c>
      <c r="AG18" s="94"/>
      <c r="AH18" s="95" t="s">
        <v>351</v>
      </c>
      <c r="AJ18" s="89">
        <v>5.6970000000000001</v>
      </c>
      <c r="AK18" s="89">
        <v>30.87</v>
      </c>
      <c r="AL18" s="98"/>
      <c r="AM18" s="89" t="s">
        <v>351</v>
      </c>
      <c r="AO18" s="101">
        <v>1.6496</v>
      </c>
      <c r="AP18" s="101"/>
      <c r="AQ18" s="100">
        <v>0.47050698529411772</v>
      </c>
      <c r="AR18" s="99" t="s">
        <v>353</v>
      </c>
      <c r="AT18" s="102">
        <v>4.45</v>
      </c>
      <c r="AU18" s="102"/>
      <c r="AV18" s="94">
        <v>0.60780000000000001</v>
      </c>
      <c r="AW18" s="93" t="s">
        <v>54</v>
      </c>
      <c r="BD18" s="162">
        <v>19.975999999999999</v>
      </c>
      <c r="BE18" s="162"/>
      <c r="BF18" s="163">
        <v>0.35603000000000001</v>
      </c>
      <c r="BG18" s="77" t="s">
        <v>54</v>
      </c>
      <c r="BI18" s="103">
        <v>22.93</v>
      </c>
      <c r="BJ18" s="103">
        <v>5.31</v>
      </c>
      <c r="BK18" s="104" t="s">
        <v>131</v>
      </c>
      <c r="BM18" s="16">
        <v>133</v>
      </c>
      <c r="BN18" s="16">
        <v>63</v>
      </c>
      <c r="BO18" s="16" t="s">
        <v>337</v>
      </c>
      <c r="CF18" s="16">
        <v>144</v>
      </c>
      <c r="CG18" s="16" t="s">
        <v>53</v>
      </c>
      <c r="CH18" s="16">
        <v>64.2</v>
      </c>
      <c r="CI18" s="16" t="s">
        <v>59</v>
      </c>
      <c r="CQ18" s="16">
        <v>223</v>
      </c>
      <c r="CR18" s="16">
        <v>55.16</v>
      </c>
      <c r="CS18" s="16" t="s">
        <v>111</v>
      </c>
    </row>
    <row r="19" spans="1:97" x14ac:dyDescent="0.25">
      <c r="A19" s="78">
        <v>323.82</v>
      </c>
      <c r="B19" s="78">
        <v>85.49</v>
      </c>
      <c r="C19" s="78"/>
      <c r="D19" s="78" t="s">
        <v>50</v>
      </c>
      <c r="K19" s="187">
        <f>COUNT(K2:K17)</f>
        <v>13</v>
      </c>
      <c r="L19" s="187">
        <f t="shared" ref="L19:M19" si="6">COUNT(L2:L17)</f>
        <v>9</v>
      </c>
      <c r="M19" s="187">
        <f t="shared" si="6"/>
        <v>10</v>
      </c>
      <c r="N19" s="113" t="s">
        <v>482</v>
      </c>
      <c r="P19" s="87">
        <v>157.54491926253809</v>
      </c>
      <c r="Q19" s="87">
        <v>32.474248128076781</v>
      </c>
      <c r="R19" s="86">
        <v>0.04</v>
      </c>
      <c r="S19" s="85" t="s">
        <v>118</v>
      </c>
      <c r="U19" s="76">
        <v>120</v>
      </c>
      <c r="V19" s="76"/>
      <c r="W19" s="148"/>
      <c r="X19" s="76" t="s">
        <v>56</v>
      </c>
      <c r="Z19" s="109">
        <v>29.052</v>
      </c>
      <c r="AA19" s="109">
        <v>8.6340000000000003</v>
      </c>
      <c r="AB19" s="108"/>
      <c r="AC19" s="107" t="s">
        <v>351</v>
      </c>
      <c r="AE19" s="95">
        <v>24.033999999999999</v>
      </c>
      <c r="AF19" s="95">
        <v>4.6501999999999999</v>
      </c>
      <c r="AG19" s="94"/>
      <c r="AH19" s="95" t="s">
        <v>203</v>
      </c>
      <c r="AJ19" s="89">
        <v>5.702</v>
      </c>
      <c r="AK19" s="152"/>
      <c r="AL19" s="98">
        <v>0.27505299999999999</v>
      </c>
      <c r="AM19" s="89" t="s">
        <v>351</v>
      </c>
      <c r="AO19" s="101">
        <v>1.6516999999999999</v>
      </c>
      <c r="AP19" s="101"/>
      <c r="AQ19" s="100">
        <v>0.46294852941176479</v>
      </c>
      <c r="AR19" s="99" t="s">
        <v>353</v>
      </c>
      <c r="AT19" s="102">
        <v>5.1440000000000001</v>
      </c>
      <c r="AU19" s="102"/>
      <c r="AV19" s="94">
        <v>0.65034999999999998</v>
      </c>
      <c r="AW19" s="93" t="s">
        <v>54</v>
      </c>
      <c r="BD19" s="162">
        <v>20.981000000000002</v>
      </c>
      <c r="BE19" s="162"/>
      <c r="BF19" s="163">
        <v>0.36667</v>
      </c>
      <c r="BG19" s="77" t="s">
        <v>54</v>
      </c>
      <c r="BI19" s="103">
        <v>23.27</v>
      </c>
      <c r="BJ19" s="103">
        <v>4.57</v>
      </c>
      <c r="BK19" s="104" t="s">
        <v>131</v>
      </c>
      <c r="BM19" s="16">
        <v>66</v>
      </c>
      <c r="BN19" s="16">
        <v>71</v>
      </c>
      <c r="BO19" s="16" t="s">
        <v>337</v>
      </c>
      <c r="CF19" s="16">
        <v>142</v>
      </c>
      <c r="CG19" s="16" t="s">
        <v>53</v>
      </c>
      <c r="CH19" s="16">
        <v>71.7</v>
      </c>
      <c r="CI19" s="16" t="s">
        <v>59</v>
      </c>
      <c r="CQ19" s="16">
        <v>130</v>
      </c>
      <c r="CR19" s="16">
        <v>53</v>
      </c>
      <c r="CS19" s="16" t="s">
        <v>337</v>
      </c>
    </row>
    <row r="20" spans="1:97" x14ac:dyDescent="0.25">
      <c r="A20" s="78">
        <v>324.36</v>
      </c>
      <c r="B20" s="78">
        <v>63.411000000000001</v>
      </c>
      <c r="C20" s="78"/>
      <c r="D20" s="78" t="s">
        <v>64</v>
      </c>
      <c r="K20" s="185">
        <f>_xlfn.STDEV.S(K2:K17)</f>
        <v>131.36089790780443</v>
      </c>
      <c r="L20" s="185">
        <f t="shared" ref="L20:M20" si="7">_xlfn.STDEV.S(L2:L17)</f>
        <v>21.445316292932862</v>
      </c>
      <c r="M20" s="186">
        <f t="shared" si="7"/>
        <v>9.697062546903952E-3</v>
      </c>
      <c r="N20" s="113" t="s">
        <v>524</v>
      </c>
      <c r="P20" s="87">
        <v>171.6791461548008</v>
      </c>
      <c r="Q20" s="87">
        <v>57.226382051600275</v>
      </c>
      <c r="R20" s="86">
        <f>(2.88-2.81)/1.88</f>
        <v>3.7234042553191404E-2</v>
      </c>
      <c r="S20" s="85" t="s">
        <v>110</v>
      </c>
      <c r="U20" s="76">
        <v>120.3</v>
      </c>
      <c r="V20" s="76"/>
      <c r="W20" s="148"/>
      <c r="X20" s="76" t="s">
        <v>56</v>
      </c>
      <c r="Z20" s="109">
        <v>29.11</v>
      </c>
      <c r="AA20" s="109">
        <v>6.89</v>
      </c>
      <c r="AB20" s="108"/>
      <c r="AC20" s="107" t="s">
        <v>335</v>
      </c>
      <c r="AE20" s="95">
        <v>24.5</v>
      </c>
      <c r="AF20" s="95"/>
      <c r="AG20" s="94">
        <v>0.17199999999999999</v>
      </c>
      <c r="AH20" s="95" t="s">
        <v>298</v>
      </c>
      <c r="AJ20" s="89">
        <v>5.97</v>
      </c>
      <c r="AK20" s="152"/>
      <c r="AL20" s="98">
        <v>0.31429299999999999</v>
      </c>
      <c r="AM20" s="89" t="s">
        <v>351</v>
      </c>
      <c r="AO20" s="101">
        <v>1.728</v>
      </c>
      <c r="AP20" s="101">
        <v>0.48395490000000008</v>
      </c>
      <c r="AQ20" s="100"/>
      <c r="AR20" s="99" t="s">
        <v>200</v>
      </c>
      <c r="AT20" s="102">
        <v>5.335</v>
      </c>
      <c r="AU20" s="102"/>
      <c r="AV20" s="94">
        <v>0.45319000000000004</v>
      </c>
      <c r="AW20" s="93" t="s">
        <v>54</v>
      </c>
      <c r="BD20" s="162">
        <v>21.077000000000002</v>
      </c>
      <c r="BE20" s="162"/>
      <c r="BF20" s="163">
        <v>0.39219999999999999</v>
      </c>
      <c r="BG20" s="77" t="s">
        <v>54</v>
      </c>
      <c r="BI20" s="103">
        <v>24.82108137177843</v>
      </c>
      <c r="BJ20" s="103">
        <v>4.9642162743556861</v>
      </c>
      <c r="BK20" s="104" t="s">
        <v>51</v>
      </c>
      <c r="BM20" s="16">
        <v>50</v>
      </c>
      <c r="BO20" s="16" t="s">
        <v>134</v>
      </c>
      <c r="CF20" s="16">
        <v>138</v>
      </c>
      <c r="CG20" s="16" t="s">
        <v>53</v>
      </c>
      <c r="CH20" s="16">
        <v>75.400000000000006</v>
      </c>
      <c r="CI20" s="16" t="s">
        <v>59</v>
      </c>
      <c r="CQ20" s="16">
        <v>130</v>
      </c>
      <c r="CR20" s="16">
        <v>50</v>
      </c>
      <c r="CS20" s="16" t="s">
        <v>337</v>
      </c>
    </row>
    <row r="21" spans="1:97" x14ac:dyDescent="0.25">
      <c r="A21" s="78">
        <v>352.09</v>
      </c>
      <c r="B21" s="78">
        <v>67.887</v>
      </c>
      <c r="C21" s="78"/>
      <c r="D21" s="78" t="s">
        <v>65</v>
      </c>
      <c r="K21" s="189">
        <f>_xlfn.CONFIDENCE.NORM(0.05,K20,K19)</f>
        <v>71.407285379128993</v>
      </c>
      <c r="L21" s="189">
        <f>_xlfn.CONFIDENCE.NORM(0.05,L20,L19)</f>
        <v>14.010682523739474</v>
      </c>
      <c r="M21" s="190">
        <f>_xlfn.CONFIDENCE.NORM(0.05,M20,M19)</f>
        <v>6.0101911945176873E-3</v>
      </c>
      <c r="N21" s="113" t="s">
        <v>525</v>
      </c>
      <c r="P21" s="85">
        <v>202.9</v>
      </c>
      <c r="Q21" s="85"/>
      <c r="R21" s="86"/>
      <c r="S21" s="85" t="s">
        <v>56</v>
      </c>
      <c r="U21" s="76">
        <v>120.8</v>
      </c>
      <c r="V21" s="76"/>
      <c r="W21" s="148">
        <v>4.3E-3</v>
      </c>
      <c r="X21" s="76" t="s">
        <v>298</v>
      </c>
      <c r="Z21" s="109">
        <v>32.255000000000003</v>
      </c>
      <c r="AA21" s="109"/>
      <c r="AB21" s="108">
        <v>9.7363000000000005E-2</v>
      </c>
      <c r="AC21" s="107" t="s">
        <v>351</v>
      </c>
      <c r="AE21" s="95">
        <v>25.172999999999998</v>
      </c>
      <c r="AF21" s="95">
        <v>3.3679999999999999</v>
      </c>
      <c r="AG21" s="94"/>
      <c r="AH21" s="95" t="s">
        <v>493</v>
      </c>
      <c r="AJ21" s="89">
        <v>6.0250000000000004</v>
      </c>
      <c r="AK21" s="89">
        <v>0.81559999999999999</v>
      </c>
      <c r="AL21" s="98">
        <v>0.55010000000000003</v>
      </c>
      <c r="AM21" s="89" t="s">
        <v>112</v>
      </c>
      <c r="AO21" s="101">
        <v>1.7619</v>
      </c>
      <c r="AP21" s="101"/>
      <c r="AQ21" s="100">
        <v>0.42609595588235305</v>
      </c>
      <c r="AR21" s="99" t="s">
        <v>353</v>
      </c>
      <c r="AT21" s="102">
        <v>5.694</v>
      </c>
      <c r="AU21" s="102"/>
      <c r="AV21" s="94">
        <v>0.51277000000000006</v>
      </c>
      <c r="AW21" s="93" t="s">
        <v>54</v>
      </c>
      <c r="BD21" s="162">
        <v>21.530999999999999</v>
      </c>
      <c r="BE21" s="162"/>
      <c r="BF21" s="163">
        <v>0.39006999999999997</v>
      </c>
      <c r="BG21" s="77" t="s">
        <v>54</v>
      </c>
      <c r="BI21" s="103">
        <v>25.34</v>
      </c>
      <c r="BJ21" s="103">
        <v>6.11</v>
      </c>
      <c r="BK21" s="104" t="s">
        <v>131</v>
      </c>
      <c r="CF21" s="16">
        <v>124</v>
      </c>
      <c r="CG21" s="16" t="s">
        <v>53</v>
      </c>
      <c r="CH21" s="16">
        <v>83</v>
      </c>
      <c r="CI21" s="16" t="s">
        <v>59</v>
      </c>
    </row>
    <row r="22" spans="1:97" x14ac:dyDescent="0.25">
      <c r="A22" s="78">
        <v>382.1</v>
      </c>
      <c r="B22" s="78">
        <v>84.194000000000003</v>
      </c>
      <c r="C22" s="78"/>
      <c r="D22" s="78" t="s">
        <v>50</v>
      </c>
      <c r="P22" s="88">
        <v>234.42132406679627</v>
      </c>
      <c r="Q22" s="88">
        <v>51.02111170865566</v>
      </c>
      <c r="R22" s="86"/>
      <c r="S22" s="85" t="s">
        <v>51</v>
      </c>
      <c r="U22" s="76">
        <v>121.8</v>
      </c>
      <c r="V22" s="76"/>
      <c r="W22" s="148"/>
      <c r="X22" s="76" t="s">
        <v>56</v>
      </c>
      <c r="Z22" s="109">
        <v>33.08</v>
      </c>
      <c r="AA22" s="109">
        <v>6.68</v>
      </c>
      <c r="AB22" s="108"/>
      <c r="AC22" s="107" t="s">
        <v>335</v>
      </c>
      <c r="AE22" s="95">
        <v>25.193000000000001</v>
      </c>
      <c r="AF22" s="95">
        <v>5.2880000000000003</v>
      </c>
      <c r="AG22" s="94"/>
      <c r="AH22" s="95" t="s">
        <v>351</v>
      </c>
      <c r="AJ22" s="89">
        <v>6.7649999999999997</v>
      </c>
      <c r="AK22" s="89">
        <v>2.2109999999999999</v>
      </c>
      <c r="AL22" s="98"/>
      <c r="AM22" s="89" t="s">
        <v>351</v>
      </c>
      <c r="AO22" s="101">
        <v>1.7930999999999999</v>
      </c>
      <c r="AP22" s="101"/>
      <c r="AQ22" s="100">
        <v>0.44462573529411764</v>
      </c>
      <c r="AR22" s="99" t="s">
        <v>353</v>
      </c>
      <c r="AT22" s="102">
        <v>6.077</v>
      </c>
      <c r="AU22" s="102"/>
      <c r="AV22" s="94">
        <v>0.57304999999999995</v>
      </c>
      <c r="AW22" s="93" t="s">
        <v>54</v>
      </c>
      <c r="BD22" s="162">
        <v>21.89</v>
      </c>
      <c r="BE22" s="162"/>
      <c r="BF22" s="163">
        <v>0.41631000000000001</v>
      </c>
      <c r="BG22" s="77" t="s">
        <v>54</v>
      </c>
      <c r="BI22" s="103">
        <v>26.15</v>
      </c>
      <c r="BJ22" s="103">
        <v>5.54</v>
      </c>
      <c r="BK22" s="104" t="s">
        <v>131</v>
      </c>
      <c r="CH22" s="16">
        <v>93.6</v>
      </c>
      <c r="CI22" s="16" t="s">
        <v>59</v>
      </c>
    </row>
    <row r="23" spans="1:97" x14ac:dyDescent="0.25">
      <c r="A23" s="78">
        <v>388.78</v>
      </c>
      <c r="B23" s="78">
        <v>80.747</v>
      </c>
      <c r="C23" s="78"/>
      <c r="D23" s="78" t="s">
        <v>50</v>
      </c>
      <c r="E23"/>
      <c r="F23" s="2"/>
      <c r="G23" s="2"/>
      <c r="H23" s="2"/>
      <c r="I23" s="2"/>
      <c r="J23"/>
      <c r="P23" s="87">
        <v>292.06206896551726</v>
      </c>
      <c r="Q23" s="87">
        <v>100.55172413793103</v>
      </c>
      <c r="R23" s="86">
        <v>5.0761421319798121E-3</v>
      </c>
      <c r="S23" s="87" t="s">
        <v>456</v>
      </c>
      <c r="T23"/>
      <c r="U23" s="76">
        <v>121.816</v>
      </c>
      <c r="V23" s="76"/>
      <c r="W23" s="148"/>
      <c r="X23" s="76" t="s">
        <v>122</v>
      </c>
      <c r="Y23"/>
      <c r="Z23" s="109">
        <v>33.841000000000001</v>
      </c>
      <c r="AA23" s="109"/>
      <c r="AB23" s="108">
        <v>0.16420699999999999</v>
      </c>
      <c r="AC23" s="107" t="s">
        <v>351</v>
      </c>
      <c r="AD23"/>
      <c r="AE23" s="95">
        <v>25.437000000000001</v>
      </c>
      <c r="AF23" s="95">
        <v>2.1680000000000001</v>
      </c>
      <c r="AG23" s="94"/>
      <c r="AH23" s="95" t="s">
        <v>493</v>
      </c>
      <c r="AI23"/>
      <c r="AJ23" s="89">
        <v>6.7919999999999998</v>
      </c>
      <c r="AK23" s="152"/>
      <c r="AL23" s="98">
        <v>0.29979600000000001</v>
      </c>
      <c r="AM23" s="89" t="s">
        <v>351</v>
      </c>
      <c r="AN23" s="2"/>
      <c r="AO23" s="101">
        <v>1.8049999999999999</v>
      </c>
      <c r="AP23" s="101"/>
      <c r="AQ23" s="100">
        <v>0.46716838235294122</v>
      </c>
      <c r="AR23" s="99" t="s">
        <v>353</v>
      </c>
      <c r="AS23"/>
      <c r="AT23" s="102">
        <v>6.2919999999999998</v>
      </c>
      <c r="AU23" s="102"/>
      <c r="AV23" s="94">
        <v>0.43972</v>
      </c>
      <c r="AW23" s="93" t="s">
        <v>54</v>
      </c>
      <c r="AX23"/>
      <c r="BC23"/>
      <c r="BD23" s="162">
        <v>22.248999999999999</v>
      </c>
      <c r="BE23" s="162"/>
      <c r="BF23" s="163">
        <v>0.46595999999999999</v>
      </c>
      <c r="BG23" s="77" t="s">
        <v>54</v>
      </c>
      <c r="BI23" s="103">
        <v>26.6</v>
      </c>
      <c r="BJ23" s="103">
        <v>3.97</v>
      </c>
      <c r="BK23" s="104" t="s">
        <v>131</v>
      </c>
      <c r="CH23" s="16">
        <v>150.9</v>
      </c>
      <c r="CI23" s="16" t="s">
        <v>59</v>
      </c>
    </row>
    <row r="24" spans="1:97" x14ac:dyDescent="0.25">
      <c r="A24" s="78">
        <v>391.09</v>
      </c>
      <c r="B24" s="78">
        <v>76.918000000000006</v>
      </c>
      <c r="C24" s="78"/>
      <c r="D24" s="78" t="s">
        <v>64</v>
      </c>
      <c r="E24"/>
      <c r="F24" s="2"/>
      <c r="G24" s="2"/>
      <c r="H24" s="2"/>
      <c r="I24" s="2"/>
      <c r="J24"/>
      <c r="O24"/>
      <c r="P24" s="88">
        <v>306.12667025193394</v>
      </c>
      <c r="Q24" s="88">
        <v>79.289565493181101</v>
      </c>
      <c r="R24" s="86">
        <v>3.1914893617021309E-2</v>
      </c>
      <c r="S24" s="85" t="s">
        <v>51</v>
      </c>
      <c r="T24"/>
      <c r="U24" s="76">
        <v>122.76</v>
      </c>
      <c r="V24" s="76">
        <v>33.837000000000003</v>
      </c>
      <c r="W24" s="148"/>
      <c r="X24" s="76" t="s">
        <v>122</v>
      </c>
      <c r="Y24"/>
      <c r="Z24" s="109">
        <v>34.051000000000002</v>
      </c>
      <c r="AA24" s="109">
        <v>37.832000000000001</v>
      </c>
      <c r="AB24" s="108"/>
      <c r="AC24" s="107" t="s">
        <v>351</v>
      </c>
      <c r="AD24"/>
      <c r="AE24" s="95">
        <v>26.036000000000001</v>
      </c>
      <c r="AF24" s="95">
        <v>5.4116999999999997</v>
      </c>
      <c r="AG24" s="94"/>
      <c r="AH24" s="95" t="s">
        <v>203</v>
      </c>
      <c r="AI24"/>
      <c r="AJ24" s="89">
        <v>6.8769999999999998</v>
      </c>
      <c r="AK24" s="89">
        <v>3.464</v>
      </c>
      <c r="AL24" s="98"/>
      <c r="AM24" s="89" t="s">
        <v>351</v>
      </c>
      <c r="AN24" s="2"/>
      <c r="AO24" s="101">
        <v>1.8240000000000001</v>
      </c>
      <c r="AP24" s="101">
        <v>0.12516075000000002</v>
      </c>
      <c r="AQ24" s="100"/>
      <c r="AR24" s="99" t="s">
        <v>200</v>
      </c>
      <c r="AS24"/>
      <c r="AT24" s="102">
        <v>6.3879999999999999</v>
      </c>
      <c r="AU24" s="102"/>
      <c r="AV24" s="94">
        <v>0.52410999999999996</v>
      </c>
      <c r="AW24" s="93" t="s">
        <v>54</v>
      </c>
      <c r="AX24"/>
      <c r="BC24"/>
      <c r="BD24" s="162">
        <v>23.254000000000001</v>
      </c>
      <c r="BE24" s="162"/>
      <c r="BF24" s="163">
        <v>0.39290999999999998</v>
      </c>
      <c r="BG24" s="77" t="s">
        <v>54</v>
      </c>
      <c r="BI24" s="103">
        <v>27.39</v>
      </c>
      <c r="BJ24" s="103">
        <v>5.12</v>
      </c>
      <c r="BK24" s="104" t="s">
        <v>131</v>
      </c>
    </row>
    <row r="25" spans="1:97" ht="15.75" thickBot="1" x14ac:dyDescent="0.3">
      <c r="A25" s="78">
        <v>398.55</v>
      </c>
      <c r="B25" s="78">
        <v>79.188000000000002</v>
      </c>
      <c r="C25" s="78"/>
      <c r="D25" s="78" t="s">
        <v>65</v>
      </c>
      <c r="E25"/>
      <c r="F25" s="2"/>
      <c r="G25" s="2"/>
      <c r="H25" s="2"/>
      <c r="I25" s="2"/>
      <c r="J25"/>
      <c r="O25"/>
      <c r="P25" s="125">
        <v>368.86884816392944</v>
      </c>
      <c r="Q25" s="125">
        <v>85.494835836125702</v>
      </c>
      <c r="R25" s="126">
        <v>5.3191489361700999E-3</v>
      </c>
      <c r="S25" s="127" t="s">
        <v>51</v>
      </c>
      <c r="T25"/>
      <c r="U25" s="76">
        <v>124.068</v>
      </c>
      <c r="V25" s="76">
        <v>39.648000000000003</v>
      </c>
      <c r="W25" s="148"/>
      <c r="X25" s="76" t="s">
        <v>122</v>
      </c>
      <c r="Y25"/>
      <c r="Z25" s="109">
        <v>34.164999999999999</v>
      </c>
      <c r="AA25" s="109"/>
      <c r="AB25" s="108">
        <v>0.15309700000000001</v>
      </c>
      <c r="AC25" s="107" t="s">
        <v>351</v>
      </c>
      <c r="AD25"/>
      <c r="AE25" s="95">
        <v>26.064</v>
      </c>
      <c r="AF25" s="95">
        <v>9.3279999999999994</v>
      </c>
      <c r="AG25" s="94"/>
      <c r="AH25" s="95" t="s">
        <v>351</v>
      </c>
      <c r="AI25"/>
      <c r="AJ25" s="89">
        <v>7.0590000000000002</v>
      </c>
      <c r="AK25" s="152"/>
      <c r="AL25" s="98">
        <v>0.34553400000000001</v>
      </c>
      <c r="AM25" s="89" t="s">
        <v>351</v>
      </c>
      <c r="AN25" s="2"/>
      <c r="AO25" s="101">
        <v>1.8240000000000001</v>
      </c>
      <c r="AP25" s="101">
        <v>0.18356910000000001</v>
      </c>
      <c r="AQ25" s="100"/>
      <c r="AR25" s="99" t="s">
        <v>200</v>
      </c>
      <c r="AS25"/>
      <c r="AT25" s="102">
        <v>6.4589999999999996</v>
      </c>
      <c r="AU25" s="102"/>
      <c r="AV25" s="94">
        <v>0.43758999999999998</v>
      </c>
      <c r="AW25" s="93" t="s">
        <v>54</v>
      </c>
      <c r="AX25"/>
      <c r="BC25"/>
      <c r="BD25" s="162">
        <v>24.210999999999999</v>
      </c>
      <c r="BE25" s="162"/>
      <c r="BF25" s="163">
        <v>0.45247999999999999</v>
      </c>
      <c r="BG25" s="77" t="s">
        <v>54</v>
      </c>
      <c r="BI25" s="103">
        <v>27.82</v>
      </c>
      <c r="BJ25" s="103">
        <v>6.1</v>
      </c>
      <c r="BK25" s="104" t="s">
        <v>131</v>
      </c>
      <c r="CQ25" s="74"/>
      <c r="CR25" s="75"/>
    </row>
    <row r="26" spans="1:97" x14ac:dyDescent="0.25">
      <c r="A26" s="78">
        <v>399.1</v>
      </c>
      <c r="B26" s="78">
        <v>70.548000000000002</v>
      </c>
      <c r="C26" s="78"/>
      <c r="D26" s="78" t="s">
        <v>64</v>
      </c>
      <c r="E26"/>
      <c r="F26" s="2"/>
      <c r="G26" s="2"/>
      <c r="H26" s="2"/>
      <c r="I26" s="2"/>
      <c r="J26"/>
      <c r="O26"/>
      <c r="P26" s="180">
        <f>AVERAGE(P2:P25)</f>
        <v>158.487557503955</v>
      </c>
      <c r="Q26" s="180">
        <f t="shared" ref="Q26:R26" si="8">AVERAGE(Q2:Q25)</f>
        <v>45.949245017516624</v>
      </c>
      <c r="R26" s="181">
        <f t="shared" si="8"/>
        <v>3.2704702868522416E-2</v>
      </c>
      <c r="S26" s="113" t="s">
        <v>481</v>
      </c>
      <c r="T26"/>
      <c r="U26" s="76">
        <v>125.3</v>
      </c>
      <c r="V26" s="76"/>
      <c r="W26" s="148">
        <v>4.1999999999999997E-3</v>
      </c>
      <c r="X26" s="76" t="s">
        <v>298</v>
      </c>
      <c r="Y26"/>
      <c r="Z26" s="109">
        <v>34.674999999999997</v>
      </c>
      <c r="AA26" s="109">
        <v>47.960999999999999</v>
      </c>
      <c r="AB26" s="108"/>
      <c r="AC26" s="107" t="s">
        <v>351</v>
      </c>
      <c r="AD26"/>
      <c r="AE26" s="95">
        <v>30.202000000000002</v>
      </c>
      <c r="AF26" s="95">
        <v>35.529000000000003</v>
      </c>
      <c r="AG26" s="94"/>
      <c r="AH26" s="95" t="s">
        <v>351</v>
      </c>
      <c r="AI26"/>
      <c r="AJ26" s="89">
        <v>7.2679999999999998</v>
      </c>
      <c r="AK26" s="89">
        <v>3.39</v>
      </c>
      <c r="AL26" s="98"/>
      <c r="AM26" s="89" t="s">
        <v>351</v>
      </c>
      <c r="AN26" s="2"/>
      <c r="AO26" s="101">
        <v>1.8649</v>
      </c>
      <c r="AP26" s="101"/>
      <c r="AQ26" s="100">
        <v>0.44797316176470592</v>
      </c>
      <c r="AR26" s="99" t="s">
        <v>353</v>
      </c>
      <c r="AS26"/>
      <c r="AT26" s="102">
        <v>6.5069999999999997</v>
      </c>
      <c r="AU26" s="102"/>
      <c r="AV26" s="94">
        <v>0.34468000000000004</v>
      </c>
      <c r="AW26" s="93" t="s">
        <v>54</v>
      </c>
      <c r="AX26"/>
      <c r="BC26"/>
      <c r="BD26" s="162">
        <v>25.622</v>
      </c>
      <c r="BE26" s="162"/>
      <c r="BF26" s="163">
        <v>0.35389999999999999</v>
      </c>
      <c r="BG26" s="77" t="s">
        <v>54</v>
      </c>
      <c r="BI26" s="103">
        <v>28.73</v>
      </c>
      <c r="BJ26" s="103">
        <v>4.71</v>
      </c>
      <c r="BK26" s="104" t="s">
        <v>131</v>
      </c>
      <c r="CC26"/>
      <c r="CD26" s="14"/>
      <c r="CE26"/>
      <c r="CF26"/>
      <c r="CQ26" s="74"/>
      <c r="CR26" s="75"/>
    </row>
    <row r="27" spans="1:97" x14ac:dyDescent="0.25">
      <c r="A27" s="78">
        <v>400.62</v>
      </c>
      <c r="B27" s="78">
        <v>68.114999999999995</v>
      </c>
      <c r="C27" s="78"/>
      <c r="D27" s="78" t="s">
        <v>65</v>
      </c>
      <c r="E27"/>
      <c r="F27" s="2"/>
      <c r="G27" s="2"/>
      <c r="H27" s="2"/>
      <c r="I27" s="2"/>
      <c r="J27"/>
      <c r="N27" s="51"/>
      <c r="O27"/>
      <c r="P27" s="182">
        <f>COUNT(P2:P25)</f>
        <v>24</v>
      </c>
      <c r="Q27" s="182">
        <f t="shared" ref="Q27:R27" si="9">COUNT(Q2:Q25)</f>
        <v>18</v>
      </c>
      <c r="R27" s="182">
        <f t="shared" si="9"/>
        <v>15</v>
      </c>
      <c r="S27" s="113" t="s">
        <v>482</v>
      </c>
      <c r="T27"/>
      <c r="U27" s="76">
        <v>125.738</v>
      </c>
      <c r="V27" s="76"/>
      <c r="W27" s="148"/>
      <c r="X27" s="76" t="s">
        <v>122</v>
      </c>
      <c r="Y27"/>
      <c r="Z27" s="109">
        <v>35.248275862068965</v>
      </c>
      <c r="AA27" s="109">
        <v>23.655172413793103</v>
      </c>
      <c r="AB27" s="108">
        <v>0.22093023255813971</v>
      </c>
      <c r="AC27" s="107" t="s">
        <v>456</v>
      </c>
      <c r="AD27"/>
      <c r="AE27" s="95">
        <v>30.423999999999999</v>
      </c>
      <c r="AF27" s="95">
        <v>4.3391000000000002</v>
      </c>
      <c r="AG27" s="94"/>
      <c r="AH27" s="95" t="s">
        <v>203</v>
      </c>
      <c r="AI27"/>
      <c r="AJ27" s="89">
        <v>7.8819999999999997</v>
      </c>
      <c r="AK27" s="152"/>
      <c r="AL27" s="98">
        <v>0.32528899999999999</v>
      </c>
      <c r="AM27" s="89" t="s">
        <v>351</v>
      </c>
      <c r="AN27" s="2"/>
      <c r="AO27" s="101">
        <v>1.9134</v>
      </c>
      <c r="AP27" s="101"/>
      <c r="AQ27" s="100">
        <v>0.43720551470588231</v>
      </c>
      <c r="AR27" s="99" t="s">
        <v>353</v>
      </c>
      <c r="AS27"/>
      <c r="AT27" s="102">
        <v>7.2489999999999997</v>
      </c>
      <c r="AU27" s="102"/>
      <c r="AV27" s="94">
        <v>0.47942999999999997</v>
      </c>
      <c r="AW27" s="93" t="s">
        <v>54</v>
      </c>
      <c r="AX27"/>
      <c r="BC27"/>
      <c r="BD27" s="162">
        <v>25.742000000000001</v>
      </c>
      <c r="BE27" s="162"/>
      <c r="BF27" s="163">
        <v>0.33829999999999999</v>
      </c>
      <c r="BG27" s="77" t="s">
        <v>54</v>
      </c>
      <c r="BI27" s="103">
        <v>28.85</v>
      </c>
      <c r="BJ27" s="103">
        <v>5.93</v>
      </c>
      <c r="BK27" s="104" t="s">
        <v>131</v>
      </c>
      <c r="CC27"/>
      <c r="CD27" s="14"/>
      <c r="CE27"/>
      <c r="CF27"/>
      <c r="CQ27" s="74"/>
      <c r="CR27" s="75"/>
    </row>
    <row r="28" spans="1:97" x14ac:dyDescent="0.25">
      <c r="A28" s="78">
        <v>412.88</v>
      </c>
      <c r="B28" s="78">
        <v>70.546000000000006</v>
      </c>
      <c r="C28" s="78"/>
      <c r="D28" s="78" t="s">
        <v>65</v>
      </c>
      <c r="E28"/>
      <c r="F28" s="2"/>
      <c r="G28" s="2"/>
      <c r="H28" s="2"/>
      <c r="I28" s="2"/>
      <c r="J28"/>
      <c r="N28" s="51"/>
      <c r="O28"/>
      <c r="P28" s="180">
        <f>_xlfn.STDEV.S(P2:P25)</f>
        <v>76.50809725725945</v>
      </c>
      <c r="Q28" s="180">
        <f t="shared" ref="Q28:R28" si="10">_xlfn.STDEV.S(Q2:Q25)</f>
        <v>22.705010070807575</v>
      </c>
      <c r="R28" s="181">
        <f t="shared" si="10"/>
        <v>1.6196878892712013E-2</v>
      </c>
      <c r="S28" s="113" t="s">
        <v>524</v>
      </c>
      <c r="T28"/>
      <c r="U28" s="76">
        <v>126.86330478908975</v>
      </c>
      <c r="V28" s="76">
        <v>64.121126877094284</v>
      </c>
      <c r="W28" s="148">
        <f>(2.72-2.71)/1.72</f>
        <v>5.8139534883722274E-3</v>
      </c>
      <c r="X28" s="76" t="s">
        <v>110</v>
      </c>
      <c r="Y28"/>
      <c r="Z28" s="109">
        <v>35.924999999999997</v>
      </c>
      <c r="AA28" s="109">
        <v>14.366</v>
      </c>
      <c r="AB28" s="108"/>
      <c r="AC28" s="107" t="s">
        <v>351</v>
      </c>
      <c r="AD28"/>
      <c r="AE28" s="95">
        <v>30.911000000000001</v>
      </c>
      <c r="AF28" s="95">
        <v>4.7889999999999997</v>
      </c>
      <c r="AG28" s="94"/>
      <c r="AH28" s="95" t="s">
        <v>203</v>
      </c>
      <c r="AI28"/>
      <c r="AJ28" s="89">
        <v>7.9359999999999999</v>
      </c>
      <c r="AK28" s="152"/>
      <c r="AL28" s="98">
        <v>0.43101200000000001</v>
      </c>
      <c r="AM28" s="89" t="s">
        <v>351</v>
      </c>
      <c r="AN28" s="2"/>
      <c r="AO28" s="101">
        <v>1.92</v>
      </c>
      <c r="AP28" s="101">
        <v>0.15019290000000002</v>
      </c>
      <c r="AQ28" s="100"/>
      <c r="AR28" s="99" t="s">
        <v>200</v>
      </c>
      <c r="AS28"/>
      <c r="AT28" s="102">
        <v>7.3920000000000003</v>
      </c>
      <c r="AU28" s="102"/>
      <c r="AV28" s="94">
        <v>0.48936000000000002</v>
      </c>
      <c r="AW28" s="93" t="s">
        <v>54</v>
      </c>
      <c r="AX28"/>
      <c r="BC28"/>
      <c r="BD28" s="162">
        <v>25.812999999999999</v>
      </c>
      <c r="BE28" s="162"/>
      <c r="BF28" s="163">
        <v>0.28298000000000001</v>
      </c>
      <c r="BG28" s="77" t="s">
        <v>54</v>
      </c>
      <c r="BI28" s="103">
        <v>28.92</v>
      </c>
      <c r="BJ28" s="103">
        <v>5.2</v>
      </c>
      <c r="BK28" s="104" t="s">
        <v>131</v>
      </c>
      <c r="CC28"/>
      <c r="CD28" s="14"/>
      <c r="CE28"/>
      <c r="CF28"/>
      <c r="CQ28" s="74"/>
      <c r="CR28" s="75"/>
    </row>
    <row r="29" spans="1:97" x14ac:dyDescent="0.25">
      <c r="A29" s="78">
        <v>415.57</v>
      </c>
      <c r="B29" s="78">
        <v>67.337000000000003</v>
      </c>
      <c r="C29" s="78"/>
      <c r="D29" s="78" t="s">
        <v>50</v>
      </c>
      <c r="E29"/>
      <c r="F29" s="2"/>
      <c r="G29" s="2"/>
      <c r="H29" s="2"/>
      <c r="I29" s="2"/>
      <c r="J29"/>
      <c r="N29" s="51"/>
      <c r="O29"/>
      <c r="P29" s="183">
        <f>_xlfn.CONFIDENCE.NORM(0.05,P28,P27)</f>
        <v>30.609051454842042</v>
      </c>
      <c r="Q29" s="183">
        <f>_xlfn.CONFIDENCE.NORM(0.05,Q28,Q27)</f>
        <v>10.488986763010054</v>
      </c>
      <c r="R29" s="184">
        <f>_xlfn.CONFIDENCE.NORM(0.05,R28,R27)</f>
        <v>8.1966010318011862E-3</v>
      </c>
      <c r="S29" s="113" t="s">
        <v>525</v>
      </c>
      <c r="T29"/>
      <c r="U29" s="76">
        <v>127.119</v>
      </c>
      <c r="V29" s="76"/>
      <c r="W29" s="148"/>
      <c r="X29" s="76" t="s">
        <v>122</v>
      </c>
      <c r="Y29"/>
      <c r="Z29" s="109">
        <v>36.862000000000002</v>
      </c>
      <c r="AA29" s="109">
        <v>7.1929999999999996</v>
      </c>
      <c r="AB29" s="108"/>
      <c r="AC29" s="107" t="s">
        <v>351</v>
      </c>
      <c r="AD29"/>
      <c r="AE29" s="95">
        <v>31.991</v>
      </c>
      <c r="AF29" s="95">
        <v>6.4733000000000001</v>
      </c>
      <c r="AG29" s="94"/>
      <c r="AH29" s="95" t="s">
        <v>203</v>
      </c>
      <c r="AI29"/>
      <c r="AJ29" s="89">
        <v>7.94</v>
      </c>
      <c r="AK29" s="89">
        <v>21.268000000000001</v>
      </c>
      <c r="AL29" s="98"/>
      <c r="AM29" s="89" t="s">
        <v>351</v>
      </c>
      <c r="AN29" s="2"/>
      <c r="AO29" s="101">
        <v>1.92</v>
      </c>
      <c r="AP29" s="101">
        <v>0.46726680000000004</v>
      </c>
      <c r="AQ29" s="100"/>
      <c r="AR29" s="99" t="s">
        <v>200</v>
      </c>
      <c r="AS29"/>
      <c r="AT29" s="102">
        <v>7.5119999999999996</v>
      </c>
      <c r="AU29" s="102"/>
      <c r="AV29" s="94">
        <v>0.60426000000000002</v>
      </c>
      <c r="AW29" s="93" t="s">
        <v>54</v>
      </c>
      <c r="AX29"/>
      <c r="BC29"/>
      <c r="BD29" s="162">
        <v>27.367999999999999</v>
      </c>
      <c r="BE29" s="162"/>
      <c r="BF29" s="163">
        <v>0.35603000000000001</v>
      </c>
      <c r="BG29" s="77" t="s">
        <v>54</v>
      </c>
      <c r="BI29" s="103">
        <v>30.03</v>
      </c>
      <c r="BJ29" s="103">
        <v>8.44</v>
      </c>
      <c r="BK29" s="104" t="s">
        <v>131</v>
      </c>
      <c r="CB29" s="18"/>
      <c r="CC29"/>
      <c r="CD29" s="14"/>
      <c r="CE29"/>
      <c r="CF29"/>
      <c r="CQ29"/>
      <c r="CR29"/>
    </row>
    <row r="30" spans="1:97" x14ac:dyDescent="0.25">
      <c r="A30" s="78">
        <v>418.98</v>
      </c>
      <c r="B30" s="78">
        <v>87.864999999999995</v>
      </c>
      <c r="C30" s="78"/>
      <c r="D30" s="78" t="s">
        <v>50</v>
      </c>
      <c r="E30"/>
      <c r="F30" s="2"/>
      <c r="G30" s="2"/>
      <c r="H30" s="2"/>
      <c r="I30" s="2"/>
      <c r="J30"/>
      <c r="N30" s="51"/>
      <c r="O30"/>
      <c r="P30" s="51"/>
      <c r="R30" s="8"/>
      <c r="T30"/>
      <c r="U30" s="76">
        <v>130.53299999999999</v>
      </c>
      <c r="V30" s="76"/>
      <c r="W30" s="148"/>
      <c r="X30" s="76" t="s">
        <v>122</v>
      </c>
      <c r="Y30"/>
      <c r="Z30" s="109">
        <v>38.945</v>
      </c>
      <c r="AA30" s="109">
        <v>20.048999999999999</v>
      </c>
      <c r="AB30" s="108"/>
      <c r="AC30" s="107" t="s">
        <v>351</v>
      </c>
      <c r="AD30"/>
      <c r="AE30" s="95">
        <v>32.241</v>
      </c>
      <c r="AF30" s="95">
        <v>19.010000000000002</v>
      </c>
      <c r="AG30" s="94"/>
      <c r="AH30" s="95" t="s">
        <v>351</v>
      </c>
      <c r="AI30"/>
      <c r="AJ30" s="89">
        <v>7.9619999999999997</v>
      </c>
      <c r="AK30" s="89">
        <v>10.34</v>
      </c>
      <c r="AL30" s="98"/>
      <c r="AM30" s="89" t="s">
        <v>351</v>
      </c>
      <c r="AN30" s="2"/>
      <c r="AO30" s="101">
        <v>1.9537</v>
      </c>
      <c r="AP30" s="101"/>
      <c r="AQ30" s="100">
        <v>0.45566875000000007</v>
      </c>
      <c r="AR30" s="99" t="s">
        <v>353</v>
      </c>
      <c r="AS30"/>
      <c r="AT30" s="102">
        <v>2.5670000000000002</v>
      </c>
      <c r="AU30" s="102">
        <v>0.38949330770365465</v>
      </c>
      <c r="AV30" s="94">
        <v>0.59191000000000005</v>
      </c>
      <c r="AW30" s="93" t="s">
        <v>55</v>
      </c>
      <c r="AX30"/>
      <c r="BC30"/>
      <c r="BD30" s="162">
        <v>28.66</v>
      </c>
      <c r="BE30" s="162"/>
      <c r="BF30" s="163">
        <v>0.39716000000000001</v>
      </c>
      <c r="BG30" s="77" t="s">
        <v>54</v>
      </c>
      <c r="BI30" s="103">
        <v>30.25</v>
      </c>
      <c r="BJ30" s="103">
        <v>5.28</v>
      </c>
      <c r="BK30" s="104" t="s">
        <v>131</v>
      </c>
      <c r="CC30"/>
      <c r="CD30" s="14"/>
      <c r="CE30"/>
      <c r="CF30"/>
      <c r="CQ30"/>
      <c r="CR30"/>
    </row>
    <row r="31" spans="1:97" x14ac:dyDescent="0.25">
      <c r="A31" s="78">
        <v>426.37</v>
      </c>
      <c r="B31" s="78">
        <v>88.415000000000006</v>
      </c>
      <c r="C31" s="78"/>
      <c r="D31" s="78" t="s">
        <v>65</v>
      </c>
      <c r="E31"/>
      <c r="F31" s="2"/>
      <c r="G31" s="2"/>
      <c r="H31" s="2"/>
      <c r="I31" s="2"/>
      <c r="J31"/>
      <c r="N31" s="51"/>
      <c r="O31"/>
      <c r="P31" s="51"/>
      <c r="R31" s="8"/>
      <c r="T31"/>
      <c r="U31" s="76">
        <v>131.69499999999999</v>
      </c>
      <c r="V31" s="76">
        <v>52.518999999999998</v>
      </c>
      <c r="W31" s="148"/>
      <c r="X31" s="76" t="s">
        <v>122</v>
      </c>
      <c r="Y31"/>
      <c r="Z31" s="109">
        <v>38.945999999999998</v>
      </c>
      <c r="AA31" s="109"/>
      <c r="AB31" s="108">
        <v>0.216859</v>
      </c>
      <c r="AC31" s="107" t="s">
        <v>351</v>
      </c>
      <c r="AD31"/>
      <c r="AE31" s="95">
        <v>32.82</v>
      </c>
      <c r="AF31" s="95">
        <v>11.03</v>
      </c>
      <c r="AG31" s="94">
        <v>0.25</v>
      </c>
      <c r="AH31" s="95" t="s">
        <v>52</v>
      </c>
      <c r="AI31"/>
      <c r="AJ31" s="89">
        <v>8.0039999999999996</v>
      </c>
      <c r="AK31" s="89">
        <v>1.1235999999999999</v>
      </c>
      <c r="AL31" s="98">
        <v>0.29892000000000002</v>
      </c>
      <c r="AM31" s="89" t="s">
        <v>112</v>
      </c>
      <c r="AN31" s="2"/>
      <c r="AO31" s="101">
        <v>2.0920000000000001</v>
      </c>
      <c r="AP31" s="101"/>
      <c r="AQ31" s="100">
        <v>0.48129301470588237</v>
      </c>
      <c r="AR31" s="99" t="s">
        <v>353</v>
      </c>
      <c r="AS31"/>
      <c r="AT31" s="102">
        <v>2.6625999999999999</v>
      </c>
      <c r="AU31" s="102">
        <v>0.28827036633071262</v>
      </c>
      <c r="AV31" s="94">
        <v>0.61863000000000001</v>
      </c>
      <c r="AW31" s="93" t="s">
        <v>55</v>
      </c>
      <c r="AX31"/>
      <c r="BC31"/>
      <c r="BD31" s="162">
        <v>31.34</v>
      </c>
      <c r="BE31" s="162"/>
      <c r="BF31" s="163">
        <v>0.33972000000000002</v>
      </c>
      <c r="BG31" s="77" t="s">
        <v>54</v>
      </c>
      <c r="BI31" s="103">
        <v>30.94</v>
      </c>
      <c r="BJ31" s="103">
        <v>9.6300000000000008</v>
      </c>
      <c r="BK31" s="104" t="s">
        <v>131</v>
      </c>
      <c r="CC31"/>
      <c r="CD31" s="14"/>
      <c r="CE31"/>
      <c r="CF31"/>
      <c r="CQ31"/>
      <c r="CR31"/>
    </row>
    <row r="32" spans="1:97" ht="15.75" thickBot="1" x14ac:dyDescent="0.3">
      <c r="A32" s="78">
        <v>430.74</v>
      </c>
      <c r="B32" s="78">
        <v>66.572999999999993</v>
      </c>
      <c r="C32" s="78"/>
      <c r="D32" s="78" t="s">
        <v>64</v>
      </c>
      <c r="N32" s="51"/>
      <c r="P32" s="51"/>
      <c r="Q32" s="49"/>
      <c r="R32" s="8"/>
      <c r="U32" s="76">
        <v>132.08965517241379</v>
      </c>
      <c r="V32" s="76">
        <v>61.586206896551722</v>
      </c>
      <c r="W32" s="148">
        <v>1.2E-2</v>
      </c>
      <c r="X32" s="76" t="s">
        <v>456</v>
      </c>
      <c r="Z32" s="109">
        <v>42.316000000000003</v>
      </c>
      <c r="AA32" s="109"/>
      <c r="AB32" s="108">
        <v>0.14114399999999999</v>
      </c>
      <c r="AC32" s="107" t="s">
        <v>351</v>
      </c>
      <c r="AE32" s="95">
        <v>33.430999999999997</v>
      </c>
      <c r="AF32" s="95">
        <v>27.21</v>
      </c>
      <c r="AG32" s="94"/>
      <c r="AH32" s="95" t="s">
        <v>351</v>
      </c>
      <c r="AJ32" s="89">
        <v>8.093</v>
      </c>
      <c r="AK32" s="152"/>
      <c r="AL32" s="98">
        <v>0.27979999999999999</v>
      </c>
      <c r="AM32" s="89" t="s">
        <v>351</v>
      </c>
      <c r="AO32" s="101">
        <v>2.1215000000000002</v>
      </c>
      <c r="AP32" s="101"/>
      <c r="AQ32" s="100">
        <v>0.44082536764705882</v>
      </c>
      <c r="AR32" s="99" t="s">
        <v>353</v>
      </c>
      <c r="AT32" s="102">
        <v>4.8948</v>
      </c>
      <c r="AU32" s="102">
        <v>0.67857835095040775</v>
      </c>
      <c r="AV32" s="94">
        <v>0.54052999999999995</v>
      </c>
      <c r="AW32" s="93" t="s">
        <v>55</v>
      </c>
      <c r="BD32" s="164">
        <v>31.364000000000001</v>
      </c>
      <c r="BE32" s="164"/>
      <c r="BF32" s="165">
        <v>0.34397</v>
      </c>
      <c r="BG32" s="124" t="s">
        <v>54</v>
      </c>
      <c r="BI32" s="103">
        <v>31.18</v>
      </c>
      <c r="BJ32" s="103">
        <v>5.69</v>
      </c>
      <c r="BK32" s="104" t="s">
        <v>131</v>
      </c>
      <c r="CC32"/>
      <c r="CD32" s="14"/>
      <c r="CE32"/>
      <c r="CF32"/>
    </row>
    <row r="33" spans="1:84" x14ac:dyDescent="0.25">
      <c r="A33" s="78">
        <v>444.7</v>
      </c>
      <c r="B33" s="78">
        <v>74.805999999999997</v>
      </c>
      <c r="C33" s="78"/>
      <c r="D33" s="78" t="s">
        <v>64</v>
      </c>
      <c r="N33" s="51"/>
      <c r="P33" s="51"/>
      <c r="U33" s="76">
        <v>132.131</v>
      </c>
      <c r="V33" s="76">
        <v>53.515000000000001</v>
      </c>
      <c r="W33" s="148"/>
      <c r="X33" s="76" t="s">
        <v>122</v>
      </c>
      <c r="Z33" s="109">
        <v>42.692999999999998</v>
      </c>
      <c r="AA33" s="109">
        <v>27.297999999999998</v>
      </c>
      <c r="AB33" s="108"/>
      <c r="AC33" s="107" t="s">
        <v>351</v>
      </c>
      <c r="AE33" s="95">
        <v>33.554000000000002</v>
      </c>
      <c r="AF33" s="95">
        <v>12.37</v>
      </c>
      <c r="AG33" s="94"/>
      <c r="AH33" s="95" t="s">
        <v>351</v>
      </c>
      <c r="AJ33" s="89">
        <v>8.2210000000000001</v>
      </c>
      <c r="AK33" s="152"/>
      <c r="AL33" s="98">
        <v>0.340285</v>
      </c>
      <c r="AM33" s="89" t="s">
        <v>351</v>
      </c>
      <c r="AO33" s="101">
        <v>2.1335999999999999</v>
      </c>
      <c r="AP33" s="101"/>
      <c r="AQ33" s="100">
        <v>0.42998970588235297</v>
      </c>
      <c r="AR33" s="99" t="s">
        <v>353</v>
      </c>
      <c r="AT33" s="102">
        <v>5.0382999999999996</v>
      </c>
      <c r="AU33" s="102">
        <v>0.36282733594033501</v>
      </c>
      <c r="AV33" s="94">
        <v>0.58882000000000001</v>
      </c>
      <c r="AW33" s="93" t="s">
        <v>55</v>
      </c>
      <c r="BD33" s="120">
        <f>AVERAGE(BD2:BD32)</f>
        <v>20.384858064516134</v>
      </c>
      <c r="BE33" s="120">
        <f>AVERAGE(BE2:BE32)</f>
        <v>1.467056268103023</v>
      </c>
      <c r="BF33" s="117">
        <f>AVERAGE(BF2:BF32)</f>
        <v>0.38100965517241375</v>
      </c>
      <c r="BG33" s="113" t="s">
        <v>481</v>
      </c>
      <c r="BI33" s="103">
        <v>31.75</v>
      </c>
      <c r="BJ33" s="103">
        <v>5.04</v>
      </c>
      <c r="BK33" s="104" t="s">
        <v>131</v>
      </c>
      <c r="CC33"/>
      <c r="CD33" s="14"/>
      <c r="CE33"/>
      <c r="CF33"/>
    </row>
    <row r="34" spans="1:84" x14ac:dyDescent="0.25">
      <c r="A34" s="78">
        <v>446.4</v>
      </c>
      <c r="B34" s="78">
        <v>72.432000000000002</v>
      </c>
      <c r="C34" s="78"/>
      <c r="D34" s="78" t="s">
        <v>64</v>
      </c>
      <c r="N34" s="51"/>
      <c r="P34" s="51"/>
      <c r="U34" s="76">
        <v>133.19999999999999</v>
      </c>
      <c r="V34" s="76"/>
      <c r="W34" s="148"/>
      <c r="X34" s="76" t="s">
        <v>56</v>
      </c>
      <c r="Z34" s="109">
        <v>42.798000000000002</v>
      </c>
      <c r="AA34" s="109">
        <v>30.757999999999999</v>
      </c>
      <c r="AB34" s="108"/>
      <c r="AC34" s="107" t="s">
        <v>351</v>
      </c>
      <c r="AE34" s="95">
        <v>33.883000000000003</v>
      </c>
      <c r="AF34" s="95">
        <v>8.6653000000000002</v>
      </c>
      <c r="AG34" s="94"/>
      <c r="AH34" s="95" t="s">
        <v>203</v>
      </c>
      <c r="AJ34" s="89">
        <v>8.2230000000000008</v>
      </c>
      <c r="AK34" s="89">
        <v>1.0114000000000001</v>
      </c>
      <c r="AL34" s="98">
        <v>0.40784999999999999</v>
      </c>
      <c r="AM34" s="89" t="s">
        <v>112</v>
      </c>
      <c r="AO34" s="101">
        <v>2.1425999999999998</v>
      </c>
      <c r="AP34" s="101"/>
      <c r="AQ34" s="100">
        <v>0.43005698529411762</v>
      </c>
      <c r="AR34" s="99" t="s">
        <v>353</v>
      </c>
      <c r="AT34" s="102">
        <v>1.0900000000000001</v>
      </c>
      <c r="AU34" s="102"/>
      <c r="AV34" s="94">
        <f>61/100</f>
        <v>0.61</v>
      </c>
      <c r="AW34" s="93" t="s">
        <v>202</v>
      </c>
      <c r="BD34" s="97">
        <f>COUNT(BD2:BD32)</f>
        <v>31</v>
      </c>
      <c r="BE34" s="97">
        <f t="shared" ref="BE34:BF34" si="11">COUNT(BE2:BE32)</f>
        <v>3</v>
      </c>
      <c r="BF34" s="97">
        <f t="shared" si="11"/>
        <v>29</v>
      </c>
      <c r="BG34" s="113" t="s">
        <v>482</v>
      </c>
      <c r="BI34" s="103">
        <v>32.020000000000003</v>
      </c>
      <c r="BJ34" s="103">
        <v>6.66</v>
      </c>
      <c r="BK34" s="104" t="s">
        <v>131</v>
      </c>
      <c r="CC34"/>
      <c r="CD34" s="14"/>
      <c r="CE34"/>
      <c r="CF34"/>
    </row>
    <row r="35" spans="1:84" ht="15.75" thickBot="1" x14ac:dyDescent="0.3">
      <c r="A35" s="78">
        <v>448.44</v>
      </c>
      <c r="B35" s="78">
        <v>88.665999999999997</v>
      </c>
      <c r="C35" s="78"/>
      <c r="D35" s="78" t="s">
        <v>50</v>
      </c>
      <c r="N35" s="51"/>
      <c r="P35" s="51"/>
      <c r="U35" s="76">
        <v>133.511</v>
      </c>
      <c r="V35" s="76"/>
      <c r="W35" s="148"/>
      <c r="X35" s="76" t="s">
        <v>122</v>
      </c>
      <c r="Z35" s="109">
        <v>44.36</v>
      </c>
      <c r="AA35" s="109">
        <v>43.942999999999998</v>
      </c>
      <c r="AB35" s="108"/>
      <c r="AC35" s="107" t="s">
        <v>351</v>
      </c>
      <c r="AE35" s="95">
        <v>34.088999999999999</v>
      </c>
      <c r="AF35" s="95">
        <v>10.73</v>
      </c>
      <c r="AG35" s="94"/>
      <c r="AH35" s="95" t="s">
        <v>351</v>
      </c>
      <c r="AJ35" s="89">
        <v>8.27</v>
      </c>
      <c r="AK35" s="89">
        <v>2.83</v>
      </c>
      <c r="AL35" s="98">
        <v>0.2727272727272726</v>
      </c>
      <c r="AM35" s="89" t="s">
        <v>52</v>
      </c>
      <c r="AO35" s="101">
        <v>2.1863000000000001</v>
      </c>
      <c r="AP35" s="101"/>
      <c r="AQ35" s="100">
        <v>0.40397132352941179</v>
      </c>
      <c r="AR35" s="99" t="s">
        <v>353</v>
      </c>
      <c r="AT35" s="102">
        <v>1.36</v>
      </c>
      <c r="AU35" s="102"/>
      <c r="AV35" s="94">
        <v>0.62</v>
      </c>
      <c r="AW35" s="93" t="s">
        <v>202</v>
      </c>
      <c r="BD35" s="120">
        <f>_xlfn.STDEV.S(BD2:BD32)</f>
        <v>5.2590493998930929</v>
      </c>
      <c r="BE35" s="120">
        <f t="shared" ref="BE35:BF35" si="12">_xlfn.STDEV.S(BE2:BE32)</f>
        <v>0.63320887302626705</v>
      </c>
      <c r="BF35" s="117">
        <f t="shared" si="12"/>
        <v>4.6057554947413218E-2</v>
      </c>
      <c r="BG35" s="113" t="s">
        <v>524</v>
      </c>
      <c r="BI35" s="168">
        <v>32.26</v>
      </c>
      <c r="BJ35" s="168">
        <v>8.49</v>
      </c>
      <c r="BK35" s="169" t="s">
        <v>131</v>
      </c>
      <c r="CB35" s="18"/>
      <c r="CC35"/>
      <c r="CD35" s="14"/>
      <c r="CE35"/>
      <c r="CF35"/>
    </row>
    <row r="36" spans="1:84" ht="15.75" thickBot="1" x14ac:dyDescent="0.3">
      <c r="A36" s="78">
        <v>478.89</v>
      </c>
      <c r="B36" s="78">
        <v>105.33</v>
      </c>
      <c r="C36" s="78"/>
      <c r="D36" s="78" t="s">
        <v>64</v>
      </c>
      <c r="N36" s="51"/>
      <c r="P36" s="51"/>
      <c r="U36" s="76">
        <v>133.79310344827587</v>
      </c>
      <c r="V36" s="76">
        <v>70.34482758620689</v>
      </c>
      <c r="W36" s="148">
        <v>1.2E-2</v>
      </c>
      <c r="X36" s="76" t="s">
        <v>456</v>
      </c>
      <c r="Z36" s="109">
        <v>46.026000000000003</v>
      </c>
      <c r="AA36" s="109">
        <v>49.524999999999999</v>
      </c>
      <c r="AB36" s="108"/>
      <c r="AC36" s="107" t="s">
        <v>351</v>
      </c>
      <c r="AE36" s="95">
        <v>34.698</v>
      </c>
      <c r="AF36" s="95">
        <v>6.6119000000000003</v>
      </c>
      <c r="AG36" s="94"/>
      <c r="AH36" s="95" t="s">
        <v>203</v>
      </c>
      <c r="AJ36" s="89">
        <v>8.5589999999999993</v>
      </c>
      <c r="AK36" s="152"/>
      <c r="AL36" s="98">
        <v>0.370527</v>
      </c>
      <c r="AM36" s="89" t="s">
        <v>351</v>
      </c>
      <c r="AO36" s="101">
        <v>2.2094</v>
      </c>
      <c r="AP36" s="101"/>
      <c r="AQ36" s="100">
        <v>0.41875477941176475</v>
      </c>
      <c r="AR36" s="99" t="s">
        <v>353</v>
      </c>
      <c r="AT36" s="161">
        <v>2.11</v>
      </c>
      <c r="AU36" s="161"/>
      <c r="AV36" s="119">
        <v>0.60599999999999998</v>
      </c>
      <c r="AW36" s="118" t="s">
        <v>202</v>
      </c>
      <c r="BD36" s="170">
        <f>_xlfn.CONFIDENCE.NORM(0.05,BD35,BD34)</f>
        <v>1.8512901669330442</v>
      </c>
      <c r="BE36" s="170">
        <f>_xlfn.CONFIDENCE.NORM(0.05,BE35,BE34)</f>
        <v>0.71653012740697364</v>
      </c>
      <c r="BF36" s="171">
        <f>_xlfn.CONFIDENCE.NORM(0.05,BF35,BF34)</f>
        <v>1.6762931525012802E-2</v>
      </c>
      <c r="BG36" s="113" t="s">
        <v>525</v>
      </c>
      <c r="BI36" s="173">
        <f>AVERAGE(BI2:BI35)</f>
        <v>22.889770340105589</v>
      </c>
      <c r="BJ36" s="173">
        <f>AVERAGE(BJ2:BJ35)</f>
        <v>5.2549232087655717</v>
      </c>
      <c r="BK36" s="113" t="s">
        <v>481</v>
      </c>
    </row>
    <row r="37" spans="1:84" x14ac:dyDescent="0.25">
      <c r="A37" s="78">
        <v>480.45</v>
      </c>
      <c r="B37" s="78">
        <v>92.483000000000004</v>
      </c>
      <c r="C37" s="78"/>
      <c r="D37" s="78" t="s">
        <v>65</v>
      </c>
      <c r="N37" s="51"/>
      <c r="P37" s="51"/>
      <c r="U37" s="76">
        <v>135.4</v>
      </c>
      <c r="V37" s="76"/>
      <c r="W37" s="148">
        <v>4.7999999999999996E-3</v>
      </c>
      <c r="X37" s="76" t="s">
        <v>298</v>
      </c>
      <c r="Z37" s="109">
        <v>46.13</v>
      </c>
      <c r="AA37" s="109">
        <v>42.048000000000002</v>
      </c>
      <c r="AB37" s="108"/>
      <c r="AC37" s="107" t="s">
        <v>351</v>
      </c>
      <c r="AE37" s="95">
        <v>34.698999999999998</v>
      </c>
      <c r="AF37" s="95">
        <v>6.0236000000000001</v>
      </c>
      <c r="AG37" s="94"/>
      <c r="AH37" s="95" t="s">
        <v>203</v>
      </c>
      <c r="AJ37" s="89">
        <v>8.57</v>
      </c>
      <c r="AK37" s="152"/>
      <c r="AL37" s="98">
        <v>0.28892200000000001</v>
      </c>
      <c r="AM37" s="89" t="s">
        <v>351</v>
      </c>
      <c r="AO37" s="101">
        <v>2.2155999999999998</v>
      </c>
      <c r="AP37" s="101"/>
      <c r="AQ37" s="100">
        <v>0.39654742647058827</v>
      </c>
      <c r="AR37" s="99" t="s">
        <v>353</v>
      </c>
      <c r="AT37" s="120">
        <f>AVERAGE(AT2:AT36)</f>
        <v>3.9381057142857148</v>
      </c>
      <c r="AU37" s="120">
        <f>AVERAGE(AU2:AU36)</f>
        <v>0.42979234023127755</v>
      </c>
      <c r="AV37" s="117">
        <f>AVERAGE(AV2:AV36)</f>
        <v>0.56500514285714287</v>
      </c>
      <c r="AW37" s="113" t="s">
        <v>481</v>
      </c>
      <c r="BI37" s="174">
        <f>COUNT(BI2:BI35)</f>
        <v>34</v>
      </c>
      <c r="BJ37" s="174">
        <f>COUNT(BJ2:BJ35)</f>
        <v>34</v>
      </c>
      <c r="BK37" s="113" t="s">
        <v>482</v>
      </c>
    </row>
    <row r="38" spans="1:84" x14ac:dyDescent="0.25">
      <c r="A38" s="78">
        <v>493.39</v>
      </c>
      <c r="B38" s="78">
        <v>105.61199999999999</v>
      </c>
      <c r="C38" s="78"/>
      <c r="D38" s="78" t="s">
        <v>50</v>
      </c>
      <c r="N38" s="51"/>
      <c r="P38" s="51"/>
      <c r="U38" s="76">
        <v>135.9</v>
      </c>
      <c r="V38" s="76"/>
      <c r="W38" s="148">
        <v>4.8999999999999998E-3</v>
      </c>
      <c r="X38" s="76" t="s">
        <v>298</v>
      </c>
      <c r="Z38" s="109">
        <v>46.194790330809852</v>
      </c>
      <c r="AA38" s="109">
        <v>43.436892400612251</v>
      </c>
      <c r="AB38" s="108"/>
      <c r="AC38" s="107" t="s">
        <v>110</v>
      </c>
      <c r="AE38" s="95">
        <v>34.701000000000001</v>
      </c>
      <c r="AF38" s="95">
        <v>4.7662000000000004</v>
      </c>
      <c r="AG38" s="94"/>
      <c r="AH38" s="95" t="s">
        <v>203</v>
      </c>
      <c r="AJ38" s="89">
        <v>8.7040000000000006</v>
      </c>
      <c r="AK38" s="152"/>
      <c r="AL38" s="98">
        <v>0.30904199999999998</v>
      </c>
      <c r="AM38" s="89" t="s">
        <v>500</v>
      </c>
      <c r="AO38" s="101">
        <v>2.2852000000000001</v>
      </c>
      <c r="AP38" s="101"/>
      <c r="AQ38" s="100">
        <v>0.40785477941176473</v>
      </c>
      <c r="AR38" s="99" t="s">
        <v>353</v>
      </c>
      <c r="AT38" s="97">
        <f>COUNT(AT2:AT36)</f>
        <v>35</v>
      </c>
      <c r="AU38" s="97">
        <f t="shared" ref="AU38:AV38" si="13">COUNT(AU2:AU36)</f>
        <v>4</v>
      </c>
      <c r="AV38" s="97">
        <f t="shared" si="13"/>
        <v>35</v>
      </c>
      <c r="AW38" s="113" t="s">
        <v>482</v>
      </c>
      <c r="BI38" s="173">
        <f>_xlfn.STDEV.S(BI2:BI35)</f>
        <v>7.0037705006099955</v>
      </c>
      <c r="BJ38" s="173">
        <f>_xlfn.STDEV.S(BJ2:BJ35)</f>
        <v>1.5523109958918566</v>
      </c>
      <c r="BK38" s="113" t="s">
        <v>524</v>
      </c>
    </row>
    <row r="39" spans="1:84" x14ac:dyDescent="0.25">
      <c r="A39" s="78">
        <v>519.29</v>
      </c>
      <c r="B39" s="78">
        <v>76.543000000000006</v>
      </c>
      <c r="C39" s="78"/>
      <c r="D39" s="78" t="s">
        <v>65</v>
      </c>
      <c r="N39" s="51"/>
      <c r="P39" s="51"/>
      <c r="U39" s="76">
        <v>135.93103448275863</v>
      </c>
      <c r="V39" s="76">
        <v>30.344827586206897</v>
      </c>
      <c r="W39" s="148">
        <v>4.7E-2</v>
      </c>
      <c r="X39" s="76" t="s">
        <v>456</v>
      </c>
      <c r="Z39" s="109">
        <v>46.442</v>
      </c>
      <c r="AA39" s="109">
        <v>29.09</v>
      </c>
      <c r="AB39" s="108"/>
      <c r="AC39" s="107" t="s">
        <v>351</v>
      </c>
      <c r="AE39" s="95">
        <v>34.966000000000001</v>
      </c>
      <c r="AF39" s="95">
        <v>8.5268999999999995</v>
      </c>
      <c r="AG39" s="94"/>
      <c r="AH39" s="95" t="s">
        <v>203</v>
      </c>
      <c r="AJ39" s="89">
        <v>8.7739999999999991</v>
      </c>
      <c r="AK39" s="152"/>
      <c r="AL39" s="98">
        <v>0.29629499999999998</v>
      </c>
      <c r="AM39" s="89" t="s">
        <v>501</v>
      </c>
      <c r="AO39" s="101">
        <v>2.2972000000000001</v>
      </c>
      <c r="AP39" s="101"/>
      <c r="AQ39" s="100">
        <v>0.42999595588235295</v>
      </c>
      <c r="AR39" s="99" t="s">
        <v>353</v>
      </c>
      <c r="AT39" s="120">
        <f>_xlfn.STDEV.S(AT2:AT36)</f>
        <v>1.9704290895703918</v>
      </c>
      <c r="AU39" s="120">
        <f>_xlfn.STDEV.S(AU2:AU36)</f>
        <v>0.17130019658346329</v>
      </c>
      <c r="AV39" s="117">
        <f>_xlfn.STDEV.S(AV2:AV36)</f>
        <v>7.7376631689397984E-2</v>
      </c>
      <c r="AW39" s="113" t="s">
        <v>524</v>
      </c>
      <c r="BI39" s="173">
        <f>_xlfn.CONFIDENCE.NORM(0.05,BI38,BI37)</f>
        <v>2.3541847342823679</v>
      </c>
      <c r="BJ39" s="173">
        <f>_xlfn.CONFIDENCE.NORM(0.05,BJ38,BJ37)</f>
        <v>0.52177992540860452</v>
      </c>
      <c r="BK39" s="113" t="s">
        <v>525</v>
      </c>
    </row>
    <row r="40" spans="1:84" x14ac:dyDescent="0.25">
      <c r="A40" s="78">
        <v>521.49</v>
      </c>
      <c r="B40" s="78">
        <v>97.944000000000003</v>
      </c>
      <c r="C40" s="78"/>
      <c r="D40" s="78" t="s">
        <v>64</v>
      </c>
      <c r="N40" s="51"/>
      <c r="P40" s="51"/>
      <c r="U40" s="76">
        <v>136.19999999999999</v>
      </c>
      <c r="V40" s="76"/>
      <c r="W40" s="148">
        <v>4.5000000000000005E-3</v>
      </c>
      <c r="X40" s="76" t="s">
        <v>298</v>
      </c>
      <c r="Z40" s="109">
        <v>46.963000000000001</v>
      </c>
      <c r="AA40" s="109">
        <v>8.3279999999999994</v>
      </c>
      <c r="AB40" s="108"/>
      <c r="AC40" s="107" t="s">
        <v>351</v>
      </c>
      <c r="AE40" s="95">
        <v>36.512999999999998</v>
      </c>
      <c r="AF40" s="95">
        <v>4.6909999999999998</v>
      </c>
      <c r="AG40" s="94"/>
      <c r="AH40" s="95" t="s">
        <v>493</v>
      </c>
      <c r="AJ40" s="89">
        <v>8.8960000000000008</v>
      </c>
      <c r="AK40" s="152"/>
      <c r="AL40" s="98">
        <v>0.40376800000000002</v>
      </c>
      <c r="AM40" s="89" t="s">
        <v>502</v>
      </c>
      <c r="AO40" s="101">
        <v>2.3256000000000001</v>
      </c>
      <c r="AP40" s="101"/>
      <c r="AQ40" s="100">
        <v>0.42598345588235298</v>
      </c>
      <c r="AR40" s="99" t="s">
        <v>353</v>
      </c>
      <c r="AT40" s="170">
        <f>_xlfn.CONFIDENCE.NORM(0.05,AT39,AT38)</f>
        <v>0.65279208381882403</v>
      </c>
      <c r="AU40" s="170">
        <f>_xlfn.CONFIDENCE.NORM(0.05,AU39,AU38)</f>
        <v>0.16787110792410959</v>
      </c>
      <c r="AV40" s="171">
        <f>_xlfn.CONFIDENCE.NORM(0.05,AV39,AV38)</f>
        <v>2.5634443232066036E-2</v>
      </c>
      <c r="AW40" s="113" t="s">
        <v>525</v>
      </c>
      <c r="BI40"/>
      <c r="BJ40"/>
      <c r="BK40"/>
    </row>
    <row r="41" spans="1:84" x14ac:dyDescent="0.25">
      <c r="A41" s="78">
        <v>521.57000000000005</v>
      </c>
      <c r="B41" s="78">
        <v>68.576999999999998</v>
      </c>
      <c r="C41" s="78"/>
      <c r="D41" s="78" t="s">
        <v>64</v>
      </c>
      <c r="N41" s="51"/>
      <c r="P41" s="51"/>
      <c r="U41" s="76">
        <v>136.44700009652641</v>
      </c>
      <c r="V41" s="76">
        <v>70.326397220038885</v>
      </c>
      <c r="W41" s="148">
        <v>2.8999999999999998E-3</v>
      </c>
      <c r="X41" s="76" t="s">
        <v>117</v>
      </c>
      <c r="Z41" s="109">
        <v>48.420999999999999</v>
      </c>
      <c r="AA41" s="109">
        <v>16.106999999999999</v>
      </c>
      <c r="AB41" s="108"/>
      <c r="AC41" s="107" t="s">
        <v>351</v>
      </c>
      <c r="AE41" s="95">
        <v>37.024999999999999</v>
      </c>
      <c r="AF41" s="95">
        <v>7.8002000000000002</v>
      </c>
      <c r="AG41" s="94"/>
      <c r="AH41" s="95" t="s">
        <v>203</v>
      </c>
      <c r="AJ41" s="89">
        <v>9</v>
      </c>
      <c r="AK41" s="89">
        <v>0.68</v>
      </c>
      <c r="AL41" s="98"/>
      <c r="AM41" s="89" t="s">
        <v>62</v>
      </c>
      <c r="AO41" s="101">
        <v>2.3868999999999998</v>
      </c>
      <c r="AP41" s="101"/>
      <c r="AQ41" s="100">
        <v>0.466989705882353</v>
      </c>
      <c r="AR41" s="99" t="s">
        <v>353</v>
      </c>
      <c r="BI41"/>
      <c r="BJ41"/>
      <c r="BK41"/>
    </row>
    <row r="42" spans="1:84" x14ac:dyDescent="0.25">
      <c r="A42" s="78">
        <v>525.51</v>
      </c>
      <c r="B42" s="78">
        <v>80.521000000000001</v>
      </c>
      <c r="C42" s="78"/>
      <c r="D42" s="78" t="s">
        <v>50</v>
      </c>
      <c r="N42" s="51"/>
      <c r="P42" s="51"/>
      <c r="U42" s="76">
        <v>137.1</v>
      </c>
      <c r="V42" s="76">
        <v>44</v>
      </c>
      <c r="W42" s="148">
        <v>4.4000000000000003E-3</v>
      </c>
      <c r="X42" s="76" t="s">
        <v>298</v>
      </c>
      <c r="Z42" s="109">
        <v>49.914000000000001</v>
      </c>
      <c r="AA42" s="109"/>
      <c r="AB42" s="108">
        <v>0.12601799999999999</v>
      </c>
      <c r="AC42" s="107" t="s">
        <v>351</v>
      </c>
      <c r="AE42" s="95">
        <v>37.082000000000001</v>
      </c>
      <c r="AF42" s="95">
        <v>6.3310000000000004</v>
      </c>
      <c r="AG42" s="94"/>
      <c r="AH42" s="95" t="s">
        <v>493</v>
      </c>
      <c r="AJ42" s="89">
        <v>9.0470000000000006</v>
      </c>
      <c r="AK42" s="152"/>
      <c r="AL42" s="98">
        <v>0.30204399999999998</v>
      </c>
      <c r="AM42" s="89" t="s">
        <v>351</v>
      </c>
      <c r="AO42" s="101">
        <v>2.4115000000000002</v>
      </c>
      <c r="AP42" s="101"/>
      <c r="AQ42" s="100">
        <v>0.41133786764705882</v>
      </c>
      <c r="AR42" s="99" t="s">
        <v>353</v>
      </c>
      <c r="BI42"/>
      <c r="BJ42"/>
      <c r="BK42"/>
    </row>
    <row r="43" spans="1:84" x14ac:dyDescent="0.25">
      <c r="A43" s="78">
        <v>532.53</v>
      </c>
      <c r="B43" s="78">
        <v>103.16200000000001</v>
      </c>
      <c r="C43" s="78"/>
      <c r="D43" s="78" t="s">
        <v>64</v>
      </c>
      <c r="N43" s="51"/>
      <c r="P43" s="51"/>
      <c r="U43" s="76">
        <v>140.91999999999999</v>
      </c>
      <c r="V43" s="76">
        <v>51.040999999999997</v>
      </c>
      <c r="W43" s="148"/>
      <c r="X43" s="76" t="s">
        <v>122</v>
      </c>
      <c r="Z43" s="109">
        <v>50.191000000000003</v>
      </c>
      <c r="AA43" s="109">
        <v>13.101000000000001</v>
      </c>
      <c r="AB43" s="108"/>
      <c r="AC43" s="107" t="s">
        <v>351</v>
      </c>
      <c r="AE43" s="95">
        <v>37.299999999999997</v>
      </c>
      <c r="AF43" s="95">
        <v>7.1899999999999995</v>
      </c>
      <c r="AG43" s="94"/>
      <c r="AH43" s="95" t="s">
        <v>60</v>
      </c>
      <c r="AJ43" s="89">
        <v>9.1940000000000008</v>
      </c>
      <c r="AK43" s="89">
        <v>0.63900000000000001</v>
      </c>
      <c r="AL43" s="98"/>
      <c r="AM43" s="89" t="s">
        <v>351</v>
      </c>
      <c r="AO43" s="101">
        <v>2.4144000000000001</v>
      </c>
      <c r="AP43" s="101"/>
      <c r="AQ43" s="100">
        <v>0.4335455882352941</v>
      </c>
      <c r="AR43" s="99" t="s">
        <v>353</v>
      </c>
      <c r="BI43"/>
      <c r="BJ43"/>
      <c r="BK43"/>
    </row>
    <row r="44" spans="1:84" x14ac:dyDescent="0.25">
      <c r="A44" s="78">
        <v>537</v>
      </c>
      <c r="B44" s="78">
        <v>88.43</v>
      </c>
      <c r="C44" s="78"/>
      <c r="D44" s="78" t="s">
        <v>65</v>
      </c>
      <c r="N44" s="51"/>
      <c r="P44" s="51"/>
      <c r="U44" s="76">
        <v>141.429</v>
      </c>
      <c r="V44" s="76"/>
      <c r="W44" s="148"/>
      <c r="X44" s="76" t="s">
        <v>122</v>
      </c>
      <c r="Z44" s="109">
        <v>50.399000000000001</v>
      </c>
      <c r="AA44" s="109">
        <v>11.686</v>
      </c>
      <c r="AB44" s="108"/>
      <c r="AC44" s="107" t="s">
        <v>351</v>
      </c>
      <c r="AE44" s="95">
        <v>37.396000000000001</v>
      </c>
      <c r="AF44" s="95">
        <v>9.9309999999999992</v>
      </c>
      <c r="AG44" s="94"/>
      <c r="AH44" s="95" t="s">
        <v>493</v>
      </c>
      <c r="AJ44" s="89">
        <v>9.5</v>
      </c>
      <c r="AK44" s="89">
        <v>0.9</v>
      </c>
      <c r="AL44" s="98"/>
      <c r="AM44" s="89" t="s">
        <v>62</v>
      </c>
      <c r="AO44" s="101">
        <v>2.4769999999999999</v>
      </c>
      <c r="AP44" s="101"/>
      <c r="AQ44" s="100">
        <v>0.43742757352941175</v>
      </c>
      <c r="AR44" s="99" t="s">
        <v>353</v>
      </c>
    </row>
    <row r="45" spans="1:84" x14ac:dyDescent="0.25">
      <c r="A45" s="78">
        <v>543.89</v>
      </c>
      <c r="B45" s="78">
        <v>65.171000000000006</v>
      </c>
      <c r="C45" s="78"/>
      <c r="D45" s="78" t="s">
        <v>64</v>
      </c>
      <c r="N45" s="51"/>
      <c r="P45" s="51"/>
      <c r="U45" s="76">
        <v>141.93700000000001</v>
      </c>
      <c r="V45" s="76"/>
      <c r="W45" s="148"/>
      <c r="X45" s="76" t="s">
        <v>122</v>
      </c>
      <c r="Z45" s="109">
        <v>50.399000000000001</v>
      </c>
      <c r="AA45" s="109">
        <v>25.780999999999999</v>
      </c>
      <c r="AB45" s="108"/>
      <c r="AC45" s="107" t="s">
        <v>351</v>
      </c>
      <c r="AE45" s="95">
        <v>37.454000000000001</v>
      </c>
      <c r="AF45" s="95">
        <v>10.315099999999999</v>
      </c>
      <c r="AG45" s="94"/>
      <c r="AH45" s="95" t="s">
        <v>203</v>
      </c>
      <c r="AJ45" s="89">
        <v>9.5</v>
      </c>
      <c r="AK45" s="89">
        <v>1.1000000000000001</v>
      </c>
      <c r="AL45" s="98"/>
      <c r="AM45" s="89" t="s">
        <v>62</v>
      </c>
      <c r="AO45" s="101">
        <v>2.5022000000000002</v>
      </c>
      <c r="AP45" s="101"/>
      <c r="AQ45" s="100">
        <v>0.44478639705882361</v>
      </c>
      <c r="AR45" s="99" t="s">
        <v>353</v>
      </c>
    </row>
    <row r="46" spans="1:84" x14ac:dyDescent="0.25">
      <c r="A46" s="78">
        <v>550.33000000000004</v>
      </c>
      <c r="B46" s="78">
        <v>71.856999999999999</v>
      </c>
      <c r="C46" s="78"/>
      <c r="D46" s="78" t="s">
        <v>50</v>
      </c>
      <c r="N46" s="51"/>
      <c r="P46" s="51"/>
      <c r="U46" s="76">
        <v>142.01</v>
      </c>
      <c r="V46" s="76"/>
      <c r="W46" s="148"/>
      <c r="X46" s="76" t="s">
        <v>122</v>
      </c>
      <c r="Z46" s="109">
        <v>50.6</v>
      </c>
      <c r="AA46" s="109">
        <v>25.7</v>
      </c>
      <c r="AB46" s="108"/>
      <c r="AC46" s="107" t="s">
        <v>52</v>
      </c>
      <c r="AE46" s="95">
        <v>37.786000000000001</v>
      </c>
      <c r="AF46" s="95">
        <v>5.9199000000000002</v>
      </c>
      <c r="AG46" s="94"/>
      <c r="AH46" s="95" t="s">
        <v>203</v>
      </c>
      <c r="AJ46" s="89">
        <v>10.4</v>
      </c>
      <c r="AK46" s="89">
        <v>1.66</v>
      </c>
      <c r="AL46" s="98"/>
      <c r="AM46" s="89" t="s">
        <v>62</v>
      </c>
      <c r="AO46" s="101">
        <v>2.5842000000000001</v>
      </c>
      <c r="AP46" s="101"/>
      <c r="AQ46" s="100">
        <v>0.41134411764705892</v>
      </c>
      <c r="AR46" s="99" t="s">
        <v>353</v>
      </c>
    </row>
    <row r="47" spans="1:84" x14ac:dyDescent="0.25">
      <c r="A47" s="78">
        <v>557.65</v>
      </c>
      <c r="B47" s="78">
        <v>98.766000000000005</v>
      </c>
      <c r="C47" s="78"/>
      <c r="D47" s="78" t="s">
        <v>50</v>
      </c>
      <c r="N47" s="51"/>
      <c r="P47" s="51"/>
      <c r="U47" s="76">
        <v>142.155</v>
      </c>
      <c r="V47" s="76"/>
      <c r="W47" s="148"/>
      <c r="X47" s="76" t="s">
        <v>122</v>
      </c>
      <c r="Z47" s="109">
        <v>50.606999999999999</v>
      </c>
      <c r="AA47" s="109">
        <v>28.433</v>
      </c>
      <c r="AB47" s="108"/>
      <c r="AC47" s="107" t="s">
        <v>351</v>
      </c>
      <c r="AE47" s="95">
        <v>38.203000000000003</v>
      </c>
      <c r="AF47" s="95">
        <v>7.851</v>
      </c>
      <c r="AG47" s="94"/>
      <c r="AH47" s="95" t="s">
        <v>493</v>
      </c>
      <c r="AJ47" s="89">
        <v>10.407</v>
      </c>
      <c r="AK47" s="152"/>
      <c r="AL47" s="98">
        <v>0.34540700000000002</v>
      </c>
      <c r="AM47" s="89" t="s">
        <v>351</v>
      </c>
      <c r="AO47" s="101">
        <v>2.5901999999999998</v>
      </c>
      <c r="AP47" s="101"/>
      <c r="AQ47" s="100">
        <v>0.42258198529411772</v>
      </c>
      <c r="AR47" s="99" t="s">
        <v>353</v>
      </c>
    </row>
    <row r="48" spans="1:84" x14ac:dyDescent="0.25">
      <c r="A48" s="78">
        <v>558.26</v>
      </c>
      <c r="B48" s="78">
        <v>101.425</v>
      </c>
      <c r="C48" s="78"/>
      <c r="D48" s="78" t="s">
        <v>64</v>
      </c>
      <c r="N48" s="51"/>
      <c r="P48" s="51"/>
      <c r="U48" s="76">
        <v>142.22800000000001</v>
      </c>
      <c r="V48" s="76"/>
      <c r="W48" s="148"/>
      <c r="X48" s="76" t="s">
        <v>122</v>
      </c>
      <c r="Z48" s="109">
        <v>51.545000000000002</v>
      </c>
      <c r="AA48" s="109">
        <v>29.114999999999998</v>
      </c>
      <c r="AB48" s="108"/>
      <c r="AC48" s="107" t="s">
        <v>351</v>
      </c>
      <c r="AE48" s="95">
        <v>38.9</v>
      </c>
      <c r="AF48" s="95">
        <v>10.52</v>
      </c>
      <c r="AG48" s="94"/>
      <c r="AH48" s="95" t="s">
        <v>111</v>
      </c>
      <c r="AJ48" s="89">
        <v>10.481999999999999</v>
      </c>
      <c r="AK48" s="152"/>
      <c r="AL48" s="98">
        <v>0.29966900000000002</v>
      </c>
      <c r="AM48" s="89" t="s">
        <v>351</v>
      </c>
      <c r="AO48" s="101">
        <v>2.6587999999999998</v>
      </c>
      <c r="AP48" s="101"/>
      <c r="AQ48" s="100">
        <v>0.43723382352941187</v>
      </c>
      <c r="AR48" s="99" t="s">
        <v>353</v>
      </c>
      <c r="CB48" s="18"/>
    </row>
    <row r="49" spans="1:78" x14ac:dyDescent="0.25">
      <c r="A49" s="78">
        <v>559.58000000000004</v>
      </c>
      <c r="B49" s="78">
        <v>86.834999999999994</v>
      </c>
      <c r="C49" s="78"/>
      <c r="D49" s="78" t="s">
        <v>64</v>
      </c>
      <c r="N49" s="51"/>
      <c r="P49" s="51"/>
      <c r="U49" s="76">
        <v>143.172</v>
      </c>
      <c r="V49" s="76"/>
      <c r="W49" s="148"/>
      <c r="X49" s="76" t="s">
        <v>122</v>
      </c>
      <c r="Z49" s="109">
        <v>51.71058619120506</v>
      </c>
      <c r="AA49" s="109">
        <v>27.578979301976034</v>
      </c>
      <c r="AB49" s="108">
        <f>(2.72-2.21)/1.72</f>
        <v>0.29651162790697688</v>
      </c>
      <c r="AC49" s="107" t="s">
        <v>51</v>
      </c>
      <c r="AE49" s="95">
        <v>39.512</v>
      </c>
      <c r="AF49" s="95">
        <v>9.7844999999999995</v>
      </c>
      <c r="AG49" s="94"/>
      <c r="AH49" s="95" t="s">
        <v>203</v>
      </c>
      <c r="AJ49" s="89">
        <v>10.76</v>
      </c>
      <c r="AK49" s="152"/>
      <c r="AL49" s="98">
        <v>0.26542700000000002</v>
      </c>
      <c r="AM49" s="89" t="s">
        <v>351</v>
      </c>
      <c r="AO49" s="101">
        <v>2.6608000000000001</v>
      </c>
      <c r="AP49" s="101"/>
      <c r="AQ49" s="100">
        <v>0.46265220588235301</v>
      </c>
      <c r="AR49" s="99" t="s">
        <v>353</v>
      </c>
    </row>
    <row r="50" spans="1:78" x14ac:dyDescent="0.25">
      <c r="A50" s="78">
        <v>561.61</v>
      </c>
      <c r="B50" s="78">
        <v>89.748999999999995</v>
      </c>
      <c r="C50" s="78"/>
      <c r="D50" s="78" t="s">
        <v>64</v>
      </c>
      <c r="N50" s="51"/>
      <c r="P50" s="51"/>
      <c r="U50" s="76">
        <v>143.68</v>
      </c>
      <c r="V50" s="76"/>
      <c r="W50" s="148"/>
      <c r="X50" s="76" t="s">
        <v>122</v>
      </c>
      <c r="Z50" s="109">
        <v>52.177</v>
      </c>
      <c r="AA50" s="109"/>
      <c r="AB50" s="108">
        <v>0.21816199999999999</v>
      </c>
      <c r="AC50" s="107" t="s">
        <v>351</v>
      </c>
      <c r="AE50" s="95">
        <v>39.905000000000001</v>
      </c>
      <c r="AF50" s="95">
        <v>12.172000000000001</v>
      </c>
      <c r="AG50" s="94"/>
      <c r="AH50" s="95" t="s">
        <v>351</v>
      </c>
      <c r="AJ50" s="89">
        <v>10.962999999999999</v>
      </c>
      <c r="AK50" s="152"/>
      <c r="AL50" s="98">
        <v>0.27904800000000002</v>
      </c>
      <c r="AM50" s="89" t="s">
        <v>351</v>
      </c>
      <c r="AO50" s="101">
        <v>2.6850000000000001</v>
      </c>
      <c r="AP50" s="101"/>
      <c r="AQ50" s="100">
        <v>0.47389080882352941</v>
      </c>
      <c r="AR50" s="99" t="s">
        <v>353</v>
      </c>
    </row>
    <row r="51" spans="1:78" x14ac:dyDescent="0.25">
      <c r="A51" s="78">
        <v>583.19000000000005</v>
      </c>
      <c r="B51" s="78">
        <v>80.516999999999996</v>
      </c>
      <c r="C51" s="78"/>
      <c r="D51" s="78" t="s">
        <v>50</v>
      </c>
      <c r="N51" s="51"/>
      <c r="P51" s="51"/>
      <c r="U51" s="76">
        <v>144</v>
      </c>
      <c r="V51" s="76"/>
      <c r="W51" s="148"/>
      <c r="X51" s="76" t="s">
        <v>63</v>
      </c>
      <c r="Z51" s="109">
        <v>52.69</v>
      </c>
      <c r="AA51" s="109">
        <v>26.942</v>
      </c>
      <c r="AB51" s="108"/>
      <c r="AC51" s="107" t="s">
        <v>351</v>
      </c>
      <c r="AE51" s="95">
        <v>40.1</v>
      </c>
      <c r="AF51" s="95"/>
      <c r="AG51" s="94"/>
      <c r="AH51" s="95" t="s">
        <v>61</v>
      </c>
      <c r="AJ51" s="89">
        <v>11</v>
      </c>
      <c r="AK51" s="89">
        <v>1.9</v>
      </c>
      <c r="AL51" s="98"/>
      <c r="AM51" s="89" t="s">
        <v>62</v>
      </c>
      <c r="AO51" s="101">
        <v>2.6880000000000002</v>
      </c>
      <c r="AP51" s="101">
        <v>0.90950145000000016</v>
      </c>
      <c r="AQ51" s="100"/>
      <c r="AR51" s="99" t="s">
        <v>200</v>
      </c>
    </row>
    <row r="52" spans="1:78" x14ac:dyDescent="0.25">
      <c r="A52" s="78">
        <v>592.89</v>
      </c>
      <c r="B52" s="78">
        <v>102.629</v>
      </c>
      <c r="C52" s="78"/>
      <c r="D52" s="78" t="s">
        <v>64</v>
      </c>
      <c r="P52" s="51"/>
      <c r="U52" s="76">
        <v>144</v>
      </c>
      <c r="V52" s="76"/>
      <c r="W52" s="148"/>
      <c r="X52" s="76" t="s">
        <v>63</v>
      </c>
      <c r="Z52" s="109">
        <v>52.96551724137931</v>
      </c>
      <c r="AA52" s="109">
        <v>30.206896551724139</v>
      </c>
      <c r="AB52" s="108">
        <v>0.24418604651162809</v>
      </c>
      <c r="AC52" s="107" t="s">
        <v>456</v>
      </c>
      <c r="AE52" s="95">
        <v>40.862068965517238</v>
      </c>
      <c r="AF52" s="95">
        <v>6.8965517241379306</v>
      </c>
      <c r="AG52" s="94">
        <v>0.28484848484848474</v>
      </c>
      <c r="AH52" s="95" t="s">
        <v>474</v>
      </c>
      <c r="AJ52" s="89">
        <v>11.010999999999999</v>
      </c>
      <c r="AK52" s="89">
        <v>1.573</v>
      </c>
      <c r="AL52" s="98"/>
      <c r="AM52" s="89" t="s">
        <v>351</v>
      </c>
      <c r="AO52" s="101">
        <v>2.7153999999999998</v>
      </c>
      <c r="AP52" s="101"/>
      <c r="AQ52" s="100">
        <v>0.42981102941176474</v>
      </c>
      <c r="AR52" s="99" t="s">
        <v>353</v>
      </c>
    </row>
    <row r="53" spans="1:78" x14ac:dyDescent="0.25">
      <c r="A53" s="78">
        <v>607.65</v>
      </c>
      <c r="B53" s="78">
        <v>78.393000000000001</v>
      </c>
      <c r="C53" s="78"/>
      <c r="D53" s="78" t="s">
        <v>64</v>
      </c>
      <c r="P53" s="51"/>
      <c r="U53" s="76">
        <v>144.77000000000001</v>
      </c>
      <c r="V53" s="76">
        <v>64.19</v>
      </c>
      <c r="W53" s="148"/>
      <c r="X53" s="76" t="s">
        <v>122</v>
      </c>
      <c r="Z53" s="109">
        <v>53.1</v>
      </c>
      <c r="AA53" s="109">
        <v>26.96</v>
      </c>
      <c r="AB53" s="108"/>
      <c r="AC53" s="107" t="s">
        <v>111</v>
      </c>
      <c r="AE53" s="95">
        <v>41.195999999999998</v>
      </c>
      <c r="AF53" s="95">
        <v>6.4737999999999998</v>
      </c>
      <c r="AG53" s="94"/>
      <c r="AH53" s="95" t="s">
        <v>203</v>
      </c>
      <c r="AJ53" s="89">
        <v>11.202</v>
      </c>
      <c r="AK53" s="89">
        <v>6.8280000000000003</v>
      </c>
      <c r="AL53" s="98"/>
      <c r="AM53" s="89" t="s">
        <v>351</v>
      </c>
      <c r="AO53" s="101">
        <v>2.7355</v>
      </c>
      <c r="AP53" s="101"/>
      <c r="AQ53" s="100">
        <v>0.45576544117647066</v>
      </c>
      <c r="AR53" s="99" t="s">
        <v>353</v>
      </c>
    </row>
    <row r="54" spans="1:78" x14ac:dyDescent="0.25">
      <c r="A54" s="78">
        <v>624.36</v>
      </c>
      <c r="B54" s="78">
        <v>133.45400000000001</v>
      </c>
      <c r="C54" s="78"/>
      <c r="D54" s="78" t="s">
        <v>65</v>
      </c>
      <c r="U54" s="76">
        <v>144.78964133537417</v>
      </c>
      <c r="V54" s="76">
        <v>55.847433086501468</v>
      </c>
      <c r="W54" s="148">
        <f>(2.69-2.66)/1.69</f>
        <v>1.7751479289940714E-2</v>
      </c>
      <c r="X54" s="76" t="s">
        <v>110</v>
      </c>
      <c r="Z54" s="109">
        <v>54.426000000000002</v>
      </c>
      <c r="AA54" s="109"/>
      <c r="AB54" s="108">
        <v>0.11304</v>
      </c>
      <c r="AC54" s="107" t="s">
        <v>351</v>
      </c>
      <c r="AE54" s="95">
        <v>41.408999999999999</v>
      </c>
      <c r="AF54" s="95">
        <v>8.4925999999999995</v>
      </c>
      <c r="AG54" s="94"/>
      <c r="AH54" s="95" t="s">
        <v>203</v>
      </c>
      <c r="AJ54" s="89">
        <v>11.85</v>
      </c>
      <c r="AK54" s="152"/>
      <c r="AL54" s="98">
        <v>0.28554600000000002</v>
      </c>
      <c r="AM54" s="89" t="s">
        <v>351</v>
      </c>
      <c r="AO54" s="101">
        <v>2.7437</v>
      </c>
      <c r="AP54" s="101"/>
      <c r="AQ54" s="100">
        <v>0.42633382352941174</v>
      </c>
      <c r="AR54" s="99" t="s">
        <v>353</v>
      </c>
    </row>
    <row r="55" spans="1:78" x14ac:dyDescent="0.25">
      <c r="A55" s="78">
        <v>632.09</v>
      </c>
      <c r="B55" s="78">
        <v>65.08</v>
      </c>
      <c r="C55" s="78"/>
      <c r="D55" s="78" t="s">
        <v>50</v>
      </c>
      <c r="U55" s="76">
        <v>146.63</v>
      </c>
      <c r="V55" s="76"/>
      <c r="W55" s="148">
        <v>1.2500000000000001E-2</v>
      </c>
      <c r="X55" s="76" t="s">
        <v>116</v>
      </c>
      <c r="Z55" s="109">
        <v>54.564</v>
      </c>
      <c r="AA55" s="109">
        <v>13.201000000000001</v>
      </c>
      <c r="AB55" s="108"/>
      <c r="AC55" s="107" t="s">
        <v>351</v>
      </c>
      <c r="AE55" s="95">
        <v>42.423000000000002</v>
      </c>
      <c r="AF55" s="95">
        <v>15.173</v>
      </c>
      <c r="AG55" s="94"/>
      <c r="AH55" s="95" t="s">
        <v>351</v>
      </c>
      <c r="AJ55" s="89">
        <v>12</v>
      </c>
      <c r="AK55" s="89">
        <v>2.15</v>
      </c>
      <c r="AL55" s="98"/>
      <c r="AM55" s="89" t="s">
        <v>62</v>
      </c>
      <c r="AO55" s="101">
        <v>2.7911000000000001</v>
      </c>
      <c r="AP55" s="101"/>
      <c r="AQ55" s="100">
        <v>0.45202169117647062</v>
      </c>
      <c r="AR55" s="99" t="s">
        <v>353</v>
      </c>
    </row>
    <row r="56" spans="1:78" x14ac:dyDescent="0.25">
      <c r="A56" s="78">
        <v>643.46</v>
      </c>
      <c r="B56" s="78">
        <v>89.302000000000007</v>
      </c>
      <c r="C56" s="78"/>
      <c r="D56" s="78" t="s">
        <v>50</v>
      </c>
      <c r="U56" s="76">
        <v>147.02199999999999</v>
      </c>
      <c r="V56" s="76">
        <v>59.912999999999997</v>
      </c>
      <c r="W56" s="148"/>
      <c r="X56" s="76" t="s">
        <v>122</v>
      </c>
      <c r="Z56" s="109">
        <v>54.667999999999999</v>
      </c>
      <c r="AA56" s="109">
        <v>29.114000000000001</v>
      </c>
      <c r="AB56" s="108"/>
      <c r="AC56" s="107" t="s">
        <v>351</v>
      </c>
      <c r="AE56" s="95">
        <v>42.654000000000003</v>
      </c>
      <c r="AF56" s="95">
        <v>9.0809999999999995</v>
      </c>
      <c r="AG56" s="94"/>
      <c r="AH56" s="95" t="s">
        <v>203</v>
      </c>
      <c r="AJ56" s="89">
        <v>12.118</v>
      </c>
      <c r="AK56" s="152"/>
      <c r="AL56" s="98">
        <v>0.32553599999999999</v>
      </c>
      <c r="AM56" s="89" t="s">
        <v>351</v>
      </c>
      <c r="AO56" s="101">
        <v>2.8313999999999999</v>
      </c>
      <c r="AP56" s="101"/>
      <c r="AQ56" s="100">
        <v>0.47035110294117655</v>
      </c>
      <c r="AR56" s="99" t="s">
        <v>353</v>
      </c>
    </row>
    <row r="57" spans="1:78" x14ac:dyDescent="0.25">
      <c r="A57" s="78">
        <v>670.15</v>
      </c>
      <c r="B57" s="78">
        <v>100.51900000000001</v>
      </c>
      <c r="C57" s="78"/>
      <c r="D57" s="78" t="s">
        <v>64</v>
      </c>
      <c r="U57" s="76">
        <v>148.62</v>
      </c>
      <c r="V57" s="76"/>
      <c r="W57" s="148"/>
      <c r="X57" s="76" t="s">
        <v>122</v>
      </c>
      <c r="Z57" s="109">
        <v>54.779310344827586</v>
      </c>
      <c r="AA57" s="109">
        <v>31.862068965517242</v>
      </c>
      <c r="AB57" s="108"/>
      <c r="AC57" s="107" t="s">
        <v>456</v>
      </c>
      <c r="AE57" s="95">
        <v>43.134</v>
      </c>
      <c r="AF57" s="95">
        <v>13.7531</v>
      </c>
      <c r="AG57" s="94"/>
      <c r="AH57" s="95" t="s">
        <v>203</v>
      </c>
      <c r="AJ57" s="89">
        <v>12.256</v>
      </c>
      <c r="AK57" s="152"/>
      <c r="AL57" s="98">
        <v>0.31566300000000003</v>
      </c>
      <c r="AM57" s="89" t="s">
        <v>351</v>
      </c>
      <c r="AO57" s="101">
        <v>2.8376000000000001</v>
      </c>
      <c r="AP57" s="101"/>
      <c r="AQ57" s="100">
        <v>0.44834448529411774</v>
      </c>
      <c r="AR57" s="99" t="s">
        <v>353</v>
      </c>
      <c r="BZ57" s="18"/>
    </row>
    <row r="58" spans="1:78" x14ac:dyDescent="0.25">
      <c r="A58" s="78">
        <v>672.13</v>
      </c>
      <c r="B58" s="78">
        <v>73.283000000000001</v>
      </c>
      <c r="C58" s="78"/>
      <c r="D58" s="78" t="s">
        <v>65</v>
      </c>
      <c r="U58" s="76">
        <v>148.91</v>
      </c>
      <c r="V58" s="76"/>
      <c r="W58" s="148">
        <v>1.17E-2</v>
      </c>
      <c r="X58" s="76" t="s">
        <v>116</v>
      </c>
      <c r="Z58" s="109">
        <v>54.914999999999999</v>
      </c>
      <c r="AA58" s="109"/>
      <c r="AB58" s="108"/>
      <c r="AC58" s="107" t="s">
        <v>351</v>
      </c>
      <c r="AE58" s="95">
        <v>44.783000000000001</v>
      </c>
      <c r="AF58" s="95">
        <v>3.0129999999999999</v>
      </c>
      <c r="AG58" s="94"/>
      <c r="AH58" s="95" t="s">
        <v>351</v>
      </c>
      <c r="AJ58" s="89">
        <v>12.269</v>
      </c>
      <c r="AK58" s="89">
        <v>1.637</v>
      </c>
      <c r="AL58" s="98">
        <v>0.31111</v>
      </c>
      <c r="AM58" s="89" t="s">
        <v>112</v>
      </c>
      <c r="AO58" s="101">
        <v>2.9729000000000001</v>
      </c>
      <c r="AP58" s="101"/>
      <c r="AQ58" s="100">
        <v>0.45182794117647063</v>
      </c>
      <c r="AR58" s="99" t="s">
        <v>353</v>
      </c>
      <c r="BZ58" s="18"/>
    </row>
    <row r="59" spans="1:78" x14ac:dyDescent="0.25">
      <c r="A59" s="78">
        <v>678.84</v>
      </c>
      <c r="B59" s="78">
        <v>98.370999999999995</v>
      </c>
      <c r="C59" s="78"/>
      <c r="D59" s="78" t="s">
        <v>65</v>
      </c>
      <c r="U59" s="76">
        <v>149.41900000000001</v>
      </c>
      <c r="V59" s="76">
        <v>63.576999999999998</v>
      </c>
      <c r="W59" s="148"/>
      <c r="X59" s="76" t="s">
        <v>122</v>
      </c>
      <c r="Z59" s="109">
        <v>55.292999999999999</v>
      </c>
      <c r="AA59" s="109">
        <v>19.314</v>
      </c>
      <c r="AB59" s="108"/>
      <c r="AC59" s="107" t="s">
        <v>351</v>
      </c>
      <c r="AE59" s="95">
        <v>44.982999999999997</v>
      </c>
      <c r="AF59" s="95">
        <v>8.5966000000000005</v>
      </c>
      <c r="AG59" s="94"/>
      <c r="AH59" s="95" t="s">
        <v>203</v>
      </c>
      <c r="AJ59" s="89">
        <v>12.416</v>
      </c>
      <c r="AK59" s="152"/>
      <c r="AL59" s="98">
        <v>0.14508099999999999</v>
      </c>
      <c r="AM59" s="89" t="s">
        <v>351</v>
      </c>
      <c r="AO59" s="101">
        <v>3.0478999999999998</v>
      </c>
      <c r="AP59" s="101"/>
      <c r="AQ59" s="100">
        <v>0.41129485294117651</v>
      </c>
      <c r="AR59" s="99" t="s">
        <v>353</v>
      </c>
    </row>
    <row r="60" spans="1:78" x14ac:dyDescent="0.25">
      <c r="A60" s="78">
        <v>678.86</v>
      </c>
      <c r="B60" s="78">
        <v>101.372</v>
      </c>
      <c r="C60" s="78"/>
      <c r="D60" s="78" t="s">
        <v>65</v>
      </c>
      <c r="U60" s="76">
        <v>150.07300000000001</v>
      </c>
      <c r="V60" s="76">
        <v>67.364000000000004</v>
      </c>
      <c r="W60" s="148"/>
      <c r="X60" s="76" t="s">
        <v>122</v>
      </c>
      <c r="Z60" s="109">
        <v>55.502000000000002</v>
      </c>
      <c r="AA60" s="109">
        <v>31.690999999999999</v>
      </c>
      <c r="AB60" s="108"/>
      <c r="AC60" s="107" t="s">
        <v>351</v>
      </c>
      <c r="AE60" s="95">
        <v>45.134</v>
      </c>
      <c r="AF60" s="95">
        <v>15.7143</v>
      </c>
      <c r="AG60" s="94"/>
      <c r="AH60" s="95" t="s">
        <v>203</v>
      </c>
      <c r="AJ60" s="89">
        <v>12.612</v>
      </c>
      <c r="AK60" s="152"/>
      <c r="AL60" s="98">
        <v>0.210315</v>
      </c>
      <c r="AM60" s="89" t="s">
        <v>351</v>
      </c>
      <c r="AO60" s="101">
        <v>3.1124999999999998</v>
      </c>
      <c r="AP60" s="101"/>
      <c r="AQ60" s="100">
        <v>0.40761838235294123</v>
      </c>
      <c r="AR60" s="99" t="s">
        <v>353</v>
      </c>
    </row>
    <row r="61" spans="1:78" x14ac:dyDescent="0.25">
      <c r="A61" s="78">
        <v>687.77</v>
      </c>
      <c r="B61" s="78">
        <v>94.004999999999995</v>
      </c>
      <c r="C61" s="78"/>
      <c r="D61" s="78" t="s">
        <v>65</v>
      </c>
      <c r="U61" s="76">
        <v>150.14500000000001</v>
      </c>
      <c r="V61" s="76"/>
      <c r="W61" s="148"/>
      <c r="X61" s="76" t="s">
        <v>122</v>
      </c>
      <c r="Z61" s="109">
        <v>57.064</v>
      </c>
      <c r="AA61" s="109">
        <v>76.650999999999996</v>
      </c>
      <c r="AB61" s="108"/>
      <c r="AC61" s="107" t="s">
        <v>351</v>
      </c>
      <c r="AE61" s="95">
        <v>45.692</v>
      </c>
      <c r="AF61" s="95">
        <v>10.773999999999999</v>
      </c>
      <c r="AG61" s="94"/>
      <c r="AH61" s="95" t="s">
        <v>351</v>
      </c>
      <c r="AJ61" s="89">
        <v>12.654999999999999</v>
      </c>
      <c r="AK61" s="152"/>
      <c r="AL61" s="98">
        <v>0.39526800000000001</v>
      </c>
      <c r="AM61" s="89" t="s">
        <v>351</v>
      </c>
      <c r="AO61" s="101">
        <v>3.1204000000000001</v>
      </c>
      <c r="AP61" s="101"/>
      <c r="AQ61" s="100">
        <v>0.44454227941176472</v>
      </c>
      <c r="AR61" s="99" t="s">
        <v>353</v>
      </c>
    </row>
    <row r="62" spans="1:78" x14ac:dyDescent="0.25">
      <c r="A62" s="78">
        <v>705.77</v>
      </c>
      <c r="B62" s="78">
        <v>93.066000000000003</v>
      </c>
      <c r="C62" s="78"/>
      <c r="D62" s="78" t="s">
        <v>50</v>
      </c>
      <c r="U62" s="76">
        <v>152.32400000000001</v>
      </c>
      <c r="V62" s="76"/>
      <c r="W62" s="148"/>
      <c r="X62" s="76" t="s">
        <v>122</v>
      </c>
      <c r="Z62" s="109">
        <v>59.563000000000002</v>
      </c>
      <c r="AA62" s="109">
        <v>55.08</v>
      </c>
      <c r="AB62" s="108"/>
      <c r="AC62" s="107" t="s">
        <v>351</v>
      </c>
      <c r="AE62" s="95">
        <v>45.999000000000002</v>
      </c>
      <c r="AF62" s="95">
        <v>13.734</v>
      </c>
      <c r="AG62" s="94"/>
      <c r="AH62" s="95" t="s">
        <v>58</v>
      </c>
      <c r="AJ62" s="89">
        <v>12.808</v>
      </c>
      <c r="AK62" s="152"/>
      <c r="AL62" s="98">
        <v>0.27504800000000001</v>
      </c>
      <c r="AM62" s="89" t="s">
        <v>351</v>
      </c>
      <c r="AO62" s="101">
        <v>3.1680000000000001</v>
      </c>
      <c r="AP62" s="101">
        <v>0.9812602800000001</v>
      </c>
      <c r="AQ62" s="100"/>
      <c r="AR62" s="99" t="s">
        <v>200</v>
      </c>
    </row>
    <row r="63" spans="1:78" x14ac:dyDescent="0.25">
      <c r="A63" s="78">
        <v>707.81</v>
      </c>
      <c r="B63" s="78">
        <v>97.272999999999996</v>
      </c>
      <c r="C63" s="78"/>
      <c r="D63" s="78" t="s">
        <v>50</v>
      </c>
      <c r="U63" s="76">
        <v>152.39699999999999</v>
      </c>
      <c r="V63" s="76">
        <v>58.682000000000002</v>
      </c>
      <c r="W63" s="148"/>
      <c r="X63" s="76" t="s">
        <v>122</v>
      </c>
      <c r="Z63" s="109">
        <v>60.915999999999997</v>
      </c>
      <c r="AA63" s="109">
        <v>86.197999999999993</v>
      </c>
      <c r="AB63" s="108"/>
      <c r="AC63" s="107" t="s">
        <v>351</v>
      </c>
      <c r="AE63" s="95">
        <v>46.012999999999998</v>
      </c>
      <c r="AF63" s="95">
        <v>7.7892000000000001</v>
      </c>
      <c r="AG63" s="94"/>
      <c r="AH63" s="95" t="s">
        <v>203</v>
      </c>
      <c r="AJ63" s="89">
        <v>12.840999999999999</v>
      </c>
      <c r="AK63" s="89">
        <v>1.9160999999999999</v>
      </c>
      <c r="AL63" s="98">
        <v>0.14623</v>
      </c>
      <c r="AM63" s="89" t="s">
        <v>112</v>
      </c>
      <c r="AO63" s="101">
        <v>3.1680000000000001</v>
      </c>
      <c r="AP63" s="101"/>
      <c r="AQ63" s="100">
        <v>0.40414227941176473</v>
      </c>
      <c r="AR63" s="99" t="s">
        <v>353</v>
      </c>
    </row>
    <row r="64" spans="1:78" x14ac:dyDescent="0.25">
      <c r="A64" s="78">
        <v>709.66</v>
      </c>
      <c r="B64" s="78">
        <v>84.373999999999995</v>
      </c>
      <c r="C64" s="78"/>
      <c r="D64" s="78" t="s">
        <v>65</v>
      </c>
      <c r="U64" s="76">
        <v>152.61500000000001</v>
      </c>
      <c r="V64" s="76">
        <v>60.235999999999997</v>
      </c>
      <c r="W64" s="148"/>
      <c r="X64" s="76" t="s">
        <v>122</v>
      </c>
      <c r="Z64" s="109">
        <v>62.411000000000001</v>
      </c>
      <c r="AA64" s="109"/>
      <c r="AB64" s="108">
        <v>1.2211E-2</v>
      </c>
      <c r="AC64" s="107" t="s">
        <v>351</v>
      </c>
      <c r="AE64" s="95">
        <v>46.052999999999997</v>
      </c>
      <c r="AF64" s="95">
        <v>16.718</v>
      </c>
      <c r="AG64" s="94"/>
      <c r="AH64" s="95" t="s">
        <v>203</v>
      </c>
      <c r="AJ64" s="89">
        <v>12.929</v>
      </c>
      <c r="AK64" s="89">
        <v>2.0175000000000001</v>
      </c>
      <c r="AL64" s="98">
        <v>0.34344000000000002</v>
      </c>
      <c r="AM64" s="89" t="s">
        <v>112</v>
      </c>
      <c r="AO64" s="101">
        <v>3.1781000000000001</v>
      </c>
      <c r="AP64" s="101"/>
      <c r="AQ64" s="100">
        <v>0.43317316176470599</v>
      </c>
      <c r="AR64" s="99" t="s">
        <v>353</v>
      </c>
    </row>
    <row r="65" spans="1:90" x14ac:dyDescent="0.25">
      <c r="A65" s="78">
        <v>766.67</v>
      </c>
      <c r="B65" s="78">
        <v>63.945</v>
      </c>
      <c r="C65" s="78"/>
      <c r="D65" s="78" t="s">
        <v>65</v>
      </c>
      <c r="U65" s="76">
        <v>152.90600000000001</v>
      </c>
      <c r="V65" s="76"/>
      <c r="W65" s="148"/>
      <c r="X65" s="76" t="s">
        <v>122</v>
      </c>
      <c r="Z65" s="109">
        <v>62.582000000000001</v>
      </c>
      <c r="AA65" s="109">
        <v>64.575999999999993</v>
      </c>
      <c r="AB65" s="108"/>
      <c r="AC65" s="107" t="s">
        <v>351</v>
      </c>
      <c r="AE65" s="95">
        <v>46.194790330809852</v>
      </c>
      <c r="AF65" s="95">
        <v>3.1715826197272441</v>
      </c>
      <c r="AG65" s="94">
        <v>0.33333333333333326</v>
      </c>
      <c r="AH65" s="95" t="s">
        <v>110</v>
      </c>
      <c r="AJ65" s="89">
        <v>13.077</v>
      </c>
      <c r="AK65" s="152"/>
      <c r="AL65" s="98">
        <v>0.30729000000000001</v>
      </c>
      <c r="AM65" s="89" t="s">
        <v>503</v>
      </c>
      <c r="AO65" s="101">
        <v>3.2345999999999999</v>
      </c>
      <c r="AP65" s="101"/>
      <c r="AQ65" s="100">
        <v>0.42621874999999998</v>
      </c>
      <c r="AR65" s="99" t="s">
        <v>353</v>
      </c>
    </row>
    <row r="66" spans="1:90" x14ac:dyDescent="0.25">
      <c r="A66" s="78">
        <v>773.05</v>
      </c>
      <c r="B66" s="78">
        <v>80.980999999999995</v>
      </c>
      <c r="C66" s="78"/>
      <c r="D66" s="78" t="s">
        <v>65</v>
      </c>
      <c r="U66" s="76">
        <v>153.68386216026144</v>
      </c>
      <c r="V66" s="76">
        <v>71.015871702588285</v>
      </c>
      <c r="W66" s="148"/>
      <c r="X66" s="76" t="s">
        <v>117</v>
      </c>
      <c r="Z66" s="109">
        <v>62.999000000000002</v>
      </c>
      <c r="AA66" s="109">
        <v>21.459</v>
      </c>
      <c r="AB66" s="108"/>
      <c r="AC66" s="107" t="s">
        <v>351</v>
      </c>
      <c r="AE66" s="95">
        <v>46.194790330809852</v>
      </c>
      <c r="AF66" s="150">
        <v>14.478964133537417</v>
      </c>
      <c r="AG66" s="96"/>
      <c r="AH66" s="95" t="s">
        <v>51</v>
      </c>
      <c r="AJ66" s="89">
        <v>13.151999999999999</v>
      </c>
      <c r="AK66" s="89">
        <v>1.671</v>
      </c>
      <c r="AL66" s="98"/>
      <c r="AM66" s="89" t="s">
        <v>351</v>
      </c>
      <c r="AO66" s="101">
        <v>3.2484999999999999</v>
      </c>
      <c r="AP66" s="101"/>
      <c r="AQ66" s="100">
        <v>0.4745139705882353</v>
      </c>
      <c r="AR66" s="99" t="s">
        <v>353</v>
      </c>
    </row>
    <row r="67" spans="1:90" x14ac:dyDescent="0.25">
      <c r="A67" s="78">
        <v>784.9</v>
      </c>
      <c r="B67" s="78">
        <v>57.343000000000004</v>
      </c>
      <c r="C67" s="78"/>
      <c r="D67" s="78" t="s">
        <v>50</v>
      </c>
      <c r="U67" s="76">
        <v>153.9</v>
      </c>
      <c r="V67" s="76"/>
      <c r="W67" s="148"/>
      <c r="X67" s="76" t="s">
        <v>63</v>
      </c>
      <c r="Z67" s="109">
        <v>63.728000000000002</v>
      </c>
      <c r="AA67" s="109">
        <v>63.819000000000003</v>
      </c>
      <c r="AB67" s="108"/>
      <c r="AC67" s="107" t="s">
        <v>351</v>
      </c>
      <c r="AE67" s="95">
        <v>46.502000000000002</v>
      </c>
      <c r="AF67" s="95">
        <v>6.4394999999999998</v>
      </c>
      <c r="AG67" s="94"/>
      <c r="AH67" s="95" t="s">
        <v>203</v>
      </c>
      <c r="AJ67" s="89">
        <v>13.352</v>
      </c>
      <c r="AK67" s="152"/>
      <c r="AL67" s="98">
        <v>0.30016700000000002</v>
      </c>
      <c r="AM67" s="89" t="s">
        <v>351</v>
      </c>
      <c r="AO67" s="101">
        <v>3.2682000000000002</v>
      </c>
      <c r="AP67" s="101"/>
      <c r="AQ67" s="100">
        <v>0.37083455882352945</v>
      </c>
      <c r="AR67" s="99" t="s">
        <v>353</v>
      </c>
      <c r="BZ67" s="18"/>
    </row>
    <row r="68" spans="1:90" x14ac:dyDescent="0.25">
      <c r="A68" s="78">
        <v>793.71</v>
      </c>
      <c r="B68" s="78">
        <v>80.290999999999997</v>
      </c>
      <c r="C68" s="78"/>
      <c r="D68" s="78" t="s">
        <v>65</v>
      </c>
      <c r="U68" s="76">
        <v>154.44228409106577</v>
      </c>
      <c r="V68" s="76">
        <v>81.357988940829301</v>
      </c>
      <c r="W68" s="148"/>
      <c r="X68" s="76" t="s">
        <v>110</v>
      </c>
      <c r="Z68" s="109">
        <v>63.8</v>
      </c>
      <c r="AA68" s="109">
        <v>63.8</v>
      </c>
      <c r="AB68" s="108"/>
      <c r="AC68" s="107" t="s">
        <v>111</v>
      </c>
      <c r="AE68" s="95">
        <v>47.15</v>
      </c>
      <c r="AF68" s="95">
        <v>7.9507000000000003</v>
      </c>
      <c r="AG68" s="94"/>
      <c r="AH68" s="95" t="s">
        <v>203</v>
      </c>
      <c r="AJ68" s="89">
        <v>13.414</v>
      </c>
      <c r="AK68" s="152"/>
      <c r="AL68" s="98">
        <v>0.34065600000000001</v>
      </c>
      <c r="AM68" s="89" t="s">
        <v>504</v>
      </c>
      <c r="AO68" s="101">
        <v>3.2884000000000002</v>
      </c>
      <c r="AP68" s="101"/>
      <c r="AQ68" s="100">
        <v>0.39632058823529415</v>
      </c>
      <c r="AR68" s="99" t="s">
        <v>353</v>
      </c>
    </row>
    <row r="69" spans="1:90" x14ac:dyDescent="0.25">
      <c r="A69" s="78">
        <v>798.29</v>
      </c>
      <c r="B69" s="78">
        <v>80.414000000000001</v>
      </c>
      <c r="C69" s="78"/>
      <c r="D69" s="78" t="s">
        <v>65</v>
      </c>
      <c r="P69"/>
      <c r="Q69"/>
      <c r="R69"/>
      <c r="S69" s="14"/>
      <c r="U69" s="76">
        <v>155.52099999999999</v>
      </c>
      <c r="V69" s="76">
        <v>57.793999999999997</v>
      </c>
      <c r="W69" s="148"/>
      <c r="X69" s="76" t="s">
        <v>122</v>
      </c>
      <c r="Z69" s="109">
        <v>64.652000000000001</v>
      </c>
      <c r="AA69" s="109"/>
      <c r="AB69" s="108">
        <v>6.9065000000000001E-2</v>
      </c>
      <c r="AC69" s="107" t="s">
        <v>351</v>
      </c>
      <c r="AE69" s="95">
        <v>47.308999999999997</v>
      </c>
      <c r="AF69" s="95">
        <v>6.8540000000000001</v>
      </c>
      <c r="AG69" s="94"/>
      <c r="AH69" s="95" t="s">
        <v>351</v>
      </c>
      <c r="AJ69" s="89">
        <v>13.5</v>
      </c>
      <c r="AK69" s="89">
        <v>1.8</v>
      </c>
      <c r="AL69" s="98"/>
      <c r="AM69" s="89" t="s">
        <v>62</v>
      </c>
      <c r="AO69" s="101">
        <v>3.3327</v>
      </c>
      <c r="AP69" s="101"/>
      <c r="AQ69" s="100">
        <v>0.40033566176470592</v>
      </c>
      <c r="AR69" s="99" t="s">
        <v>353</v>
      </c>
      <c r="BZ69" s="18"/>
    </row>
    <row r="70" spans="1:90" x14ac:dyDescent="0.25">
      <c r="A70" s="78">
        <v>814.38</v>
      </c>
      <c r="B70" s="78">
        <v>83.944000000000003</v>
      </c>
      <c r="C70" s="78"/>
      <c r="D70" s="78" t="s">
        <v>50</v>
      </c>
      <c r="P70"/>
      <c r="Q70"/>
      <c r="R70"/>
      <c r="S70" s="14"/>
      <c r="U70" s="76">
        <v>155.81100000000001</v>
      </c>
      <c r="V70" s="76"/>
      <c r="W70" s="148"/>
      <c r="X70" s="76" t="s">
        <v>122</v>
      </c>
      <c r="Z70" s="109">
        <v>66.123000000000005</v>
      </c>
      <c r="AA70" s="109">
        <v>13.022</v>
      </c>
      <c r="AB70" s="108"/>
      <c r="AC70" s="107" t="s">
        <v>351</v>
      </c>
      <c r="AE70" s="95">
        <v>47.466999999999999</v>
      </c>
      <c r="AF70" s="95">
        <v>13.1996</v>
      </c>
      <c r="AG70" s="94"/>
      <c r="AH70" s="95" t="s">
        <v>203</v>
      </c>
      <c r="AJ70" s="89">
        <v>13.686999999999999</v>
      </c>
      <c r="AK70" s="152"/>
      <c r="AL70" s="98">
        <v>0.34603</v>
      </c>
      <c r="AM70" s="89" t="s">
        <v>351</v>
      </c>
      <c r="AO70" s="101">
        <v>3.3496000000000001</v>
      </c>
      <c r="AP70" s="101"/>
      <c r="AQ70" s="100">
        <v>0.47043750000000006</v>
      </c>
      <c r="AR70" s="99" t="s">
        <v>353</v>
      </c>
    </row>
    <row r="71" spans="1:90" x14ac:dyDescent="0.25">
      <c r="A71" s="78">
        <v>843.17</v>
      </c>
      <c r="B71" s="78">
        <v>75.516999999999996</v>
      </c>
      <c r="C71" s="78"/>
      <c r="D71" s="78" t="s">
        <v>50</v>
      </c>
      <c r="P71"/>
      <c r="Q71"/>
      <c r="R71"/>
      <c r="S71" s="14"/>
      <c r="U71" s="76">
        <v>156.465</v>
      </c>
      <c r="V71" s="76"/>
      <c r="W71" s="148"/>
      <c r="X71" s="76" t="s">
        <v>122</v>
      </c>
      <c r="Z71" s="109">
        <v>66.927000000000007</v>
      </c>
      <c r="AA71" s="109"/>
      <c r="AB71" s="108">
        <v>4.1799999999999997E-3</v>
      </c>
      <c r="AC71" s="107" t="s">
        <v>351</v>
      </c>
      <c r="AE71" s="95">
        <v>47.622</v>
      </c>
      <c r="AF71" s="95">
        <v>17.8947</v>
      </c>
      <c r="AG71" s="94"/>
      <c r="AH71" s="95" t="s">
        <v>203</v>
      </c>
      <c r="AJ71" s="89">
        <v>13.715</v>
      </c>
      <c r="AK71" s="152"/>
      <c r="AL71" s="98">
        <v>0.14158100000000001</v>
      </c>
      <c r="AM71" s="89" t="s">
        <v>505</v>
      </c>
      <c r="AO71" s="101">
        <v>3.363</v>
      </c>
      <c r="AP71" s="101"/>
      <c r="AQ71" s="100">
        <v>0.38950073529411766</v>
      </c>
      <c r="AR71" s="99" t="s">
        <v>353</v>
      </c>
    </row>
    <row r="72" spans="1:90" ht="15.75" thickBot="1" x14ac:dyDescent="0.3">
      <c r="A72" s="83">
        <v>944.98</v>
      </c>
      <c r="B72" s="83">
        <v>70.084000000000003</v>
      </c>
      <c r="C72" s="83"/>
      <c r="D72" s="83" t="s">
        <v>64</v>
      </c>
      <c r="P72"/>
      <c r="Q72"/>
      <c r="R72"/>
      <c r="S72" s="14"/>
      <c r="U72" s="76">
        <v>156.90100000000001</v>
      </c>
      <c r="V72" s="76"/>
      <c r="W72" s="148"/>
      <c r="X72" s="76" t="s">
        <v>122</v>
      </c>
      <c r="Z72" s="109">
        <v>67.06</v>
      </c>
      <c r="AA72" s="109">
        <v>90.087000000000003</v>
      </c>
      <c r="AB72" s="108"/>
      <c r="AC72" s="107" t="s">
        <v>351</v>
      </c>
      <c r="AE72" s="95">
        <v>47.682000000000002</v>
      </c>
      <c r="AF72" s="95">
        <v>14.099399999999999</v>
      </c>
      <c r="AG72" s="94"/>
      <c r="AH72" s="95" t="s">
        <v>203</v>
      </c>
      <c r="AJ72" s="89">
        <v>14</v>
      </c>
      <c r="AK72" s="89">
        <v>1.56</v>
      </c>
      <c r="AL72" s="98"/>
      <c r="AM72" s="89" t="s">
        <v>62</v>
      </c>
      <c r="AO72" s="101">
        <v>3.4011999999999998</v>
      </c>
      <c r="AP72" s="101"/>
      <c r="AQ72" s="100">
        <v>0.44823198529411767</v>
      </c>
      <c r="AR72" s="99" t="s">
        <v>353</v>
      </c>
      <c r="CK72"/>
      <c r="CL72" s="73"/>
    </row>
    <row r="73" spans="1:90" x14ac:dyDescent="0.25">
      <c r="A73" s="120">
        <f>AVERAGE(A13:A72)</f>
        <v>534.1158333333334</v>
      </c>
      <c r="B73" s="120">
        <f>AVERAGE(B13:B72)</f>
        <v>83.719316666666643</v>
      </c>
      <c r="C73" s="117">
        <f>AVERAGE(C3:C9)</f>
        <v>1.3916694047619046E-2</v>
      </c>
      <c r="D73" s="113" t="s">
        <v>481</v>
      </c>
      <c r="P73"/>
      <c r="Q73"/>
      <c r="R73"/>
      <c r="S73" s="14"/>
      <c r="U73" s="76">
        <v>158.499</v>
      </c>
      <c r="V73" s="76"/>
      <c r="W73" s="148"/>
      <c r="X73" s="76" t="s">
        <v>122</v>
      </c>
      <c r="Z73" s="109">
        <v>68.31</v>
      </c>
      <c r="AA73" s="109">
        <v>39.088999999999999</v>
      </c>
      <c r="AB73" s="108"/>
      <c r="AC73" s="107" t="s">
        <v>351</v>
      </c>
      <c r="AE73" s="95">
        <v>48.116999999999997</v>
      </c>
      <c r="AF73" s="95">
        <v>13.015000000000001</v>
      </c>
      <c r="AG73" s="94"/>
      <c r="AH73" s="95" t="s">
        <v>203</v>
      </c>
      <c r="AJ73" s="89">
        <v>14.5</v>
      </c>
      <c r="AK73" s="89">
        <v>1.98</v>
      </c>
      <c r="AL73" s="98"/>
      <c r="AM73" s="89" t="s">
        <v>62</v>
      </c>
      <c r="AO73" s="101">
        <v>3.4579</v>
      </c>
      <c r="AP73" s="101"/>
      <c r="AQ73" s="100">
        <v>0.44060845588235298</v>
      </c>
      <c r="AR73" s="99" t="s">
        <v>353</v>
      </c>
      <c r="CK73" s="1"/>
      <c r="CL73" s="14"/>
    </row>
    <row r="74" spans="1:90" x14ac:dyDescent="0.25">
      <c r="A74" s="97">
        <f>COUNT(A13:A72)</f>
        <v>60</v>
      </c>
      <c r="B74" s="97">
        <f t="shared" ref="B74" si="14">COUNT(B13:B72)</f>
        <v>60</v>
      </c>
      <c r="C74" s="97">
        <f>COUNT(C3:C9)</f>
        <v>7</v>
      </c>
      <c r="D74" s="113" t="s">
        <v>482</v>
      </c>
      <c r="P74"/>
      <c r="Q74"/>
      <c r="R74"/>
      <c r="S74" s="14"/>
      <c r="U74" s="76">
        <v>159.1</v>
      </c>
      <c r="V74" s="76"/>
      <c r="W74" s="148"/>
      <c r="X74" s="76" t="s">
        <v>63</v>
      </c>
      <c r="Z74" s="109">
        <v>68.725999999999999</v>
      </c>
      <c r="AA74" s="109">
        <v>43.155999999999999</v>
      </c>
      <c r="AB74" s="108"/>
      <c r="AC74" s="107" t="s">
        <v>351</v>
      </c>
      <c r="AE74" s="95">
        <v>48.987000000000002</v>
      </c>
      <c r="AF74" s="95">
        <v>10.7079</v>
      </c>
      <c r="AG74" s="94"/>
      <c r="AH74" s="95" t="s">
        <v>203</v>
      </c>
      <c r="AJ74" s="89">
        <v>14.861000000000001</v>
      </c>
      <c r="AK74" s="89">
        <v>4.4465000000000003</v>
      </c>
      <c r="AL74" s="98"/>
      <c r="AM74" s="89" t="s">
        <v>203</v>
      </c>
      <c r="AO74" s="101">
        <v>3.5103</v>
      </c>
      <c r="AP74" s="101"/>
      <c r="AQ74" s="100">
        <v>0.44823602941176477</v>
      </c>
      <c r="AR74" s="99" t="s">
        <v>353</v>
      </c>
      <c r="CK74" s="1"/>
      <c r="CL74" s="14"/>
    </row>
    <row r="75" spans="1:90" x14ac:dyDescent="0.25">
      <c r="A75" s="120">
        <f>_xlfn.STDEV.S(A13:A72)</f>
        <v>168.06762305581839</v>
      </c>
      <c r="B75" s="120">
        <f>_xlfn.STDEV.S(B13:B72)</f>
        <v>14.274655476256582</v>
      </c>
      <c r="C75" s="117">
        <f>_xlfn.STDEV.S(C3:C9)</f>
        <v>3.0996068350765999E-3</v>
      </c>
      <c r="D75" s="113" t="s">
        <v>524</v>
      </c>
      <c r="P75"/>
      <c r="Q75"/>
      <c r="R75"/>
      <c r="S75" s="14"/>
      <c r="U75" s="76">
        <v>161.041</v>
      </c>
      <c r="V75" s="76">
        <v>57.893999999999998</v>
      </c>
      <c r="W75" s="148"/>
      <c r="X75" s="76" t="s">
        <v>122</v>
      </c>
      <c r="Z75" s="109">
        <v>68.83</v>
      </c>
      <c r="AA75" s="109">
        <v>8.2989999999999995</v>
      </c>
      <c r="AB75" s="108"/>
      <c r="AC75" s="107" t="s">
        <v>351</v>
      </c>
      <c r="AE75" s="95">
        <v>49.15</v>
      </c>
      <c r="AF75" s="95">
        <v>9.8658000000000001</v>
      </c>
      <c r="AG75" s="94"/>
      <c r="AH75" s="95" t="s">
        <v>203</v>
      </c>
      <c r="AJ75" s="89">
        <v>15.253</v>
      </c>
      <c r="AK75" s="89">
        <v>2.383</v>
      </c>
      <c r="AL75" s="98"/>
      <c r="AM75" s="89" t="s">
        <v>351</v>
      </c>
      <c r="AO75" s="101">
        <v>3.6044999999999998</v>
      </c>
      <c r="AP75" s="101"/>
      <c r="AQ75" s="100">
        <v>0.40375735294117654</v>
      </c>
      <c r="AR75" s="99" t="s">
        <v>353</v>
      </c>
      <c r="CK75" s="1"/>
      <c r="CL75" s="14"/>
    </row>
    <row r="76" spans="1:90" x14ac:dyDescent="0.25">
      <c r="A76" s="170">
        <f>_xlfn.CONFIDENCE.NORM(0.05,A75,A74)</f>
        <v>42.526194758780186</v>
      </c>
      <c r="B76" s="170">
        <f>_xlfn.CONFIDENCE.NORM(0.05,B75,B74)</f>
        <v>3.6119198204889464</v>
      </c>
      <c r="C76" s="171">
        <f>_xlfn.CONFIDENCE.NORM(0.05,C75,C74)</f>
        <v>2.2961786837553629E-3</v>
      </c>
      <c r="D76" s="113" t="s">
        <v>525</v>
      </c>
      <c r="U76" s="76">
        <v>161.33199999999999</v>
      </c>
      <c r="V76" s="76">
        <v>59.076999999999998</v>
      </c>
      <c r="W76" s="148"/>
      <c r="X76" s="76" t="s">
        <v>122</v>
      </c>
      <c r="Z76" s="109">
        <v>69.662999999999997</v>
      </c>
      <c r="AA76" s="109">
        <v>68.540999999999997</v>
      </c>
      <c r="AB76" s="108"/>
      <c r="AC76" s="107" t="s">
        <v>351</v>
      </c>
      <c r="AE76" s="95">
        <v>50.277999999999999</v>
      </c>
      <c r="AF76" s="95">
        <v>26.815000000000001</v>
      </c>
      <c r="AG76" s="94"/>
      <c r="AH76" s="95" t="s">
        <v>351</v>
      </c>
      <c r="AJ76" s="89">
        <v>15.269</v>
      </c>
      <c r="AK76" s="152"/>
      <c r="AL76" s="98">
        <v>0.26567400000000002</v>
      </c>
      <c r="AM76" s="89" t="s">
        <v>351</v>
      </c>
      <c r="AO76" s="101">
        <v>3.6661000000000001</v>
      </c>
      <c r="AP76" s="101"/>
      <c r="AQ76" s="100">
        <v>0.37847500000000012</v>
      </c>
      <c r="AR76" s="99" t="s">
        <v>353</v>
      </c>
    </row>
    <row r="77" spans="1:90" x14ac:dyDescent="0.25">
      <c r="A77" s="2"/>
      <c r="B77" s="2"/>
      <c r="C77" s="2"/>
      <c r="D77" s="2"/>
      <c r="U77" s="76">
        <v>163.36600000000001</v>
      </c>
      <c r="V77" s="76">
        <v>57.813000000000002</v>
      </c>
      <c r="W77" s="148"/>
      <c r="X77" s="76" t="s">
        <v>122</v>
      </c>
      <c r="Z77" s="109">
        <v>70.704999999999998</v>
      </c>
      <c r="AA77" s="109">
        <v>21.306999999999999</v>
      </c>
      <c r="AB77" s="108"/>
      <c r="AC77" s="107" t="s">
        <v>351</v>
      </c>
      <c r="AE77" s="95">
        <v>50.505000000000003</v>
      </c>
      <c r="AF77" s="95">
        <v>9.4852000000000007</v>
      </c>
      <c r="AG77" s="94"/>
      <c r="AH77" s="95" t="s">
        <v>203</v>
      </c>
      <c r="AJ77" s="89">
        <v>15.608000000000001</v>
      </c>
      <c r="AK77" s="89">
        <v>3.9571999999999998</v>
      </c>
      <c r="AL77" s="98"/>
      <c r="AM77" s="89" t="s">
        <v>203</v>
      </c>
      <c r="AO77" s="101">
        <v>3.6760000000000002</v>
      </c>
      <c r="AP77" s="101"/>
      <c r="AQ77" s="100">
        <v>0.44095110294117656</v>
      </c>
      <c r="AR77" s="99" t="s">
        <v>353</v>
      </c>
      <c r="BZ77" s="18"/>
    </row>
    <row r="78" spans="1:90" x14ac:dyDescent="0.25">
      <c r="A78" s="2"/>
      <c r="B78" s="2"/>
      <c r="C78" s="2"/>
      <c r="D78" s="2"/>
      <c r="U78" s="76">
        <v>164.01900000000001</v>
      </c>
      <c r="V78" s="76"/>
      <c r="W78" s="148"/>
      <c r="X78" s="76" t="s">
        <v>122</v>
      </c>
      <c r="Z78" s="109">
        <v>71.433999999999997</v>
      </c>
      <c r="AA78" s="109">
        <v>8.8030000000000008</v>
      </c>
      <c r="AB78" s="108"/>
      <c r="AC78" s="107" t="s">
        <v>351</v>
      </c>
      <c r="AE78" s="95">
        <v>50.719000000000001</v>
      </c>
      <c r="AF78" s="95">
        <v>10.9041</v>
      </c>
      <c r="AG78" s="94"/>
      <c r="AH78" s="95" t="s">
        <v>203</v>
      </c>
      <c r="AJ78" s="89">
        <v>15.644</v>
      </c>
      <c r="AK78" s="89">
        <v>1.909</v>
      </c>
      <c r="AL78" s="98"/>
      <c r="AM78" s="89" t="s">
        <v>203</v>
      </c>
      <c r="AO78" s="101">
        <v>3.6894</v>
      </c>
      <c r="AP78" s="101"/>
      <c r="AQ78" s="100">
        <v>0.39285735294117652</v>
      </c>
      <c r="AR78" s="99" t="s">
        <v>353</v>
      </c>
    </row>
    <row r="79" spans="1:90" x14ac:dyDescent="0.25">
      <c r="A79" s="2"/>
      <c r="B79" s="2"/>
      <c r="C79" s="2"/>
      <c r="D79" s="2"/>
      <c r="U79" s="76">
        <v>165.4738758118562</v>
      </c>
      <c r="V79" s="76">
        <v>53.089535156303867</v>
      </c>
      <c r="W79" s="148">
        <v>5.5555555555554378E-3</v>
      </c>
      <c r="X79" s="76" t="s">
        <v>51</v>
      </c>
      <c r="Z79" s="109">
        <v>71.441000000000003</v>
      </c>
      <c r="AA79" s="109"/>
      <c r="AB79" s="108"/>
      <c r="AC79" s="107" t="s">
        <v>351</v>
      </c>
      <c r="AE79" s="95">
        <v>50.834000000000003</v>
      </c>
      <c r="AF79" s="95">
        <v>6.8089000000000004</v>
      </c>
      <c r="AG79" s="94"/>
      <c r="AH79" s="95" t="s">
        <v>203</v>
      </c>
      <c r="AJ79" s="89">
        <v>16.434999999999999</v>
      </c>
      <c r="AK79" s="152"/>
      <c r="AL79" s="98">
        <v>0.235431</v>
      </c>
      <c r="AM79" s="89" t="s">
        <v>351</v>
      </c>
      <c r="AO79" s="101">
        <v>3.6972999999999998</v>
      </c>
      <c r="AP79" s="101"/>
      <c r="AQ79" s="100">
        <v>0.42958051470588232</v>
      </c>
      <c r="AR79" s="99" t="s">
        <v>353</v>
      </c>
    </row>
    <row r="80" spans="1:90" x14ac:dyDescent="0.25">
      <c r="A80" s="2"/>
      <c r="B80" s="2"/>
      <c r="C80" s="2"/>
      <c r="D80" s="2"/>
      <c r="U80" s="76">
        <v>166.63399999999999</v>
      </c>
      <c r="V80" s="76">
        <v>60.125999999999998</v>
      </c>
      <c r="W80" s="148"/>
      <c r="X80" s="76" t="s">
        <v>122</v>
      </c>
      <c r="Z80" s="109">
        <v>73.680999999999997</v>
      </c>
      <c r="AA80" s="109"/>
      <c r="AB80" s="108">
        <v>4.9924000000000003E-2</v>
      </c>
      <c r="AC80" s="107" t="s">
        <v>351</v>
      </c>
      <c r="AE80" s="95">
        <v>50.884999999999998</v>
      </c>
      <c r="AF80" s="95">
        <v>8.7007999999999992</v>
      </c>
      <c r="AG80" s="94"/>
      <c r="AH80" s="95" t="s">
        <v>203</v>
      </c>
      <c r="AJ80" s="89">
        <v>16.853999999999999</v>
      </c>
      <c r="AK80" s="89">
        <v>10.045999999999999</v>
      </c>
      <c r="AL80" s="98"/>
      <c r="AM80" s="89" t="s">
        <v>351</v>
      </c>
      <c r="AO80" s="101">
        <v>3.7052999999999998</v>
      </c>
      <c r="AP80" s="101"/>
      <c r="AQ80" s="100">
        <v>0.43366139705882356</v>
      </c>
      <c r="AR80" s="99" t="s">
        <v>353</v>
      </c>
    </row>
    <row r="81" spans="16:78" x14ac:dyDescent="0.25">
      <c r="P81"/>
      <c r="Q81"/>
      <c r="R81" s="14"/>
      <c r="S81"/>
      <c r="U81" s="76">
        <v>167.37</v>
      </c>
      <c r="V81" s="76"/>
      <c r="W81" s="148">
        <v>0.02</v>
      </c>
      <c r="X81" s="76" t="s">
        <v>116</v>
      </c>
      <c r="Z81" s="109">
        <v>74</v>
      </c>
      <c r="AA81" s="109">
        <v>71</v>
      </c>
      <c r="AB81" s="108"/>
      <c r="AC81" s="107" t="s">
        <v>337</v>
      </c>
      <c r="AE81" s="95">
        <v>51.203000000000003</v>
      </c>
      <c r="AF81" s="95">
        <v>12.9114</v>
      </c>
      <c r="AG81" s="94"/>
      <c r="AH81" s="95" t="s">
        <v>203</v>
      </c>
      <c r="AJ81" s="89">
        <v>16.975000000000001</v>
      </c>
      <c r="AK81" s="152"/>
      <c r="AL81" s="98">
        <v>0.28566799999999998</v>
      </c>
      <c r="AM81" s="89" t="s">
        <v>351</v>
      </c>
      <c r="AO81" s="101">
        <v>3.7082999999999999</v>
      </c>
      <c r="AP81" s="101"/>
      <c r="AQ81" s="100">
        <v>0.42275808823529415</v>
      </c>
      <c r="AR81" s="99" t="s">
        <v>353</v>
      </c>
      <c r="BZ81" s="18"/>
    </row>
    <row r="82" spans="16:78" x14ac:dyDescent="0.25">
      <c r="Q82"/>
      <c r="R82" s="14"/>
      <c r="S82"/>
      <c r="U82" s="76">
        <v>174.7</v>
      </c>
      <c r="V82" s="76">
        <v>63.9</v>
      </c>
      <c r="W82" s="148"/>
      <c r="X82" s="76" t="s">
        <v>341</v>
      </c>
      <c r="Z82" s="109">
        <v>74.38</v>
      </c>
      <c r="AA82" s="109"/>
      <c r="AB82" s="108">
        <v>0.03</v>
      </c>
      <c r="AC82" s="107" t="s">
        <v>116</v>
      </c>
      <c r="AE82" s="95">
        <v>51.533999999999999</v>
      </c>
      <c r="AF82" s="95">
        <v>9.2199000000000009</v>
      </c>
      <c r="AG82" s="94"/>
      <c r="AH82" s="95" t="s">
        <v>203</v>
      </c>
      <c r="AJ82" s="89">
        <v>17.170999999999999</v>
      </c>
      <c r="AK82" s="89">
        <v>2.8077000000000001</v>
      </c>
      <c r="AL82" s="98"/>
      <c r="AM82" s="89" t="s">
        <v>203</v>
      </c>
      <c r="AO82" s="101">
        <v>3.7389000000000001</v>
      </c>
      <c r="AP82" s="101"/>
      <c r="AQ82" s="100">
        <v>0.41098676470588236</v>
      </c>
      <c r="AR82" s="99" t="s">
        <v>353</v>
      </c>
    </row>
    <row r="83" spans="16:78" x14ac:dyDescent="0.25">
      <c r="Q83"/>
      <c r="R83" s="14"/>
      <c r="S83"/>
      <c r="U83" s="76">
        <v>184.69</v>
      </c>
      <c r="V83" s="76"/>
      <c r="W83" s="148">
        <v>1.3300000000000001E-2</v>
      </c>
      <c r="X83" s="76" t="s">
        <v>116</v>
      </c>
      <c r="Z83" s="109">
        <v>74.412999999999997</v>
      </c>
      <c r="AA83" s="109"/>
      <c r="AB83" s="108"/>
      <c r="AC83" s="107" t="s">
        <v>351</v>
      </c>
      <c r="AE83" s="95">
        <v>52.18</v>
      </c>
      <c r="AF83" s="95">
        <v>11.5387</v>
      </c>
      <c r="AG83" s="94"/>
      <c r="AH83" s="95" t="s">
        <v>203</v>
      </c>
      <c r="AJ83" s="89">
        <v>17.5</v>
      </c>
      <c r="AK83" s="89">
        <v>1.76</v>
      </c>
      <c r="AL83" s="98"/>
      <c r="AM83" s="89" t="s">
        <v>62</v>
      </c>
      <c r="AO83" s="101">
        <v>3.7633999999999999</v>
      </c>
      <c r="AP83" s="101"/>
      <c r="AQ83" s="100">
        <v>0.42088750000000008</v>
      </c>
      <c r="AR83" s="99" t="s">
        <v>353</v>
      </c>
      <c r="BZ83" s="18"/>
    </row>
    <row r="84" spans="16:78" x14ac:dyDescent="0.25">
      <c r="Q84"/>
      <c r="R84" s="14"/>
      <c r="S84"/>
      <c r="U84" s="76">
        <v>186.34482758620689</v>
      </c>
      <c r="V84" s="76">
        <v>53.379310344827587</v>
      </c>
      <c r="W84" s="148">
        <v>5.0000000000000001E-3</v>
      </c>
      <c r="X84" s="76" t="s">
        <v>456</v>
      </c>
      <c r="Z84" s="109">
        <v>74.421999999999997</v>
      </c>
      <c r="AA84" s="109"/>
      <c r="AB84" s="108"/>
      <c r="AC84" s="107" t="s">
        <v>351</v>
      </c>
      <c r="AE84" s="95">
        <v>52.237000000000002</v>
      </c>
      <c r="AF84" s="95">
        <v>10.0275</v>
      </c>
      <c r="AG84" s="94"/>
      <c r="AH84" s="95" t="s">
        <v>203</v>
      </c>
      <c r="AJ84" s="89">
        <v>17.95</v>
      </c>
      <c r="AK84" s="89">
        <v>3.6154000000000002</v>
      </c>
      <c r="AL84" s="98"/>
      <c r="AM84" s="89" t="s">
        <v>203</v>
      </c>
      <c r="AO84" s="101">
        <v>3.7645</v>
      </c>
      <c r="AP84" s="101"/>
      <c r="AQ84" s="100">
        <v>0.41700772058823532</v>
      </c>
      <c r="AR84" s="99" t="s">
        <v>353</v>
      </c>
    </row>
    <row r="85" spans="16:78" x14ac:dyDescent="0.25">
      <c r="Q85"/>
      <c r="R85" s="14"/>
      <c r="S85"/>
      <c r="U85" s="76">
        <v>187.9</v>
      </c>
      <c r="V85" s="76"/>
      <c r="W85" s="148"/>
      <c r="X85" s="76" t="s">
        <v>63</v>
      </c>
      <c r="Z85" s="109">
        <v>74.557000000000002</v>
      </c>
      <c r="AA85" s="109">
        <v>91.753</v>
      </c>
      <c r="AB85" s="108"/>
      <c r="AC85" s="107" t="s">
        <v>351</v>
      </c>
      <c r="AE85" s="95">
        <v>52.554000000000002</v>
      </c>
      <c r="AF85" s="95">
        <v>14.664899999999999</v>
      </c>
      <c r="AG85" s="94"/>
      <c r="AH85" s="95" t="s">
        <v>203</v>
      </c>
      <c r="AJ85" s="89">
        <v>18.5</v>
      </c>
      <c r="AK85" s="89">
        <v>2.4500000000000002</v>
      </c>
      <c r="AL85" s="98"/>
      <c r="AM85" s="89" t="s">
        <v>62</v>
      </c>
      <c r="AO85" s="101">
        <v>3.8468</v>
      </c>
      <c r="AP85" s="101"/>
      <c r="AQ85" s="100">
        <v>0.4152047794117647</v>
      </c>
      <c r="AR85" s="99" t="s">
        <v>353</v>
      </c>
    </row>
    <row r="86" spans="16:78" x14ac:dyDescent="0.25">
      <c r="Q86"/>
      <c r="R86" s="14"/>
      <c r="S86"/>
      <c r="U86" s="76">
        <v>192.9</v>
      </c>
      <c r="V86" s="76">
        <v>52.6</v>
      </c>
      <c r="W86" s="148"/>
      <c r="X86" s="76" t="s">
        <v>341</v>
      </c>
      <c r="Z86" s="109">
        <v>74.766000000000005</v>
      </c>
      <c r="AA86" s="109">
        <v>33.985999999999997</v>
      </c>
      <c r="AB86" s="108"/>
      <c r="AC86" s="107" t="s">
        <v>351</v>
      </c>
      <c r="AE86" s="95">
        <v>53.09</v>
      </c>
      <c r="AF86" s="95">
        <v>8.8000000000000007</v>
      </c>
      <c r="AG86" s="94"/>
      <c r="AH86" s="95" t="s">
        <v>52</v>
      </c>
      <c r="AJ86" s="89">
        <v>18.513999999999999</v>
      </c>
      <c r="AK86" s="89">
        <v>2.0390000000000001</v>
      </c>
      <c r="AL86" s="98"/>
      <c r="AM86" s="89" t="s">
        <v>351</v>
      </c>
      <c r="AO86" s="101">
        <v>3.8521000000000001</v>
      </c>
      <c r="AP86" s="101"/>
      <c r="AQ86" s="100">
        <v>0.36343198529411769</v>
      </c>
      <c r="AR86" s="99" t="s">
        <v>353</v>
      </c>
    </row>
    <row r="87" spans="16:78" x14ac:dyDescent="0.25">
      <c r="Q87"/>
      <c r="R87" s="14"/>
      <c r="S87"/>
      <c r="U87" s="76">
        <v>193</v>
      </c>
      <c r="V87" s="76">
        <v>19.099999999999998</v>
      </c>
      <c r="W87" s="148">
        <f>(2.69-2.65)/1.69</f>
        <v>2.3668639053254458E-2</v>
      </c>
      <c r="X87" s="76" t="s">
        <v>60</v>
      </c>
      <c r="Z87" s="109">
        <v>74.766000000000005</v>
      </c>
      <c r="AA87" s="109">
        <v>33.279000000000003</v>
      </c>
      <c r="AB87" s="108"/>
      <c r="AC87" s="107" t="s">
        <v>351</v>
      </c>
      <c r="AE87" s="95">
        <v>54.052999999999997</v>
      </c>
      <c r="AF87" s="95">
        <v>17.856000000000002</v>
      </c>
      <c r="AG87" s="94"/>
      <c r="AH87" s="95" t="s">
        <v>351</v>
      </c>
      <c r="AJ87" s="89">
        <v>19.3</v>
      </c>
      <c r="AK87" s="89">
        <v>1.6</v>
      </c>
      <c r="AL87" s="98"/>
      <c r="AM87" s="89" t="s">
        <v>62</v>
      </c>
      <c r="AO87" s="101">
        <v>3.9113000000000002</v>
      </c>
      <c r="AP87" s="101"/>
      <c r="AQ87" s="100">
        <v>0.44477279411764703</v>
      </c>
      <c r="AR87" s="99" t="s">
        <v>353</v>
      </c>
    </row>
    <row r="88" spans="16:78" x14ac:dyDescent="0.25">
      <c r="U88" s="76">
        <v>193</v>
      </c>
      <c r="V88" s="76">
        <v>39</v>
      </c>
      <c r="W88" s="148"/>
      <c r="X88" s="76" t="s">
        <v>111</v>
      </c>
      <c r="Z88" s="109">
        <v>75.042000000000002</v>
      </c>
      <c r="AA88" s="109"/>
      <c r="AB88" s="108">
        <v>0.109859</v>
      </c>
      <c r="AC88" s="107" t="s">
        <v>351</v>
      </c>
      <c r="AE88" s="95">
        <v>54.503999999999998</v>
      </c>
      <c r="AF88" s="95">
        <v>14.388199999999999</v>
      </c>
      <c r="AG88" s="94"/>
      <c r="AH88" s="95" t="s">
        <v>203</v>
      </c>
      <c r="AJ88" s="89">
        <v>19.442</v>
      </c>
      <c r="AK88" s="89">
        <v>5.6405000000000003</v>
      </c>
      <c r="AL88" s="98"/>
      <c r="AM88" s="89" t="s">
        <v>203</v>
      </c>
      <c r="AO88" s="101">
        <v>3.9226000000000001</v>
      </c>
      <c r="AP88" s="101"/>
      <c r="AQ88" s="100">
        <v>0.4368801470588235</v>
      </c>
      <c r="AR88" s="99" t="s">
        <v>353</v>
      </c>
    </row>
    <row r="89" spans="16:78" x14ac:dyDescent="0.25">
      <c r="P89"/>
      <c r="U89" s="76">
        <v>195.86206896551724</v>
      </c>
      <c r="V89" s="76">
        <v>61.793103448275865</v>
      </c>
      <c r="W89" s="148">
        <v>5.0000000000000001E-3</v>
      </c>
      <c r="X89" s="76" t="s">
        <v>456</v>
      </c>
      <c r="Z89" s="109">
        <v>75.182000000000002</v>
      </c>
      <c r="AA89" s="109">
        <v>22.088999999999999</v>
      </c>
      <c r="AB89" s="108"/>
      <c r="AC89" s="107" t="s">
        <v>351</v>
      </c>
      <c r="AE89" s="95">
        <v>54.667999999999999</v>
      </c>
      <c r="AF89" s="95">
        <v>13.315300000000001</v>
      </c>
      <c r="AG89" s="94"/>
      <c r="AH89" s="95" t="s">
        <v>203</v>
      </c>
      <c r="AJ89" s="89">
        <v>19.474</v>
      </c>
      <c r="AK89" s="89">
        <v>7.2335000000000003</v>
      </c>
      <c r="AL89" s="98"/>
      <c r="AM89" s="89" t="s">
        <v>203</v>
      </c>
      <c r="AO89" s="101">
        <v>3.9891999999999999</v>
      </c>
      <c r="AP89" s="101"/>
      <c r="AQ89" s="100">
        <v>0.42618014705882357</v>
      </c>
      <c r="AR89" s="99" t="s">
        <v>353</v>
      </c>
    </row>
    <row r="90" spans="16:78" x14ac:dyDescent="0.25">
      <c r="P90"/>
      <c r="U90" s="76">
        <v>196.50022752657924</v>
      </c>
      <c r="V90" s="76">
        <v>60.673754464347276</v>
      </c>
      <c r="W90" s="148">
        <v>2.9585798816567942E-2</v>
      </c>
      <c r="X90" s="76" t="s">
        <v>51</v>
      </c>
      <c r="Z90" s="109">
        <v>75.39</v>
      </c>
      <c r="AA90" s="109">
        <v>14.991</v>
      </c>
      <c r="AB90" s="108"/>
      <c r="AC90" s="107" t="s">
        <v>351</v>
      </c>
      <c r="AE90" s="95">
        <v>54.774999999999999</v>
      </c>
      <c r="AF90" s="95">
        <v>7.6159999999999997</v>
      </c>
      <c r="AG90" s="94"/>
      <c r="AH90" s="95" t="s">
        <v>351</v>
      </c>
      <c r="AJ90" s="89">
        <v>19.5</v>
      </c>
      <c r="AK90" s="89">
        <v>3.25</v>
      </c>
      <c r="AL90" s="98"/>
      <c r="AM90" s="89" t="s">
        <v>62</v>
      </c>
      <c r="AO90" s="101">
        <v>4.0206999999999997</v>
      </c>
      <c r="AP90" s="101"/>
      <c r="AQ90" s="100">
        <v>0.41093051470588238</v>
      </c>
      <c r="AR90" s="99" t="s">
        <v>353</v>
      </c>
    </row>
    <row r="91" spans="16:78" x14ac:dyDescent="0.25">
      <c r="P91"/>
      <c r="U91" s="76">
        <v>197</v>
      </c>
      <c r="V91" s="76"/>
      <c r="W91" s="148">
        <v>0.01</v>
      </c>
      <c r="X91" s="76" t="s">
        <v>116</v>
      </c>
      <c r="Z91" s="109">
        <v>75.495000000000005</v>
      </c>
      <c r="AA91" s="109">
        <v>18.678999999999998</v>
      </c>
      <c r="AB91" s="108"/>
      <c r="AC91" s="107" t="s">
        <v>351</v>
      </c>
      <c r="AE91" s="95">
        <v>55.04</v>
      </c>
      <c r="AF91" s="95">
        <v>6.4969999999999999</v>
      </c>
      <c r="AG91" s="94"/>
      <c r="AH91" s="95" t="s">
        <v>493</v>
      </c>
      <c r="AJ91" s="89">
        <v>19.852</v>
      </c>
      <c r="AK91" s="89">
        <v>2.8868999999999998</v>
      </c>
      <c r="AL91" s="98"/>
      <c r="AM91" s="89" t="s">
        <v>203</v>
      </c>
      <c r="AO91" s="101">
        <v>4.032</v>
      </c>
      <c r="AP91" s="101">
        <v>1.4685528000000001</v>
      </c>
      <c r="AQ91" s="100"/>
      <c r="AR91" s="99" t="s">
        <v>200</v>
      </c>
    </row>
    <row r="92" spans="16:78" x14ac:dyDescent="0.25">
      <c r="P92"/>
      <c r="U92" s="76">
        <v>201.3</v>
      </c>
      <c r="V92" s="76">
        <v>69.3</v>
      </c>
      <c r="W92" s="148"/>
      <c r="X92" s="76" t="s">
        <v>341</v>
      </c>
      <c r="Z92" s="109">
        <v>76.415000000000006</v>
      </c>
      <c r="AA92" s="109"/>
      <c r="AB92" s="108">
        <v>1.5193999999999999E-2</v>
      </c>
      <c r="AC92" s="107" t="s">
        <v>351</v>
      </c>
      <c r="AE92" s="95">
        <v>55.05</v>
      </c>
      <c r="AF92" s="95">
        <v>11.573399999999999</v>
      </c>
      <c r="AG92" s="94"/>
      <c r="AH92" s="95" t="s">
        <v>203</v>
      </c>
      <c r="AJ92" s="89">
        <v>20</v>
      </c>
      <c r="AK92" s="89">
        <v>1.9</v>
      </c>
      <c r="AL92" s="98"/>
      <c r="AM92" s="89" t="s">
        <v>62</v>
      </c>
      <c r="AO92" s="101">
        <v>4.1174999999999997</v>
      </c>
      <c r="AP92" s="101"/>
      <c r="AQ92" s="100">
        <v>0.42243933823529423</v>
      </c>
      <c r="AR92" s="99" t="s">
        <v>353</v>
      </c>
      <c r="BZ92" s="18"/>
    </row>
    <row r="93" spans="16:78" x14ac:dyDescent="0.25">
      <c r="P93"/>
      <c r="U93" s="76">
        <v>205.3</v>
      </c>
      <c r="V93" s="76">
        <v>67.7</v>
      </c>
      <c r="W93" s="148"/>
      <c r="X93" s="76" t="s">
        <v>341</v>
      </c>
      <c r="Z93" s="109">
        <v>76.432000000000002</v>
      </c>
      <c r="AA93" s="109">
        <v>47.701000000000001</v>
      </c>
      <c r="AB93" s="108"/>
      <c r="AC93" s="107" t="s">
        <v>351</v>
      </c>
      <c r="AE93" s="95">
        <v>55.069000000000003</v>
      </c>
      <c r="AF93" s="95">
        <v>9.3369999999999997</v>
      </c>
      <c r="AG93" s="94"/>
      <c r="AH93" s="95" t="s">
        <v>351</v>
      </c>
      <c r="AJ93" s="89">
        <v>20.416</v>
      </c>
      <c r="AK93" s="152"/>
      <c r="AL93" s="98">
        <v>0.103836</v>
      </c>
      <c r="AM93" s="89" t="s">
        <v>351</v>
      </c>
      <c r="AO93" s="101">
        <v>4.1509</v>
      </c>
      <c r="AP93" s="101"/>
      <c r="AQ93" s="100">
        <v>0.40043345588235291</v>
      </c>
      <c r="AR93" s="99" t="s">
        <v>353</v>
      </c>
    </row>
    <row r="94" spans="16:78" x14ac:dyDescent="0.25">
      <c r="P94"/>
      <c r="U94" s="76">
        <v>208.50344827586207</v>
      </c>
      <c r="V94" s="76">
        <v>75.379310344827587</v>
      </c>
      <c r="W94" s="148">
        <v>2.9000000000000001E-2</v>
      </c>
      <c r="X94" s="76" t="s">
        <v>456</v>
      </c>
      <c r="Z94" s="109">
        <v>76.64</v>
      </c>
      <c r="AA94" s="109">
        <v>77.557000000000002</v>
      </c>
      <c r="AB94" s="108"/>
      <c r="AC94" s="107" t="s">
        <v>351</v>
      </c>
      <c r="AE94" s="95">
        <v>55.15</v>
      </c>
      <c r="AF94" s="95">
        <v>6.7</v>
      </c>
      <c r="AG94" s="94"/>
      <c r="AH94" s="95" t="s">
        <v>52</v>
      </c>
      <c r="AJ94" s="89">
        <v>20.527999999999999</v>
      </c>
      <c r="AK94" s="89">
        <v>5.2648999999999999</v>
      </c>
      <c r="AL94" s="98"/>
      <c r="AM94" s="89" t="s">
        <v>203</v>
      </c>
      <c r="AO94" s="101">
        <v>4.1539999999999999</v>
      </c>
      <c r="AP94" s="101"/>
      <c r="AQ94" s="100">
        <v>0.38912904411764704</v>
      </c>
      <c r="AR94" s="99" t="s">
        <v>353</v>
      </c>
      <c r="BZ94" s="18"/>
    </row>
    <row r="95" spans="16:78" x14ac:dyDescent="0.25">
      <c r="P95"/>
      <c r="U95" s="76">
        <v>209.38620689655173</v>
      </c>
      <c r="V95" s="76">
        <v>64.137931034482762</v>
      </c>
      <c r="W95" s="148">
        <v>2.9000000000000001E-2</v>
      </c>
      <c r="X95" s="76" t="s">
        <v>456</v>
      </c>
      <c r="Z95" s="109">
        <v>79.075999999999993</v>
      </c>
      <c r="AA95" s="109"/>
      <c r="AB95" s="108">
        <v>3.8998999999999999E-2</v>
      </c>
      <c r="AC95" s="107" t="s">
        <v>351</v>
      </c>
      <c r="AE95" s="95">
        <v>55.157958603952061</v>
      </c>
      <c r="AF95" s="95">
        <v>4.8263213778458063</v>
      </c>
      <c r="AG95" s="94"/>
      <c r="AH95" s="95" t="s">
        <v>351</v>
      </c>
      <c r="AJ95" s="89">
        <v>22.361000000000001</v>
      </c>
      <c r="AK95" s="89">
        <v>4.8662999999999998</v>
      </c>
      <c r="AL95" s="98"/>
      <c r="AM95" s="89" t="s">
        <v>203</v>
      </c>
      <c r="AO95" s="101">
        <v>4.1820000000000004</v>
      </c>
      <c r="AP95" s="101"/>
      <c r="AQ95" s="100">
        <v>0.45180661764705887</v>
      </c>
      <c r="AR95" s="99" t="s">
        <v>353</v>
      </c>
    </row>
    <row r="96" spans="16:78" x14ac:dyDescent="0.25">
      <c r="P96"/>
      <c r="U96" s="76">
        <v>213.7</v>
      </c>
      <c r="V96" s="76">
        <v>65.3</v>
      </c>
      <c r="W96" s="148"/>
      <c r="X96" s="76" t="s">
        <v>341</v>
      </c>
      <c r="Z96" s="109">
        <v>79.242999999999995</v>
      </c>
      <c r="AA96" s="109">
        <v>44.845999999999997</v>
      </c>
      <c r="AB96" s="108"/>
      <c r="AC96" s="107" t="s">
        <v>351</v>
      </c>
      <c r="AE96" s="95">
        <v>55.350999999999999</v>
      </c>
      <c r="AF96" s="95">
        <v>9.8170000000000002</v>
      </c>
      <c r="AG96" s="94"/>
      <c r="AH96" s="95" t="s">
        <v>493</v>
      </c>
      <c r="AJ96" s="89">
        <v>22.382999999999999</v>
      </c>
      <c r="AK96" s="89">
        <v>2.4192999999999998</v>
      </c>
      <c r="AL96" s="98">
        <v>0.16611999999999999</v>
      </c>
      <c r="AM96" s="89" t="s">
        <v>112</v>
      </c>
      <c r="AO96" s="101">
        <v>4.2255000000000003</v>
      </c>
      <c r="AP96" s="101"/>
      <c r="AQ96" s="100">
        <v>0.42625625</v>
      </c>
      <c r="AR96" s="99" t="s">
        <v>353</v>
      </c>
      <c r="BZ96" s="18"/>
    </row>
    <row r="97" spans="21:78" x14ac:dyDescent="0.25">
      <c r="U97" s="76">
        <v>216.65517241379311</v>
      </c>
      <c r="V97" s="76">
        <v>64.34482758620689</v>
      </c>
      <c r="W97" s="148">
        <v>5.0000000000000001E-3</v>
      </c>
      <c r="X97" s="76" t="s">
        <v>456</v>
      </c>
      <c r="Z97" s="109">
        <v>79.5</v>
      </c>
      <c r="AA97" s="109"/>
      <c r="AB97" s="108"/>
      <c r="AC97" s="107" t="s">
        <v>56</v>
      </c>
      <c r="AE97" s="95">
        <v>55.881999999999998</v>
      </c>
      <c r="AF97" s="95">
        <v>34.457000000000001</v>
      </c>
      <c r="AG97" s="94"/>
      <c r="AH97" s="95" t="s">
        <v>351</v>
      </c>
      <c r="AJ97" s="89">
        <v>22.798999999999999</v>
      </c>
      <c r="AK97" s="152"/>
      <c r="AL97" s="98">
        <v>0.16594400000000001</v>
      </c>
      <c r="AM97" s="89" t="s">
        <v>351</v>
      </c>
      <c r="AO97" s="101">
        <v>4.2295999999999996</v>
      </c>
      <c r="AP97" s="101"/>
      <c r="AQ97" s="100">
        <v>0.41147352941176474</v>
      </c>
      <c r="AR97" s="99" t="s">
        <v>353</v>
      </c>
    </row>
    <row r="98" spans="21:78" x14ac:dyDescent="0.25">
      <c r="U98" s="76">
        <v>217.9</v>
      </c>
      <c r="V98" s="76">
        <v>66.8</v>
      </c>
      <c r="W98" s="148"/>
      <c r="X98" s="76" t="s">
        <v>341</v>
      </c>
      <c r="Z98" s="109">
        <v>80.064999999999998</v>
      </c>
      <c r="AA98" s="109"/>
      <c r="AB98" s="108">
        <v>3.3771000000000002E-2</v>
      </c>
      <c r="AC98" s="107" t="s">
        <v>351</v>
      </c>
      <c r="AE98" s="95">
        <v>55.9</v>
      </c>
      <c r="AF98" s="95">
        <v>11.200000000000001</v>
      </c>
      <c r="AG98" s="94"/>
      <c r="AH98" s="95" t="s">
        <v>60</v>
      </c>
      <c r="AJ98" s="89">
        <v>23</v>
      </c>
      <c r="AK98" s="89">
        <v>4.63</v>
      </c>
      <c r="AL98" s="98"/>
      <c r="AM98" s="89" t="s">
        <v>62</v>
      </c>
      <c r="AO98" s="101">
        <v>4.2397</v>
      </c>
      <c r="AP98" s="101"/>
      <c r="AQ98" s="100">
        <v>0.44057132352941175</v>
      </c>
      <c r="AR98" s="99" t="s">
        <v>353</v>
      </c>
    </row>
    <row r="99" spans="21:78" x14ac:dyDescent="0.25">
      <c r="U99" s="76">
        <v>224.48965517241382</v>
      </c>
      <c r="V99" s="76">
        <v>81.034482758620683</v>
      </c>
      <c r="W99" s="148">
        <v>5.0000000000000001E-3</v>
      </c>
      <c r="X99" s="76" t="s">
        <v>456</v>
      </c>
      <c r="Z99" s="109">
        <v>80.075999999999993</v>
      </c>
      <c r="AA99" s="109">
        <v>77.076999999999998</v>
      </c>
      <c r="AB99" s="108"/>
      <c r="AC99" s="107" t="s">
        <v>351</v>
      </c>
      <c r="AE99" s="95">
        <v>56.192999999999998</v>
      </c>
      <c r="AF99" s="95">
        <v>11.137</v>
      </c>
      <c r="AG99" s="94"/>
      <c r="AH99" s="95" t="s">
        <v>351</v>
      </c>
      <c r="AJ99" s="89">
        <v>23.277999999999999</v>
      </c>
      <c r="AK99" s="152"/>
      <c r="AL99" s="98">
        <v>0.16181999999999999</v>
      </c>
      <c r="AM99" s="89" t="s">
        <v>506</v>
      </c>
      <c r="AO99" s="101">
        <v>4.2961999999999998</v>
      </c>
      <c r="AP99" s="101"/>
      <c r="AQ99" s="100">
        <v>0.43341617647058828</v>
      </c>
      <c r="AR99" s="99" t="s">
        <v>353</v>
      </c>
    </row>
    <row r="100" spans="21:78" x14ac:dyDescent="0.25">
      <c r="U100" s="76">
        <v>226</v>
      </c>
      <c r="V100" s="76">
        <v>70.599999999999994</v>
      </c>
      <c r="W100" s="148"/>
      <c r="X100" s="76" t="s">
        <v>111</v>
      </c>
      <c r="Z100" s="109">
        <v>80.388999999999996</v>
      </c>
      <c r="AA100" s="109">
        <v>49.720999999999997</v>
      </c>
      <c r="AB100" s="108"/>
      <c r="AC100" s="107" t="s">
        <v>351</v>
      </c>
      <c r="AE100" s="95">
        <v>56.341999999999999</v>
      </c>
      <c r="AF100" s="95">
        <v>16.464700000000001</v>
      </c>
      <c r="AG100" s="94"/>
      <c r="AH100" s="95" t="s">
        <v>203</v>
      </c>
      <c r="AJ100" s="89">
        <v>23.42</v>
      </c>
      <c r="AK100" s="89">
        <v>10.955</v>
      </c>
      <c r="AL100" s="98"/>
      <c r="AM100" s="89" t="s">
        <v>351</v>
      </c>
      <c r="AO100" s="101">
        <v>4.3087</v>
      </c>
      <c r="AP100" s="101"/>
      <c r="AQ100" s="100">
        <v>0.38873382352941177</v>
      </c>
      <c r="AR100" s="99" t="s">
        <v>353</v>
      </c>
    </row>
    <row r="101" spans="21:78" x14ac:dyDescent="0.25">
      <c r="U101" s="76">
        <v>226.15</v>
      </c>
      <c r="V101" s="76">
        <v>27.37</v>
      </c>
      <c r="W101" s="148">
        <f>(2.66-2.65)/1.69</f>
        <v>5.9171597633137464E-3</v>
      </c>
      <c r="X101" s="76" t="s">
        <v>52</v>
      </c>
      <c r="Z101" s="109">
        <v>80.492999999999995</v>
      </c>
      <c r="AA101" s="109">
        <v>67.503</v>
      </c>
      <c r="AB101" s="108"/>
      <c r="AC101" s="107" t="s">
        <v>351</v>
      </c>
      <c r="AE101" s="95">
        <v>56.344000000000001</v>
      </c>
      <c r="AF101" s="95">
        <v>14.838200000000001</v>
      </c>
      <c r="AG101" s="94"/>
      <c r="AH101" s="95" t="s">
        <v>203</v>
      </c>
      <c r="AJ101" s="89">
        <v>23.5</v>
      </c>
      <c r="AK101" s="89">
        <v>2.5299999999999998</v>
      </c>
      <c r="AL101" s="98"/>
      <c r="AM101" s="89" t="s">
        <v>62</v>
      </c>
      <c r="AO101" s="101">
        <v>4.32</v>
      </c>
      <c r="AP101" s="101">
        <v>0.65083590000000013</v>
      </c>
      <c r="AQ101" s="100"/>
      <c r="AR101" s="99" t="s">
        <v>200</v>
      </c>
      <c r="BZ101" s="18"/>
    </row>
    <row r="102" spans="21:78" x14ac:dyDescent="0.25">
      <c r="U102" s="76">
        <v>234.42132406679627</v>
      </c>
      <c r="V102" s="76">
        <v>71.705346185137685</v>
      </c>
      <c r="W102" s="148">
        <v>2.9585798816567942E-2</v>
      </c>
      <c r="X102" s="76" t="s">
        <v>51</v>
      </c>
      <c r="Z102" s="109">
        <v>80.700999999999993</v>
      </c>
      <c r="AA102" s="109">
        <v>21.507000000000001</v>
      </c>
      <c r="AB102" s="108"/>
      <c r="AC102" s="107" t="s">
        <v>351</v>
      </c>
      <c r="AE102" s="95">
        <v>57.064</v>
      </c>
      <c r="AF102" s="95">
        <v>15.177</v>
      </c>
      <c r="AG102" s="94"/>
      <c r="AH102" s="95" t="s">
        <v>351</v>
      </c>
      <c r="AJ102" s="89">
        <v>23.920999999999999</v>
      </c>
      <c r="AK102" s="89">
        <v>12.919</v>
      </c>
      <c r="AL102" s="98"/>
      <c r="AM102" s="89" t="s">
        <v>351</v>
      </c>
      <c r="AO102" s="101">
        <v>4.3247999999999998</v>
      </c>
      <c r="AP102" s="101"/>
      <c r="AQ102" s="100">
        <v>0.36351654411764711</v>
      </c>
      <c r="AR102" s="99" t="s">
        <v>353</v>
      </c>
    </row>
    <row r="103" spans="21:78" x14ac:dyDescent="0.25">
      <c r="U103" s="76">
        <v>244.07</v>
      </c>
      <c r="V103" s="76">
        <v>44.2</v>
      </c>
      <c r="W103" s="148">
        <f>(2.66-2.65)/1.69</f>
        <v>5.9171597633137464E-3</v>
      </c>
      <c r="X103" s="76" t="s">
        <v>52</v>
      </c>
      <c r="Z103" s="109">
        <v>81.351724137931029</v>
      </c>
      <c r="AA103" s="109">
        <v>45.448275862068968</v>
      </c>
      <c r="AB103" s="108"/>
      <c r="AC103" s="107" t="s">
        <v>456</v>
      </c>
      <c r="AE103" s="95">
        <v>57.435000000000002</v>
      </c>
      <c r="AF103" s="95">
        <v>24.417000000000002</v>
      </c>
      <c r="AG103" s="94"/>
      <c r="AH103" s="95" t="s">
        <v>351</v>
      </c>
      <c r="AJ103" s="89">
        <v>24.5</v>
      </c>
      <c r="AK103" s="89">
        <v>2.9</v>
      </c>
      <c r="AL103" s="98"/>
      <c r="AM103" s="89" t="s">
        <v>62</v>
      </c>
      <c r="AO103" s="101">
        <v>4.3287000000000004</v>
      </c>
      <c r="AP103" s="101"/>
      <c r="AQ103" s="100">
        <v>0.41482169117647061</v>
      </c>
      <c r="AR103" s="99" t="s">
        <v>353</v>
      </c>
    </row>
    <row r="104" spans="21:78" x14ac:dyDescent="0.25">
      <c r="U104" s="76">
        <v>251</v>
      </c>
      <c r="V104" s="76">
        <v>54.6</v>
      </c>
      <c r="W104" s="148">
        <f>(2.69-2.64)/1.69</f>
        <v>2.9585798816567942E-2</v>
      </c>
      <c r="X104" s="76" t="s">
        <v>60</v>
      </c>
      <c r="Z104" s="109">
        <v>82.12</v>
      </c>
      <c r="AA104" s="109"/>
      <c r="AB104" s="108"/>
      <c r="AC104" s="107" t="s">
        <v>61</v>
      </c>
      <c r="AE104" s="95">
        <v>57.807000000000002</v>
      </c>
      <c r="AF104" s="95">
        <v>14.307600000000001</v>
      </c>
      <c r="AG104" s="94"/>
      <c r="AH104" s="95" t="s">
        <v>203</v>
      </c>
      <c r="AJ104" s="89">
        <v>24.584</v>
      </c>
      <c r="AK104" s="152"/>
      <c r="AL104" s="98">
        <v>0.10295899999999999</v>
      </c>
      <c r="AM104" s="89" t="s">
        <v>351</v>
      </c>
      <c r="AO104" s="101">
        <v>4.3536000000000001</v>
      </c>
      <c r="AP104" s="101"/>
      <c r="AQ104" s="100">
        <v>0.45589338235294119</v>
      </c>
      <c r="AR104" s="99" t="s">
        <v>353</v>
      </c>
      <c r="BZ104" s="18"/>
    </row>
    <row r="105" spans="21:78" x14ac:dyDescent="0.25">
      <c r="U105" s="76">
        <v>251</v>
      </c>
      <c r="V105" s="76">
        <v>25.4</v>
      </c>
      <c r="W105" s="148">
        <v>3.3E-3</v>
      </c>
      <c r="X105" s="76" t="s">
        <v>111</v>
      </c>
      <c r="Z105" s="109">
        <v>82.575000000000003</v>
      </c>
      <c r="AA105" s="109">
        <v>46.892000000000003</v>
      </c>
      <c r="AB105" s="108"/>
      <c r="AC105" s="107" t="s">
        <v>351</v>
      </c>
      <c r="AE105" s="95">
        <v>58.463999999999999</v>
      </c>
      <c r="AF105" s="95">
        <v>17.018000000000001</v>
      </c>
      <c r="AG105" s="94"/>
      <c r="AH105" s="95" t="s">
        <v>351</v>
      </c>
      <c r="AJ105" s="89">
        <v>25.006</v>
      </c>
      <c r="AK105" s="89">
        <v>7.4032999999999998</v>
      </c>
      <c r="AL105" s="98"/>
      <c r="AM105" s="89" t="s">
        <v>203</v>
      </c>
      <c r="AO105" s="101">
        <v>4.3773</v>
      </c>
      <c r="AP105" s="101"/>
      <c r="AQ105" s="100">
        <v>0.37067573529411768</v>
      </c>
      <c r="AR105" s="99" t="s">
        <v>353</v>
      </c>
    </row>
    <row r="106" spans="21:78" ht="15.75" thickBot="1" x14ac:dyDescent="0.3">
      <c r="U106" s="128">
        <v>281</v>
      </c>
      <c r="V106" s="128"/>
      <c r="W106" s="149">
        <f>(2.69-2.65)/1.69</f>
        <v>2.3668639053254458E-2</v>
      </c>
      <c r="X106" s="128" t="s">
        <v>133</v>
      </c>
      <c r="Z106" s="109">
        <v>82.888000000000005</v>
      </c>
      <c r="AA106" s="109">
        <v>23.501999999999999</v>
      </c>
      <c r="AB106" s="108"/>
      <c r="AC106" s="107" t="s">
        <v>351</v>
      </c>
      <c r="AE106" s="95">
        <v>58.731000000000002</v>
      </c>
      <c r="AF106" s="95">
        <v>12.2081</v>
      </c>
      <c r="AG106" s="94"/>
      <c r="AH106" s="95" t="s">
        <v>203</v>
      </c>
      <c r="AJ106" s="89">
        <v>25.952000000000002</v>
      </c>
      <c r="AK106" s="89">
        <v>11.909000000000001</v>
      </c>
      <c r="AL106" s="98"/>
      <c r="AM106" s="89" t="s">
        <v>203</v>
      </c>
      <c r="AO106" s="101">
        <v>4.3792</v>
      </c>
      <c r="AP106" s="101"/>
      <c r="AQ106" s="100">
        <v>0.39683014705882358</v>
      </c>
      <c r="AR106" s="99" t="s">
        <v>353</v>
      </c>
      <c r="BZ106" s="18"/>
    </row>
    <row r="107" spans="21:78" x14ac:dyDescent="0.25">
      <c r="U107" s="185">
        <f>AVERAGE(U2:U106)</f>
        <v>154.9314351646795</v>
      </c>
      <c r="V107" s="185">
        <f t="shared" ref="V107:W107" si="15">AVERAGE(V2:V106)</f>
        <v>55.538627947529214</v>
      </c>
      <c r="W107" s="186">
        <f t="shared" si="15"/>
        <v>1.3087499511575239E-2</v>
      </c>
      <c r="X107" s="113" t="s">
        <v>481</v>
      </c>
      <c r="Z107" s="109">
        <v>83.98</v>
      </c>
      <c r="AA107" s="109"/>
      <c r="AB107" s="108"/>
      <c r="AC107" s="107" t="s">
        <v>61</v>
      </c>
      <c r="AE107" s="95">
        <v>59.331000000000003</v>
      </c>
      <c r="AF107" s="95">
        <v>8.9435000000000002</v>
      </c>
      <c r="AG107" s="94"/>
      <c r="AH107" s="95" t="s">
        <v>203</v>
      </c>
      <c r="AJ107" s="89">
        <v>26</v>
      </c>
      <c r="AK107" s="89">
        <v>3.1</v>
      </c>
      <c r="AL107" s="98"/>
      <c r="AM107" s="89" t="s">
        <v>62</v>
      </c>
      <c r="AO107" s="101">
        <v>4.4084000000000003</v>
      </c>
      <c r="AP107" s="101"/>
      <c r="AQ107" s="100">
        <v>0.42231654411764707</v>
      </c>
      <c r="AR107" s="99" t="s">
        <v>353</v>
      </c>
    </row>
    <row r="108" spans="21:78" x14ac:dyDescent="0.25">
      <c r="U108" s="187">
        <f>COUNT(U2:U106)</f>
        <v>105</v>
      </c>
      <c r="V108" s="187">
        <f t="shared" ref="V108:W108" si="16">COUNT(V2:V106)</f>
        <v>53</v>
      </c>
      <c r="W108" s="187">
        <f t="shared" si="16"/>
        <v>36</v>
      </c>
      <c r="X108" s="113" t="s">
        <v>482</v>
      </c>
      <c r="Z108" s="109">
        <v>84.016000000000005</v>
      </c>
      <c r="AA108" s="109"/>
      <c r="AB108" s="108"/>
      <c r="AC108" s="107" t="s">
        <v>351</v>
      </c>
      <c r="AE108" s="95">
        <v>59.453000000000003</v>
      </c>
      <c r="AF108" s="95">
        <v>5.8579999999999997</v>
      </c>
      <c r="AG108" s="94"/>
      <c r="AH108" s="95" t="s">
        <v>351</v>
      </c>
      <c r="AJ108" s="89">
        <v>26.957000000000001</v>
      </c>
      <c r="AK108" s="89">
        <v>3.8264999999999998</v>
      </c>
      <c r="AL108" s="98">
        <v>0.10146000000000001</v>
      </c>
      <c r="AM108" s="89" t="s">
        <v>112</v>
      </c>
      <c r="AO108" s="101">
        <v>4.4195000000000002</v>
      </c>
      <c r="AP108" s="101"/>
      <c r="AQ108" s="100">
        <v>0.41529338235294122</v>
      </c>
      <c r="AR108" s="99" t="s">
        <v>353</v>
      </c>
    </row>
    <row r="109" spans="21:78" x14ac:dyDescent="0.25">
      <c r="U109" s="185">
        <f>_xlfn.STDEV.S(U2:U106)</f>
        <v>37.542752682320888</v>
      </c>
      <c r="V109" s="185">
        <f t="shared" ref="V109:W109" si="17">_xlfn.STDEV.S(V2:V106)</f>
        <v>14.191357304682795</v>
      </c>
      <c r="W109" s="188">
        <f t="shared" si="17"/>
        <v>1.0571861693542364E-2</v>
      </c>
      <c r="X109" s="113" t="s">
        <v>524</v>
      </c>
      <c r="Z109" s="109">
        <v>84.554000000000002</v>
      </c>
      <c r="AA109" s="109">
        <v>39.996000000000002</v>
      </c>
      <c r="AB109" s="108"/>
      <c r="AC109" s="107" t="s">
        <v>351</v>
      </c>
      <c r="AE109" s="95">
        <v>59.865000000000002</v>
      </c>
      <c r="AF109" s="95">
        <v>14.042400000000001</v>
      </c>
      <c r="AG109" s="94"/>
      <c r="AH109" s="95" t="s">
        <v>203</v>
      </c>
      <c r="AJ109" s="89">
        <v>27.11</v>
      </c>
      <c r="AK109" s="89">
        <v>8.1425000000000001</v>
      </c>
      <c r="AL109" s="98"/>
      <c r="AM109" s="89" t="s">
        <v>203</v>
      </c>
      <c r="AO109" s="101">
        <v>4.444</v>
      </c>
      <c r="AP109" s="101"/>
      <c r="AQ109" s="100">
        <v>0.35970845588235301</v>
      </c>
      <c r="AR109" s="99" t="s">
        <v>353</v>
      </c>
    </row>
    <row r="110" spans="21:78" x14ac:dyDescent="0.25">
      <c r="U110" s="189">
        <f>_xlfn.CONFIDENCE.NORM(0.05,U109,U108)</f>
        <v>7.1809111625952697</v>
      </c>
      <c r="V110" s="189">
        <f>_xlfn.CONFIDENCE.NORM(0.05,V109,V108)</f>
        <v>3.8206221653154953</v>
      </c>
      <c r="W110" s="190">
        <f>_xlfn.CONFIDENCE.NORM(0.05,W109,W108)</f>
        <v>3.4534113614802749E-3</v>
      </c>
      <c r="X110" s="113" t="s">
        <v>525</v>
      </c>
      <c r="Z110" s="109">
        <v>84.97</v>
      </c>
      <c r="AA110" s="109">
        <v>83.997</v>
      </c>
      <c r="AB110" s="108"/>
      <c r="AC110" s="107" t="s">
        <v>351</v>
      </c>
      <c r="AE110" s="95">
        <v>60.173000000000002</v>
      </c>
      <c r="AF110" s="95">
        <v>22.058</v>
      </c>
      <c r="AG110" s="94"/>
      <c r="AH110" s="95" t="s">
        <v>351</v>
      </c>
      <c r="AJ110" s="89">
        <v>27.3</v>
      </c>
      <c r="AK110" s="89">
        <v>4.7</v>
      </c>
      <c r="AL110" s="98"/>
      <c r="AM110" s="89" t="s">
        <v>62</v>
      </c>
      <c r="AO110" s="101">
        <v>4.4599000000000002</v>
      </c>
      <c r="AP110" s="101"/>
      <c r="AQ110" s="100">
        <v>0.43328860294117655</v>
      </c>
      <c r="AR110" s="99" t="s">
        <v>353</v>
      </c>
      <c r="BZ110" s="18"/>
    </row>
    <row r="111" spans="21:78" x14ac:dyDescent="0.25">
      <c r="Z111" s="109">
        <v>86</v>
      </c>
      <c r="AA111" s="109">
        <v>38</v>
      </c>
      <c r="AB111" s="108"/>
      <c r="AC111" s="107" t="s">
        <v>337</v>
      </c>
      <c r="AE111" s="95">
        <v>60.408000000000001</v>
      </c>
      <c r="AF111" s="95">
        <v>13.188700000000001</v>
      </c>
      <c r="AG111" s="94"/>
      <c r="AH111" s="95" t="s">
        <v>203</v>
      </c>
      <c r="AJ111" s="89">
        <v>27.5</v>
      </c>
      <c r="AK111" s="89">
        <v>3.9</v>
      </c>
      <c r="AL111" s="98"/>
      <c r="AM111" s="89" t="s">
        <v>62</v>
      </c>
      <c r="AO111" s="101">
        <v>4.4943</v>
      </c>
      <c r="AP111" s="101"/>
      <c r="AQ111" s="100">
        <v>0.40773750000000009</v>
      </c>
      <c r="AR111" s="99" t="s">
        <v>353</v>
      </c>
      <c r="BZ111" s="18"/>
    </row>
    <row r="112" spans="21:78" x14ac:dyDescent="0.25">
      <c r="Z112" s="109">
        <v>86.22</v>
      </c>
      <c r="AA112" s="109">
        <v>30.018000000000001</v>
      </c>
      <c r="AB112" s="108"/>
      <c r="AC112" s="107" t="s">
        <v>351</v>
      </c>
      <c r="AE112" s="95">
        <v>61.156999999999996</v>
      </c>
      <c r="AF112" s="95">
        <v>19.014399999999998</v>
      </c>
      <c r="AG112" s="94"/>
      <c r="AH112" s="95" t="s">
        <v>203</v>
      </c>
      <c r="AJ112" s="89">
        <v>27.581</v>
      </c>
      <c r="AK112" s="89">
        <v>12.068</v>
      </c>
      <c r="AL112" s="98"/>
      <c r="AM112" s="89" t="s">
        <v>203</v>
      </c>
      <c r="AO112" s="101">
        <v>4.5195999999999996</v>
      </c>
      <c r="AP112" s="101"/>
      <c r="AQ112" s="100">
        <v>0.34934338235294116</v>
      </c>
      <c r="AR112" s="99" t="s">
        <v>353</v>
      </c>
    </row>
    <row r="113" spans="26:78" x14ac:dyDescent="0.25">
      <c r="Z113" s="109">
        <v>86.662999999999997</v>
      </c>
      <c r="AA113" s="109"/>
      <c r="AB113" s="108"/>
      <c r="AC113" s="107" t="s">
        <v>351</v>
      </c>
      <c r="AE113" s="95">
        <v>61.215000000000003</v>
      </c>
      <c r="AF113" s="95">
        <v>16.176600000000001</v>
      </c>
      <c r="AG113" s="94"/>
      <c r="AH113" s="95" t="s">
        <v>203</v>
      </c>
      <c r="AJ113" s="89">
        <v>27.797000000000001</v>
      </c>
      <c r="AK113" s="152"/>
      <c r="AL113" s="98">
        <v>9.8958000000000004E-2</v>
      </c>
      <c r="AM113" s="89" t="s">
        <v>507</v>
      </c>
      <c r="AO113" s="101">
        <v>4.5449999999999999</v>
      </c>
      <c r="AP113" s="101"/>
      <c r="AQ113" s="100">
        <v>0.3562338235294118</v>
      </c>
      <c r="AR113" s="99" t="s">
        <v>353</v>
      </c>
      <c r="BZ113" s="18"/>
    </row>
    <row r="114" spans="26:78" x14ac:dyDescent="0.25">
      <c r="Z114" s="109">
        <v>86.844999999999999</v>
      </c>
      <c r="AA114" s="109">
        <v>44.012</v>
      </c>
      <c r="AB114" s="108"/>
      <c r="AC114" s="107" t="s">
        <v>351</v>
      </c>
      <c r="AE114" s="95">
        <v>61.601999999999997</v>
      </c>
      <c r="AF114" s="95">
        <v>11.5738</v>
      </c>
      <c r="AG114" s="94"/>
      <c r="AH114" s="95" t="s">
        <v>203</v>
      </c>
      <c r="AJ114" s="89">
        <v>27.995000000000001</v>
      </c>
      <c r="AK114" s="89">
        <v>5.4684999999999997</v>
      </c>
      <c r="AL114" s="98"/>
      <c r="AM114" s="89" t="s">
        <v>203</v>
      </c>
      <c r="AO114" s="101">
        <v>4.5579000000000001</v>
      </c>
      <c r="AP114" s="101"/>
      <c r="AQ114" s="100">
        <v>0.44065036764705889</v>
      </c>
      <c r="AR114" s="99" t="s">
        <v>353</v>
      </c>
    </row>
    <row r="115" spans="26:78" x14ac:dyDescent="0.25">
      <c r="Z115" s="109">
        <v>86.9</v>
      </c>
      <c r="AA115" s="109">
        <v>43.9</v>
      </c>
      <c r="AB115" s="108"/>
      <c r="AC115" s="107" t="s">
        <v>52</v>
      </c>
      <c r="AE115" s="95">
        <v>61.652000000000001</v>
      </c>
      <c r="AF115" s="95">
        <v>4.819</v>
      </c>
      <c r="AG115" s="94"/>
      <c r="AH115" s="95" t="s">
        <v>351</v>
      </c>
      <c r="AJ115" s="89">
        <v>28.597000000000001</v>
      </c>
      <c r="AK115" s="89">
        <v>13.9567</v>
      </c>
      <c r="AL115" s="98"/>
      <c r="AM115" s="89" t="s">
        <v>203</v>
      </c>
      <c r="AO115" s="101">
        <v>4.6054000000000004</v>
      </c>
      <c r="AP115" s="101"/>
      <c r="AQ115" s="100">
        <v>0.40051764705882353</v>
      </c>
      <c r="AR115" s="99" t="s">
        <v>353</v>
      </c>
    </row>
    <row r="116" spans="26:78" x14ac:dyDescent="0.25">
      <c r="Z116" s="109">
        <v>86.9</v>
      </c>
      <c r="AA116" s="109">
        <v>43.9</v>
      </c>
      <c r="AB116" s="108">
        <f>(2.82-2.45)/1.82</f>
        <v>0.2032967032967031</v>
      </c>
      <c r="AC116" s="107" t="s">
        <v>52</v>
      </c>
      <c r="AE116" s="95">
        <v>64.400999999999996</v>
      </c>
      <c r="AF116" s="95">
        <v>22.0139</v>
      </c>
      <c r="AG116" s="94"/>
      <c r="AH116" s="95" t="s">
        <v>203</v>
      </c>
      <c r="AJ116" s="89">
        <v>29</v>
      </c>
      <c r="AK116" s="89">
        <v>3</v>
      </c>
      <c r="AL116" s="98"/>
      <c r="AM116" s="89" t="s">
        <v>62</v>
      </c>
      <c r="AO116" s="101">
        <v>4.6080000000000005</v>
      </c>
      <c r="AP116" s="101">
        <v>0.70090019999999997</v>
      </c>
      <c r="AQ116" s="100"/>
      <c r="AR116" s="99" t="s">
        <v>200</v>
      </c>
    </row>
    <row r="117" spans="26:78" x14ac:dyDescent="0.25">
      <c r="Z117" s="109">
        <v>87.052999999999997</v>
      </c>
      <c r="AA117" s="109">
        <v>22.92</v>
      </c>
      <c r="AB117" s="108"/>
      <c r="AC117" s="107" t="s">
        <v>351</v>
      </c>
      <c r="AE117" s="95">
        <v>64.424999999999997</v>
      </c>
      <c r="AF117" s="95">
        <v>5.819</v>
      </c>
      <c r="AG117" s="94"/>
      <c r="AH117" s="95" t="s">
        <v>58</v>
      </c>
      <c r="AJ117" s="89">
        <v>29.759</v>
      </c>
      <c r="AK117" s="89">
        <v>6.0484999999999998</v>
      </c>
      <c r="AL117" s="98"/>
      <c r="AM117" s="89" t="s">
        <v>203</v>
      </c>
      <c r="AO117" s="101">
        <v>4.6203000000000003</v>
      </c>
      <c r="AP117" s="101"/>
      <c r="AQ117" s="100">
        <v>0.444933455882353</v>
      </c>
      <c r="AR117" s="99" t="s">
        <v>353</v>
      </c>
    </row>
    <row r="118" spans="26:78" x14ac:dyDescent="0.25">
      <c r="Z118" s="109">
        <v>88.093999999999994</v>
      </c>
      <c r="AA118" s="109">
        <v>36.155999999999999</v>
      </c>
      <c r="AB118" s="108"/>
      <c r="AC118" s="107" t="s">
        <v>351</v>
      </c>
      <c r="AE118" s="95">
        <v>65.271000000000001</v>
      </c>
      <c r="AF118" s="95">
        <v>7.5</v>
      </c>
      <c r="AG118" s="94"/>
      <c r="AH118" s="95" t="s">
        <v>351</v>
      </c>
      <c r="AJ118" s="89">
        <v>30.635000000000002</v>
      </c>
      <c r="AK118" s="89">
        <v>12.7957</v>
      </c>
      <c r="AL118" s="98"/>
      <c r="AM118" s="89" t="s">
        <v>203</v>
      </c>
      <c r="AO118" s="101">
        <v>4.6487999999999996</v>
      </c>
      <c r="AP118" s="101"/>
      <c r="AQ118" s="100">
        <v>0.40787720588235299</v>
      </c>
      <c r="AR118" s="99" t="s">
        <v>353</v>
      </c>
    </row>
    <row r="119" spans="26:78" x14ac:dyDescent="0.25">
      <c r="Z119" s="109">
        <v>88.198999999999998</v>
      </c>
      <c r="AA119" s="109">
        <v>36.712000000000003</v>
      </c>
      <c r="AB119" s="108"/>
      <c r="AC119" s="107" t="s">
        <v>351</v>
      </c>
      <c r="AE119" s="95">
        <v>66.382999999999996</v>
      </c>
      <c r="AF119" s="95">
        <v>8.14</v>
      </c>
      <c r="AG119" s="94"/>
      <c r="AH119" s="95" t="s">
        <v>351</v>
      </c>
      <c r="AJ119" s="89">
        <v>31.5</v>
      </c>
      <c r="AK119" s="89">
        <v>3.72</v>
      </c>
      <c r="AL119" s="98"/>
      <c r="AM119" s="89" t="s">
        <v>62</v>
      </c>
      <c r="AO119" s="101">
        <v>4.7206000000000001</v>
      </c>
      <c r="AP119" s="101"/>
      <c r="AQ119" s="100">
        <v>0.37844816176470597</v>
      </c>
      <c r="AR119" s="99" t="s">
        <v>353</v>
      </c>
      <c r="BZ119" s="18"/>
    </row>
    <row r="120" spans="26:78" x14ac:dyDescent="0.25">
      <c r="Z120" s="109">
        <v>88.634</v>
      </c>
      <c r="AA120" s="109"/>
      <c r="AB120" s="108"/>
      <c r="AC120" s="107" t="s">
        <v>351</v>
      </c>
      <c r="AE120" s="95">
        <v>66.412000000000006</v>
      </c>
      <c r="AF120" s="95">
        <v>17.157399999999999</v>
      </c>
      <c r="AG120" s="94"/>
      <c r="AH120" s="95" t="s">
        <v>203</v>
      </c>
      <c r="AJ120" s="89">
        <v>32</v>
      </c>
      <c r="AK120" s="89">
        <v>2.95</v>
      </c>
      <c r="AL120" s="98"/>
      <c r="AM120" s="89" t="s">
        <v>62</v>
      </c>
      <c r="AO120" s="101">
        <v>4.8236999999999997</v>
      </c>
      <c r="AP120" s="101"/>
      <c r="AQ120" s="100">
        <v>0.40012463235294116</v>
      </c>
      <c r="AR120" s="99" t="s">
        <v>353</v>
      </c>
    </row>
    <row r="121" spans="26:78" x14ac:dyDescent="0.25">
      <c r="Z121" s="109">
        <v>89.17</v>
      </c>
      <c r="AA121" s="109"/>
      <c r="AB121" s="108"/>
      <c r="AC121" s="107" t="s">
        <v>61</v>
      </c>
      <c r="AE121" s="95">
        <v>66.474000000000004</v>
      </c>
      <c r="AF121" s="95">
        <v>11.793200000000001</v>
      </c>
      <c r="AG121" s="94"/>
      <c r="AH121" s="95" t="s">
        <v>203</v>
      </c>
      <c r="AJ121" s="89">
        <v>32.5</v>
      </c>
      <c r="AK121" s="89">
        <v>6.16</v>
      </c>
      <c r="AL121" s="98"/>
      <c r="AM121" s="89" t="s">
        <v>62</v>
      </c>
      <c r="AO121" s="101">
        <v>4.8265000000000002</v>
      </c>
      <c r="AP121" s="101"/>
      <c r="AQ121" s="100">
        <v>0.42253308823529412</v>
      </c>
      <c r="AR121" s="99" t="s">
        <v>353</v>
      </c>
    </row>
    <row r="122" spans="26:78" x14ac:dyDescent="0.25">
      <c r="Z122" s="109">
        <v>89.447999999999993</v>
      </c>
      <c r="AA122" s="109">
        <v>19.308</v>
      </c>
      <c r="AB122" s="108"/>
      <c r="AC122" s="107" t="s">
        <v>351</v>
      </c>
      <c r="AE122" s="95">
        <v>66.900000000000006</v>
      </c>
      <c r="AF122" s="95">
        <v>6.8999999999999995</v>
      </c>
      <c r="AG122" s="94"/>
      <c r="AH122" s="95" t="s">
        <v>60</v>
      </c>
      <c r="AJ122" s="89">
        <v>32.536000000000001</v>
      </c>
      <c r="AK122" s="89">
        <v>12.0672</v>
      </c>
      <c r="AL122" s="98"/>
      <c r="AM122" s="89" t="s">
        <v>203</v>
      </c>
      <c r="AO122" s="101">
        <v>4.9168000000000003</v>
      </c>
      <c r="AP122" s="101"/>
      <c r="AQ122" s="100">
        <v>0.35952573529411769</v>
      </c>
      <c r="AR122" s="99" t="s">
        <v>353</v>
      </c>
    </row>
    <row r="123" spans="26:78" x14ac:dyDescent="0.25">
      <c r="Z123" s="109">
        <v>89.447999999999993</v>
      </c>
      <c r="AA123" s="109">
        <v>41.94</v>
      </c>
      <c r="AB123" s="108"/>
      <c r="AC123" s="107" t="s">
        <v>351</v>
      </c>
      <c r="AE123" s="95">
        <v>66.906999999999996</v>
      </c>
      <c r="AF123" s="95">
        <v>12.208500000000001</v>
      </c>
      <c r="AG123" s="94"/>
      <c r="AH123" s="95" t="s">
        <v>203</v>
      </c>
      <c r="AJ123" s="89">
        <v>32.576000000000001</v>
      </c>
      <c r="AK123" s="89">
        <v>6.4917999999999996</v>
      </c>
      <c r="AL123" s="98"/>
      <c r="AM123" s="89" t="s">
        <v>203</v>
      </c>
      <c r="AO123" s="101">
        <v>4.9253999999999998</v>
      </c>
      <c r="AP123" s="101"/>
      <c r="AQ123" s="100">
        <v>0.42655036764705889</v>
      </c>
      <c r="AR123" s="99" t="s">
        <v>353</v>
      </c>
      <c r="BZ123" s="18"/>
    </row>
    <row r="124" spans="26:78" x14ac:dyDescent="0.25">
      <c r="Z124" s="109">
        <v>89.76</v>
      </c>
      <c r="AA124" s="109">
        <v>37.090000000000003</v>
      </c>
      <c r="AB124" s="108"/>
      <c r="AC124" s="107" t="s">
        <v>351</v>
      </c>
      <c r="AE124" s="95">
        <v>66.923000000000002</v>
      </c>
      <c r="AF124" s="95">
        <v>6.9</v>
      </c>
      <c r="AG124" s="94"/>
      <c r="AH124" s="95" t="s">
        <v>351</v>
      </c>
      <c r="AJ124" s="89">
        <v>33.482999999999997</v>
      </c>
      <c r="AK124" s="89">
        <v>7.4939999999999998</v>
      </c>
      <c r="AL124" s="98"/>
      <c r="AM124" s="89" t="s">
        <v>351</v>
      </c>
      <c r="AO124" s="101">
        <v>4.984</v>
      </c>
      <c r="AP124" s="101"/>
      <c r="AQ124" s="100">
        <v>0.44494742647058827</v>
      </c>
      <c r="AR124" s="99" t="s">
        <v>353</v>
      </c>
    </row>
    <row r="125" spans="26:78" x14ac:dyDescent="0.25">
      <c r="Z125" s="109">
        <v>89.864999999999995</v>
      </c>
      <c r="AA125" s="109">
        <v>11.099</v>
      </c>
      <c r="AB125" s="108"/>
      <c r="AC125" s="107" t="s">
        <v>351</v>
      </c>
      <c r="AE125" s="95">
        <v>66.972999999999999</v>
      </c>
      <c r="AF125" s="95">
        <v>11.82</v>
      </c>
      <c r="AG125" s="94"/>
      <c r="AH125" s="95" t="s">
        <v>351</v>
      </c>
      <c r="AJ125" s="89">
        <v>33.619999999999997</v>
      </c>
      <c r="AK125" s="89">
        <v>14.3086</v>
      </c>
      <c r="AL125" s="98"/>
      <c r="AM125" s="89" t="s">
        <v>203</v>
      </c>
      <c r="AO125" s="101">
        <v>4.9941000000000004</v>
      </c>
      <c r="AP125" s="101"/>
      <c r="AQ125" s="100">
        <v>0.44100110294117645</v>
      </c>
      <c r="AR125" s="99" t="s">
        <v>353</v>
      </c>
    </row>
    <row r="126" spans="26:78" x14ac:dyDescent="0.25">
      <c r="Z126" s="109">
        <v>90</v>
      </c>
      <c r="AA126" s="109">
        <v>51</v>
      </c>
      <c r="AB126" s="108"/>
      <c r="AC126" s="107" t="s">
        <v>111</v>
      </c>
      <c r="AE126" s="95">
        <v>67.543000000000006</v>
      </c>
      <c r="AF126" s="95">
        <v>13.5</v>
      </c>
      <c r="AG126" s="94"/>
      <c r="AH126" s="95" t="s">
        <v>351</v>
      </c>
      <c r="AJ126" s="89">
        <v>33.700000000000003</v>
      </c>
      <c r="AK126" s="89">
        <v>3.45</v>
      </c>
      <c r="AL126" s="98"/>
      <c r="AM126" s="89" t="s">
        <v>62</v>
      </c>
      <c r="AO126" s="101">
        <v>5.1189</v>
      </c>
      <c r="AP126" s="101"/>
      <c r="AQ126" s="100">
        <v>0.31939889705882363</v>
      </c>
      <c r="AR126" s="99" t="s">
        <v>353</v>
      </c>
      <c r="BZ126" s="18"/>
    </row>
    <row r="127" spans="26:78" x14ac:dyDescent="0.25">
      <c r="Z127" s="109">
        <v>90</v>
      </c>
      <c r="AA127" s="109">
        <v>51</v>
      </c>
      <c r="AB127" s="108"/>
      <c r="AC127" s="107" t="s">
        <v>111</v>
      </c>
      <c r="AE127" s="95">
        <v>68.147000000000006</v>
      </c>
      <c r="AF127" s="95">
        <v>15.680899999999999</v>
      </c>
      <c r="AG127" s="94"/>
      <c r="AH127" s="95" t="s">
        <v>203</v>
      </c>
      <c r="AJ127" s="89">
        <v>33.789000000000001</v>
      </c>
      <c r="AK127" s="89">
        <v>5.4050000000000002</v>
      </c>
      <c r="AL127" s="98"/>
      <c r="AM127" s="89" t="s">
        <v>351</v>
      </c>
      <c r="AO127" s="101">
        <v>5.2074999999999996</v>
      </c>
      <c r="AP127" s="101"/>
      <c r="AQ127" s="100">
        <v>0.3601386029411765</v>
      </c>
      <c r="AR127" s="99" t="s">
        <v>353</v>
      </c>
      <c r="BZ127" s="18"/>
    </row>
    <row r="128" spans="26:78" x14ac:dyDescent="0.25">
      <c r="Z128" s="109">
        <v>90.31</v>
      </c>
      <c r="AA128" s="109"/>
      <c r="AB128" s="108">
        <v>1.9857E-2</v>
      </c>
      <c r="AC128" s="107" t="s">
        <v>351</v>
      </c>
      <c r="AE128" s="95">
        <v>69.817999999999998</v>
      </c>
      <c r="AF128" s="95">
        <v>20.364599999999999</v>
      </c>
      <c r="AG128" s="94"/>
      <c r="AH128" s="95" t="s">
        <v>203</v>
      </c>
      <c r="AJ128" s="89">
        <v>33.856000000000002</v>
      </c>
      <c r="AK128" s="89">
        <v>38.722000000000001</v>
      </c>
      <c r="AL128" s="98"/>
      <c r="AM128" s="89" t="s">
        <v>351</v>
      </c>
      <c r="AO128" s="101">
        <v>5.2157999999999998</v>
      </c>
      <c r="AP128" s="101"/>
      <c r="AQ128" s="100">
        <v>0.33043970588235294</v>
      </c>
      <c r="AR128" s="99" t="s">
        <v>353</v>
      </c>
      <c r="BZ128" s="18"/>
    </row>
    <row r="129" spans="26:78" x14ac:dyDescent="0.25">
      <c r="Z129" s="109">
        <v>90.489000000000004</v>
      </c>
      <c r="AA129" s="109">
        <v>54.19</v>
      </c>
      <c r="AB129" s="108"/>
      <c r="AC129" s="107" t="s">
        <v>351</v>
      </c>
      <c r="AE129" s="95">
        <v>70.593999999999994</v>
      </c>
      <c r="AF129" s="95">
        <v>14.701000000000001</v>
      </c>
      <c r="AG129" s="94"/>
      <c r="AH129" s="95" t="s">
        <v>351</v>
      </c>
      <c r="AJ129" s="89">
        <v>34</v>
      </c>
      <c r="AK129" s="89">
        <v>4.62</v>
      </c>
      <c r="AL129" s="98"/>
      <c r="AM129" s="89" t="s">
        <v>62</v>
      </c>
      <c r="AO129" s="101">
        <v>5.2176999999999998</v>
      </c>
      <c r="AP129" s="101"/>
      <c r="AQ129" s="100">
        <v>0.35619264705882359</v>
      </c>
      <c r="AR129" s="99" t="s">
        <v>353</v>
      </c>
    </row>
    <row r="130" spans="26:78" x14ac:dyDescent="0.25">
      <c r="Z130" s="109">
        <v>90.593999999999994</v>
      </c>
      <c r="AA130" s="109">
        <v>82.43</v>
      </c>
      <c r="AB130" s="108"/>
      <c r="AC130" s="107" t="s">
        <v>351</v>
      </c>
      <c r="AE130" s="95">
        <v>71.128</v>
      </c>
      <c r="AF130" s="95">
        <v>12.861000000000001</v>
      </c>
      <c r="AG130" s="94"/>
      <c r="AH130" s="95" t="s">
        <v>351</v>
      </c>
      <c r="AJ130" s="89">
        <v>35.401000000000003</v>
      </c>
      <c r="AK130" s="89">
        <v>12.457000000000001</v>
      </c>
      <c r="AL130" s="98"/>
      <c r="AM130" s="89" t="s">
        <v>351</v>
      </c>
      <c r="AO130" s="101">
        <v>5.2994000000000003</v>
      </c>
      <c r="AP130" s="101"/>
      <c r="AQ130" s="100">
        <v>0.38923970588235302</v>
      </c>
      <c r="AR130" s="99" t="s">
        <v>353</v>
      </c>
    </row>
    <row r="131" spans="26:78" x14ac:dyDescent="0.25">
      <c r="Z131" s="109">
        <v>90.697999999999993</v>
      </c>
      <c r="AA131" s="109">
        <v>33.402000000000001</v>
      </c>
      <c r="AB131" s="108"/>
      <c r="AC131" s="107" t="s">
        <v>351</v>
      </c>
      <c r="AE131" s="95">
        <v>71.709999999999994</v>
      </c>
      <c r="AF131" s="95">
        <v>6</v>
      </c>
      <c r="AG131" s="94">
        <v>0.16</v>
      </c>
      <c r="AH131" s="95" t="s">
        <v>52</v>
      </c>
      <c r="AJ131" s="89">
        <v>35.896000000000001</v>
      </c>
      <c r="AK131" s="89">
        <v>12.6242</v>
      </c>
      <c r="AL131" s="98"/>
      <c r="AM131" s="89" t="s">
        <v>203</v>
      </c>
      <c r="AO131" s="101">
        <v>5.3728999999999996</v>
      </c>
      <c r="AP131" s="101"/>
      <c r="AQ131" s="100">
        <v>0.41914227941176474</v>
      </c>
      <c r="AR131" s="99" t="s">
        <v>353</v>
      </c>
    </row>
    <row r="132" spans="26:78" x14ac:dyDescent="0.25">
      <c r="Z132" s="109">
        <v>90.697999999999993</v>
      </c>
      <c r="AA132" s="109">
        <v>51.084000000000003</v>
      </c>
      <c r="AB132" s="108"/>
      <c r="AC132" s="107" t="s">
        <v>351</v>
      </c>
      <c r="AE132" s="95">
        <v>72.179000000000002</v>
      </c>
      <c r="AF132" s="95">
        <v>7.6619999999999999</v>
      </c>
      <c r="AG132" s="94"/>
      <c r="AH132" s="95" t="s">
        <v>493</v>
      </c>
      <c r="AJ132" s="89">
        <v>35.939</v>
      </c>
      <c r="AK132" s="152"/>
      <c r="AL132" s="98">
        <v>1.8223E-2</v>
      </c>
      <c r="AM132" s="89" t="s">
        <v>351</v>
      </c>
      <c r="AO132" s="101">
        <v>5.3741000000000003</v>
      </c>
      <c r="AP132" s="101"/>
      <c r="AQ132" s="100">
        <v>0.41499522058823535</v>
      </c>
      <c r="AR132" s="99" t="s">
        <v>353</v>
      </c>
      <c r="BZ132" s="18"/>
    </row>
    <row r="133" spans="26:78" x14ac:dyDescent="0.25">
      <c r="Z133" s="109">
        <v>90.906000000000006</v>
      </c>
      <c r="AA133" s="109">
        <v>23.93</v>
      </c>
      <c r="AB133" s="108"/>
      <c r="AC133" s="107" t="s">
        <v>351</v>
      </c>
      <c r="AE133" s="95">
        <v>72.471000000000004</v>
      </c>
      <c r="AF133" s="95">
        <v>9.1419999999999995</v>
      </c>
      <c r="AG133" s="94"/>
      <c r="AH133" s="95" t="s">
        <v>351</v>
      </c>
      <c r="AJ133" s="89">
        <v>36.04</v>
      </c>
      <c r="AK133" s="89">
        <v>15.965999999999999</v>
      </c>
      <c r="AL133" s="98"/>
      <c r="AM133" s="89" t="s">
        <v>351</v>
      </c>
      <c r="AO133" s="101">
        <v>5.4236000000000004</v>
      </c>
      <c r="AP133" s="101"/>
      <c r="AQ133" s="100">
        <v>0.40054889705882357</v>
      </c>
      <c r="AR133" s="99" t="s">
        <v>353</v>
      </c>
      <c r="BZ133" s="18"/>
    </row>
    <row r="134" spans="26:78" x14ac:dyDescent="0.25">
      <c r="Z134" s="109">
        <v>91.218000000000004</v>
      </c>
      <c r="AA134" s="109">
        <v>30.119</v>
      </c>
      <c r="AB134" s="108"/>
      <c r="AC134" s="107" t="s">
        <v>351</v>
      </c>
      <c r="AE134" s="95">
        <v>72.984999999999999</v>
      </c>
      <c r="AF134" s="95">
        <v>5.4219999999999997</v>
      </c>
      <c r="AG134" s="94"/>
      <c r="AH134" s="95" t="s">
        <v>493</v>
      </c>
      <c r="AJ134" s="89">
        <v>36.393999999999998</v>
      </c>
      <c r="AK134" s="89">
        <v>30.983000000000001</v>
      </c>
      <c r="AL134" s="98"/>
      <c r="AM134" s="89" t="s">
        <v>351</v>
      </c>
      <c r="AO134" s="101">
        <v>5.4328000000000003</v>
      </c>
      <c r="AP134" s="101"/>
      <c r="AQ134" s="100">
        <v>0.33472867647058824</v>
      </c>
      <c r="AR134" s="99" t="s">
        <v>353</v>
      </c>
    </row>
    <row r="135" spans="26:78" x14ac:dyDescent="0.25">
      <c r="Z135" s="109">
        <v>91.647999999999996</v>
      </c>
      <c r="AA135" s="109"/>
      <c r="AB135" s="108">
        <v>4.4037E-2</v>
      </c>
      <c r="AC135" s="107" t="s">
        <v>351</v>
      </c>
      <c r="AE135" s="95">
        <v>73.117999999999995</v>
      </c>
      <c r="AF135" s="95">
        <v>18.262</v>
      </c>
      <c r="AG135" s="94"/>
      <c r="AH135" s="95" t="s">
        <v>351</v>
      </c>
      <c r="AJ135" s="89">
        <v>37.762</v>
      </c>
      <c r="AK135" s="89">
        <v>13.1701</v>
      </c>
      <c r="AL135" s="98"/>
      <c r="AM135" s="89" t="s">
        <v>203</v>
      </c>
      <c r="AO135" s="101">
        <v>5.4379</v>
      </c>
      <c r="AP135" s="101"/>
      <c r="AQ135" s="100">
        <v>0.38188676470588245</v>
      </c>
      <c r="AR135" s="99" t="s">
        <v>353</v>
      </c>
    </row>
    <row r="136" spans="26:78" x14ac:dyDescent="0.25">
      <c r="Z136" s="109">
        <v>91.931034482758619</v>
      </c>
      <c r="AA136" s="109">
        <v>39.517241379310342</v>
      </c>
      <c r="AB136" s="108">
        <v>0.11046511627906998</v>
      </c>
      <c r="AC136" s="107" t="s">
        <v>456</v>
      </c>
      <c r="AE136" s="95">
        <v>73.680000000000007</v>
      </c>
      <c r="AF136" s="95">
        <v>19.181999999999999</v>
      </c>
      <c r="AG136" s="94"/>
      <c r="AH136" s="95" t="s">
        <v>351</v>
      </c>
      <c r="AJ136" s="89">
        <v>37.979999999999997</v>
      </c>
      <c r="AK136" s="89">
        <v>6.1669999999999998</v>
      </c>
      <c r="AL136" s="98"/>
      <c r="AM136" s="89" t="s">
        <v>351</v>
      </c>
      <c r="AO136" s="101">
        <v>5.4417</v>
      </c>
      <c r="AP136" s="101"/>
      <c r="AQ136" s="100">
        <v>0.43339264705882352</v>
      </c>
      <c r="AR136" s="99" t="s">
        <v>353</v>
      </c>
    </row>
    <row r="137" spans="26:78" x14ac:dyDescent="0.25">
      <c r="Z137" s="109">
        <v>92.389580661619704</v>
      </c>
      <c r="AA137" s="109">
        <v>44.126366883161651</v>
      </c>
      <c r="AB137" s="108"/>
      <c r="AC137" s="107" t="s">
        <v>51</v>
      </c>
      <c r="AE137" s="95">
        <v>73.773769632785886</v>
      </c>
      <c r="AF137" s="95">
        <v>9.6526427556916126</v>
      </c>
      <c r="AG137" s="94">
        <v>0.12121212121212106</v>
      </c>
      <c r="AH137" s="95" t="s">
        <v>110</v>
      </c>
      <c r="AJ137" s="89">
        <v>38</v>
      </c>
      <c r="AK137" s="89">
        <v>3.75</v>
      </c>
      <c r="AL137" s="98"/>
      <c r="AM137" s="89" t="s">
        <v>62</v>
      </c>
      <c r="AO137" s="101">
        <v>5.4916</v>
      </c>
      <c r="AP137" s="101"/>
      <c r="AQ137" s="100">
        <v>0.31927941176470587</v>
      </c>
      <c r="AR137" s="99" t="s">
        <v>353</v>
      </c>
    </row>
    <row r="138" spans="26:78" x14ac:dyDescent="0.25">
      <c r="Z138" s="109">
        <v>92.389580661619704</v>
      </c>
      <c r="AA138" s="109">
        <v>44.126366883161651</v>
      </c>
      <c r="AB138" s="108">
        <v>0.20765027322404364</v>
      </c>
      <c r="AC138" s="107" t="s">
        <v>51</v>
      </c>
      <c r="AE138" s="95">
        <v>73.781000000000006</v>
      </c>
      <c r="AF138" s="95">
        <v>13.9969</v>
      </c>
      <c r="AG138" s="94"/>
      <c r="AH138" s="95" t="s">
        <v>203</v>
      </c>
      <c r="AJ138" s="89">
        <v>38</v>
      </c>
      <c r="AK138" s="89">
        <v>3.95</v>
      </c>
      <c r="AL138" s="98"/>
      <c r="AM138" s="89" t="s">
        <v>62</v>
      </c>
      <c r="AO138" s="101">
        <v>5.5015000000000001</v>
      </c>
      <c r="AP138" s="101"/>
      <c r="AQ138" s="100">
        <v>0.34924669117647067</v>
      </c>
      <c r="AR138" s="99" t="s">
        <v>353</v>
      </c>
    </row>
    <row r="139" spans="26:78" x14ac:dyDescent="0.25">
      <c r="Z139" s="109">
        <v>95.8</v>
      </c>
      <c r="AA139" s="109">
        <v>30.699000000000002</v>
      </c>
      <c r="AB139" s="108"/>
      <c r="AC139" s="107" t="s">
        <v>351</v>
      </c>
      <c r="AE139" s="95">
        <v>74.263000000000005</v>
      </c>
      <c r="AF139" s="95">
        <v>17.527000000000001</v>
      </c>
      <c r="AG139" s="94"/>
      <c r="AH139" s="95" t="s">
        <v>203</v>
      </c>
      <c r="AJ139" s="89">
        <v>38.241</v>
      </c>
      <c r="AK139" s="89">
        <v>9.0965000000000007</v>
      </c>
      <c r="AL139" s="98"/>
      <c r="AM139" s="89" t="s">
        <v>203</v>
      </c>
      <c r="AO139" s="101">
        <v>5.5156999999999998</v>
      </c>
      <c r="AP139" s="101"/>
      <c r="AQ139" s="100">
        <v>0.36362867647058827</v>
      </c>
      <c r="AR139" s="99" t="s">
        <v>353</v>
      </c>
    </row>
    <row r="140" spans="26:78" x14ac:dyDescent="0.25">
      <c r="Z140" s="109">
        <v>96.007999999999996</v>
      </c>
      <c r="AA140" s="109">
        <v>46.308999999999997</v>
      </c>
      <c r="AB140" s="108"/>
      <c r="AC140" s="107" t="s">
        <v>351</v>
      </c>
      <c r="AE140" s="95">
        <v>74.725999999999999</v>
      </c>
      <c r="AF140" s="95">
        <v>13.542</v>
      </c>
      <c r="AG140" s="94"/>
      <c r="AH140" s="95" t="s">
        <v>351</v>
      </c>
      <c r="AJ140" s="89">
        <v>39</v>
      </c>
      <c r="AK140" s="89">
        <v>3.85</v>
      </c>
      <c r="AL140" s="98"/>
      <c r="AM140" s="89" t="s">
        <v>62</v>
      </c>
      <c r="AO140" s="101">
        <v>5.6622000000000003</v>
      </c>
      <c r="AP140" s="101"/>
      <c r="AQ140" s="100">
        <v>0.35988823529411773</v>
      </c>
      <c r="AR140" s="99" t="s">
        <v>353</v>
      </c>
    </row>
    <row r="141" spans="26:78" x14ac:dyDescent="0.25">
      <c r="Z141" s="109">
        <v>96.216999999999999</v>
      </c>
      <c r="AA141" s="109">
        <v>32.088000000000001</v>
      </c>
      <c r="AB141" s="108"/>
      <c r="AC141" s="107" t="s">
        <v>351</v>
      </c>
      <c r="AE141" s="95">
        <v>74.882000000000005</v>
      </c>
      <c r="AF141" s="95">
        <v>1.9419999999999999</v>
      </c>
      <c r="AG141" s="94"/>
      <c r="AH141" s="95" t="s">
        <v>351</v>
      </c>
      <c r="AJ141" s="89">
        <v>39.494</v>
      </c>
      <c r="AK141" s="89">
        <v>11.770200000000001</v>
      </c>
      <c r="AL141" s="98"/>
      <c r="AM141" s="89" t="s">
        <v>203</v>
      </c>
      <c r="AO141" s="101">
        <v>5.7275999999999998</v>
      </c>
      <c r="AP141" s="101"/>
      <c r="AQ141" s="100">
        <v>0.4186875000000001</v>
      </c>
      <c r="AR141" s="99" t="s">
        <v>353</v>
      </c>
      <c r="BZ141" s="18"/>
    </row>
    <row r="142" spans="26:78" x14ac:dyDescent="0.25">
      <c r="Z142" s="109">
        <v>96.526427556916104</v>
      </c>
      <c r="AA142" s="109">
        <v>51.02111170865566</v>
      </c>
      <c r="AB142" s="108">
        <v>0.01</v>
      </c>
      <c r="AC142" s="107" t="s">
        <v>51</v>
      </c>
      <c r="AE142" s="95">
        <v>75.372</v>
      </c>
      <c r="AF142" s="95">
        <v>22.582999999999998</v>
      </c>
      <c r="AG142" s="94"/>
      <c r="AH142" s="95" t="s">
        <v>351</v>
      </c>
      <c r="AJ142" s="89">
        <v>39.5</v>
      </c>
      <c r="AK142" s="89">
        <v>4.17</v>
      </c>
      <c r="AL142" s="98"/>
      <c r="AM142" s="89" t="s">
        <v>62</v>
      </c>
      <c r="AO142" s="101">
        <v>5.7552000000000003</v>
      </c>
      <c r="AP142" s="101"/>
      <c r="AQ142" s="100">
        <v>0.31962389705882366</v>
      </c>
      <c r="AR142" s="99" t="s">
        <v>353</v>
      </c>
    </row>
    <row r="143" spans="26:78" x14ac:dyDescent="0.25">
      <c r="Z143" s="109">
        <v>96.526427556916104</v>
      </c>
      <c r="AA143" s="109">
        <v>51.02111170865566</v>
      </c>
      <c r="AB143" s="108">
        <v>0.13661202185792348</v>
      </c>
      <c r="AC143" s="107" t="s">
        <v>51</v>
      </c>
      <c r="AE143" s="95">
        <v>75.842193080434086</v>
      </c>
      <c r="AF143" s="95">
        <v>18.960548270108525</v>
      </c>
      <c r="AG143" s="94"/>
      <c r="AH143" s="95" t="s">
        <v>51</v>
      </c>
      <c r="AJ143" s="89">
        <v>39.628</v>
      </c>
      <c r="AK143" s="89">
        <v>13.351800000000001</v>
      </c>
      <c r="AL143" s="98"/>
      <c r="AM143" s="89" t="s">
        <v>203</v>
      </c>
      <c r="AO143" s="101">
        <v>5.76</v>
      </c>
      <c r="AP143" s="101">
        <v>1.0430062500000001</v>
      </c>
      <c r="AQ143" s="100"/>
      <c r="AR143" s="99" t="s">
        <v>200</v>
      </c>
    </row>
    <row r="144" spans="26:78" x14ac:dyDescent="0.25">
      <c r="Z144" s="109">
        <v>96.528999999999996</v>
      </c>
      <c r="AA144" s="109">
        <v>50.426000000000002</v>
      </c>
      <c r="AB144" s="108"/>
      <c r="AC144" s="107" t="s">
        <v>351</v>
      </c>
      <c r="AE144" s="95">
        <v>76.081999999999994</v>
      </c>
      <c r="AF144" s="95">
        <v>37.823</v>
      </c>
      <c r="AG144" s="94"/>
      <c r="AH144" s="95" t="s">
        <v>351</v>
      </c>
      <c r="AJ144" s="89">
        <v>39.628999999999998</v>
      </c>
      <c r="AK144" s="89">
        <v>12.3391</v>
      </c>
      <c r="AL144" s="98"/>
      <c r="AM144" s="89" t="s">
        <v>203</v>
      </c>
      <c r="AO144" s="101">
        <v>5.8186999999999998</v>
      </c>
      <c r="AP144" s="101"/>
      <c r="AQ144" s="100">
        <v>0.35267022058823538</v>
      </c>
      <c r="AR144" s="99" t="s">
        <v>353</v>
      </c>
    </row>
    <row r="145" spans="26:83" x14ac:dyDescent="0.25">
      <c r="Z145" s="109">
        <v>96.606999999999999</v>
      </c>
      <c r="AA145" s="109"/>
      <c r="AB145" s="108"/>
      <c r="AC145" s="107" t="s">
        <v>351</v>
      </c>
      <c r="AE145" s="95">
        <v>76.335999999999999</v>
      </c>
      <c r="AF145" s="95">
        <v>8.9830000000000005</v>
      </c>
      <c r="AG145" s="94"/>
      <c r="AH145" s="95" t="s">
        <v>493</v>
      </c>
      <c r="AJ145" s="89">
        <v>39.792000000000002</v>
      </c>
      <c r="AK145" s="89">
        <v>19.086500000000001</v>
      </c>
      <c r="AL145" s="98"/>
      <c r="AM145" s="89" t="s">
        <v>203</v>
      </c>
      <c r="AO145" s="101">
        <v>5.9284999999999997</v>
      </c>
      <c r="AP145" s="101"/>
      <c r="AQ145" s="100">
        <v>0.44826066176470591</v>
      </c>
      <c r="AR145" s="99" t="s">
        <v>353</v>
      </c>
      <c r="BZ145" s="18"/>
    </row>
    <row r="146" spans="26:83" x14ac:dyDescent="0.25">
      <c r="Z146" s="109">
        <v>97.062068965517241</v>
      </c>
      <c r="AA146" s="109">
        <v>55.793103448275865</v>
      </c>
      <c r="AB146" s="108">
        <v>1.1627906976744195E-2</v>
      </c>
      <c r="AC146" s="107" t="s">
        <v>456</v>
      </c>
      <c r="AE146" s="95">
        <v>76.81</v>
      </c>
      <c r="AF146" s="95">
        <v>15.7506</v>
      </c>
      <c r="AG146" s="94"/>
      <c r="AH146" s="95" t="s">
        <v>203</v>
      </c>
      <c r="AJ146" s="89">
        <v>40.5</v>
      </c>
      <c r="AK146" s="89">
        <v>3.8</v>
      </c>
      <c r="AL146" s="98"/>
      <c r="AM146" s="89" t="s">
        <v>62</v>
      </c>
      <c r="AO146" s="101">
        <v>5.9569000000000001</v>
      </c>
      <c r="AP146" s="101"/>
      <c r="AQ146" s="100">
        <v>0.41140514705882358</v>
      </c>
      <c r="AR146" s="99" t="s">
        <v>353</v>
      </c>
    </row>
    <row r="147" spans="26:83" x14ac:dyDescent="0.25">
      <c r="Z147" s="109">
        <v>97.153999999999996</v>
      </c>
      <c r="AA147" s="109">
        <v>51.814999999999998</v>
      </c>
      <c r="AB147" s="108"/>
      <c r="AC147" s="107" t="s">
        <v>351</v>
      </c>
      <c r="AE147" s="95">
        <v>77.174999999999997</v>
      </c>
      <c r="AF147" s="95">
        <v>9.9830000000000005</v>
      </c>
      <c r="AG147" s="94"/>
      <c r="AH147" s="95" t="s">
        <v>493</v>
      </c>
      <c r="AJ147" s="89">
        <v>41.639000000000003</v>
      </c>
      <c r="AK147" s="89">
        <v>5.1589999999999998</v>
      </c>
      <c r="AL147" s="98"/>
      <c r="AM147" s="89" t="s">
        <v>203</v>
      </c>
      <c r="AO147" s="101">
        <v>5.9984000000000002</v>
      </c>
      <c r="AP147" s="101"/>
      <c r="AQ147" s="100">
        <v>0.39287794117647057</v>
      </c>
      <c r="AR147" s="99" t="s">
        <v>353</v>
      </c>
      <c r="BZ147" s="18"/>
    </row>
    <row r="148" spans="26:83" x14ac:dyDescent="0.25">
      <c r="Z148" s="109">
        <v>97.882999999999996</v>
      </c>
      <c r="AA148" s="109">
        <v>53.76</v>
      </c>
      <c r="AB148" s="108"/>
      <c r="AC148" s="107" t="s">
        <v>351</v>
      </c>
      <c r="AE148" s="95">
        <v>77.694000000000003</v>
      </c>
      <c r="AF148" s="95">
        <v>6.7430000000000003</v>
      </c>
      <c r="AG148" s="94"/>
      <c r="AH148" s="95" t="s">
        <v>493</v>
      </c>
      <c r="AJ148" s="89">
        <v>42.411999999999999</v>
      </c>
      <c r="AK148" s="89">
        <v>12.3842</v>
      </c>
      <c r="AL148" s="98"/>
      <c r="AM148" s="89" t="s">
        <v>203</v>
      </c>
      <c r="AO148" s="101">
        <v>6.1025</v>
      </c>
      <c r="AP148" s="101"/>
      <c r="AQ148" s="100">
        <v>0.37829999999999997</v>
      </c>
      <c r="AR148" s="99" t="s">
        <v>353</v>
      </c>
    </row>
    <row r="149" spans="26:83" x14ac:dyDescent="0.25">
      <c r="Z149" s="109">
        <v>97.882999999999996</v>
      </c>
      <c r="AA149" s="109">
        <v>55.881</v>
      </c>
      <c r="AB149" s="108"/>
      <c r="AC149" s="107" t="s">
        <v>351</v>
      </c>
      <c r="AE149" s="95">
        <v>77.745000000000005</v>
      </c>
      <c r="AF149" s="95">
        <v>11.583</v>
      </c>
      <c r="AG149" s="94"/>
      <c r="AH149" s="95" t="s">
        <v>493</v>
      </c>
      <c r="AJ149" s="89">
        <v>42.423999999999999</v>
      </c>
      <c r="AK149" s="89">
        <v>7.1989999999999998</v>
      </c>
      <c r="AL149" s="98"/>
      <c r="AM149" s="89" t="s">
        <v>351</v>
      </c>
      <c r="AO149" s="101">
        <v>6.1391</v>
      </c>
      <c r="AP149" s="101"/>
      <c r="AQ149" s="100">
        <v>0.31214669117647065</v>
      </c>
      <c r="AR149" s="99" t="s">
        <v>353</v>
      </c>
      <c r="BZ149" s="18"/>
    </row>
    <row r="150" spans="26:83" x14ac:dyDescent="0.25">
      <c r="Z150" s="109">
        <v>98.82</v>
      </c>
      <c r="AA150" s="109">
        <v>20.721</v>
      </c>
      <c r="AB150" s="108"/>
      <c r="AC150" s="107" t="s">
        <v>351</v>
      </c>
      <c r="AE150" s="95">
        <v>78.599999999999994</v>
      </c>
      <c r="AF150" s="95">
        <v>10.69</v>
      </c>
      <c r="AG150" s="94"/>
      <c r="AH150" s="95" t="s">
        <v>52</v>
      </c>
      <c r="AJ150" s="89">
        <v>42.582000000000001</v>
      </c>
      <c r="AK150" s="89">
        <v>11.815200000000001</v>
      </c>
      <c r="AL150" s="98"/>
      <c r="AM150" s="89" t="s">
        <v>203</v>
      </c>
      <c r="AO150" s="101">
        <v>6.2508999999999997</v>
      </c>
      <c r="AP150" s="101"/>
      <c r="AQ150" s="100">
        <v>0.40037941176470593</v>
      </c>
      <c r="AR150" s="99" t="s">
        <v>353</v>
      </c>
      <c r="BZ150" s="18"/>
      <c r="CE150" s="16">
        <v>3.1124999999999998</v>
      </c>
    </row>
    <row r="151" spans="26:83" x14ac:dyDescent="0.25">
      <c r="Z151" s="109">
        <v>98.908000000000001</v>
      </c>
      <c r="AA151" s="109"/>
      <c r="AB151" s="108">
        <v>1.6213999999999999E-2</v>
      </c>
      <c r="AC151" s="107" t="s">
        <v>351</v>
      </c>
      <c r="AE151" s="95">
        <v>78.600091010631687</v>
      </c>
      <c r="AF151" s="95">
        <v>6.8947448254940085</v>
      </c>
      <c r="AG151" s="94">
        <v>0.18181818181818171</v>
      </c>
      <c r="AH151" s="95" t="s">
        <v>110</v>
      </c>
      <c r="AJ151" s="89">
        <v>42.996000000000002</v>
      </c>
      <c r="AK151" s="89">
        <v>5.1349999999999998</v>
      </c>
      <c r="AL151" s="98"/>
      <c r="AM151" s="89" t="s">
        <v>351</v>
      </c>
      <c r="AO151" s="101">
        <v>6.2925000000000004</v>
      </c>
      <c r="AP151" s="101"/>
      <c r="AQ151" s="100">
        <v>0.34887536764705884</v>
      </c>
      <c r="AR151" s="99" t="s">
        <v>353</v>
      </c>
      <c r="CE151" s="16">
        <v>3.0478999999999998</v>
      </c>
    </row>
    <row r="152" spans="26:83" x14ac:dyDescent="0.25">
      <c r="Z152" s="109">
        <v>99.132000000000005</v>
      </c>
      <c r="AA152" s="109">
        <v>47.369</v>
      </c>
      <c r="AB152" s="108"/>
      <c r="AC152" s="107" t="s">
        <v>351</v>
      </c>
      <c r="AE152" s="95">
        <v>78.600999999999999</v>
      </c>
      <c r="AF152" s="95">
        <v>14.263999999999999</v>
      </c>
      <c r="AG152" s="94"/>
      <c r="AH152" s="95" t="s">
        <v>351</v>
      </c>
      <c r="AJ152" s="89">
        <v>43.47</v>
      </c>
      <c r="AK152" s="89">
        <v>6.8314000000000004</v>
      </c>
      <c r="AL152" s="98"/>
      <c r="AM152" s="89" t="s">
        <v>203</v>
      </c>
      <c r="AO152" s="101">
        <v>6.3360000000000003</v>
      </c>
      <c r="AP152" s="101">
        <v>1.4101444500000002</v>
      </c>
      <c r="AQ152" s="100"/>
      <c r="AR152" s="99" t="s">
        <v>200</v>
      </c>
      <c r="CE152" s="16">
        <v>2.9729000000000001</v>
      </c>
    </row>
    <row r="153" spans="26:83" x14ac:dyDescent="0.25">
      <c r="Z153" s="109">
        <v>99.973799969663119</v>
      </c>
      <c r="AA153" s="109">
        <v>57.226382051600275</v>
      </c>
      <c r="AB153" s="108"/>
      <c r="AC153" s="107" t="s">
        <v>51</v>
      </c>
      <c r="AE153" s="95">
        <v>79.534000000000006</v>
      </c>
      <c r="AF153" s="95">
        <v>50.984000000000002</v>
      </c>
      <c r="AG153" s="94"/>
      <c r="AH153" s="95" t="s">
        <v>351</v>
      </c>
      <c r="AJ153" s="89">
        <v>43.598999999999997</v>
      </c>
      <c r="AK153" s="89">
        <v>13.9656</v>
      </c>
      <c r="AL153" s="98"/>
      <c r="AM153" s="89" t="s">
        <v>203</v>
      </c>
      <c r="AO153" s="101">
        <v>6.4450000000000003</v>
      </c>
      <c r="AP153" s="101"/>
      <c r="AQ153" s="100">
        <v>0.35603823529411771</v>
      </c>
      <c r="AR153" s="99" t="s">
        <v>353</v>
      </c>
      <c r="CE153" s="16">
        <v>2.8376000000000001</v>
      </c>
    </row>
    <row r="154" spans="26:83" x14ac:dyDescent="0.25">
      <c r="Z154" s="109">
        <v>101.631</v>
      </c>
      <c r="AA154" s="109">
        <v>52.749000000000002</v>
      </c>
      <c r="AB154" s="108"/>
      <c r="AC154" s="107" t="s">
        <v>351</v>
      </c>
      <c r="AE154" s="95">
        <v>79.965999999999994</v>
      </c>
      <c r="AF154" s="95">
        <v>39.344000000000001</v>
      </c>
      <c r="AG154" s="94"/>
      <c r="AH154" s="95" t="s">
        <v>351</v>
      </c>
      <c r="AJ154" s="89">
        <v>45</v>
      </c>
      <c r="AK154" s="89">
        <v>4.28</v>
      </c>
      <c r="AL154" s="98"/>
      <c r="AM154" s="89" t="s">
        <v>62</v>
      </c>
      <c r="AO154" s="101">
        <v>6.5065999999999997</v>
      </c>
      <c r="AP154" s="101"/>
      <c r="AQ154" s="100">
        <v>0.33075625000000008</v>
      </c>
      <c r="AR154" s="99" t="s">
        <v>353</v>
      </c>
      <c r="CE154" s="16">
        <v>2.8313999999999999</v>
      </c>
    </row>
    <row r="155" spans="26:83" x14ac:dyDescent="0.25">
      <c r="Z155" s="109">
        <v>102.18</v>
      </c>
      <c r="AA155" s="109"/>
      <c r="AB155" s="108">
        <v>2.2000000000000002E-2</v>
      </c>
      <c r="AC155" s="107" t="s">
        <v>116</v>
      </c>
      <c r="AE155" s="95">
        <v>81.135999999999996</v>
      </c>
      <c r="AF155" s="95">
        <v>19.024000000000001</v>
      </c>
      <c r="AG155" s="94"/>
      <c r="AH155" s="95" t="s">
        <v>351</v>
      </c>
      <c r="AJ155" s="89">
        <v>45</v>
      </c>
      <c r="AK155" s="89">
        <v>6.8</v>
      </c>
      <c r="AL155" s="98"/>
      <c r="AM155" s="89" t="s">
        <v>62</v>
      </c>
      <c r="AO155" s="101">
        <v>6.5280000000000005</v>
      </c>
      <c r="AP155" s="101">
        <v>1.3267039500000002</v>
      </c>
      <c r="AQ155" s="100"/>
      <c r="AR155" s="99" t="s">
        <v>200</v>
      </c>
      <c r="CE155" s="16">
        <v>2.7911000000000001</v>
      </c>
    </row>
    <row r="156" spans="26:83" x14ac:dyDescent="0.25">
      <c r="Z156" s="109">
        <v>102.36</v>
      </c>
      <c r="AA156" s="109">
        <v>67.247</v>
      </c>
      <c r="AB156" s="108"/>
      <c r="AC156" s="107" t="s">
        <v>351</v>
      </c>
      <c r="AE156" s="95">
        <v>81.436999999999998</v>
      </c>
      <c r="AF156" s="95">
        <v>21.344000000000001</v>
      </c>
      <c r="AG156" s="94"/>
      <c r="AH156" s="95" t="s">
        <v>351</v>
      </c>
      <c r="AJ156" s="89">
        <v>45.738</v>
      </c>
      <c r="AK156" s="89">
        <v>12.4405</v>
      </c>
      <c r="AL156" s="98"/>
      <c r="AM156" s="89" t="s">
        <v>203</v>
      </c>
      <c r="AO156" s="101">
        <v>6.7478999999999996</v>
      </c>
      <c r="AP156" s="101"/>
      <c r="AQ156" s="100">
        <v>0.37832426470588243</v>
      </c>
      <c r="AR156" s="99" t="s">
        <v>353</v>
      </c>
      <c r="CE156" s="16">
        <v>2.7437</v>
      </c>
    </row>
    <row r="157" spans="26:83" x14ac:dyDescent="0.25">
      <c r="Z157" s="109">
        <v>102.777</v>
      </c>
      <c r="AA157" s="109">
        <v>28.323</v>
      </c>
      <c r="AB157" s="108"/>
      <c r="AC157" s="107" t="s">
        <v>351</v>
      </c>
      <c r="AE157" s="95">
        <v>81.63</v>
      </c>
      <c r="AF157" s="95">
        <v>15.6355</v>
      </c>
      <c r="AG157" s="94"/>
      <c r="AH157" s="95" t="s">
        <v>203</v>
      </c>
      <c r="AJ157" s="89">
        <v>45.905999999999999</v>
      </c>
      <c r="AK157" s="89">
        <v>14.0335</v>
      </c>
      <c r="AL157" s="98"/>
      <c r="AM157" s="89" t="s">
        <v>203</v>
      </c>
      <c r="AO157" s="101">
        <v>6.9602000000000004</v>
      </c>
      <c r="AP157" s="101"/>
      <c r="AQ157" s="100">
        <v>0.33418455882352949</v>
      </c>
      <c r="AR157" s="99" t="s">
        <v>353</v>
      </c>
      <c r="BZ157" s="18"/>
      <c r="CE157" s="16">
        <v>2.7355</v>
      </c>
    </row>
    <row r="158" spans="26:83" x14ac:dyDescent="0.25">
      <c r="Z158" s="109">
        <v>104.026</v>
      </c>
      <c r="AA158" s="109">
        <v>36.709000000000003</v>
      </c>
      <c r="AB158" s="108"/>
      <c r="AC158" s="107" t="s">
        <v>351</v>
      </c>
      <c r="AE158" s="95">
        <v>82.007999999999996</v>
      </c>
      <c r="AF158" s="95">
        <v>23.145</v>
      </c>
      <c r="AG158" s="94"/>
      <c r="AH158" s="95" t="s">
        <v>351</v>
      </c>
      <c r="AJ158" s="89">
        <v>45.94</v>
      </c>
      <c r="AK158" s="89">
        <v>14.8072</v>
      </c>
      <c r="AL158" s="98"/>
      <c r="AM158" s="89" t="s">
        <v>203</v>
      </c>
      <c r="AO158" s="101">
        <v>6.9916</v>
      </c>
      <c r="AP158" s="101"/>
      <c r="AQ158" s="100">
        <v>0.31940294117647061</v>
      </c>
      <c r="AR158" s="99" t="s">
        <v>353</v>
      </c>
      <c r="CE158" s="16">
        <v>2.7153999999999998</v>
      </c>
    </row>
    <row r="159" spans="26:83" x14ac:dyDescent="0.25">
      <c r="Z159" s="109">
        <v>105.5</v>
      </c>
      <c r="AA159" s="109">
        <v>51.71</v>
      </c>
      <c r="AB159" s="108"/>
      <c r="AC159" s="107" t="s">
        <v>52</v>
      </c>
      <c r="AE159" s="95">
        <v>82.379000000000005</v>
      </c>
      <c r="AF159" s="95">
        <v>21.1843</v>
      </c>
      <c r="AG159" s="94"/>
      <c r="AH159" s="95" t="s">
        <v>203</v>
      </c>
      <c r="AJ159" s="89">
        <v>46</v>
      </c>
      <c r="AK159" s="89">
        <v>3.6</v>
      </c>
      <c r="AL159" s="98"/>
      <c r="AM159" s="89" t="s">
        <v>62</v>
      </c>
      <c r="AO159" s="101">
        <v>7.1075999999999997</v>
      </c>
      <c r="AP159" s="101"/>
      <c r="AQ159" s="100">
        <v>0.35980919117647059</v>
      </c>
      <c r="AR159" s="99" t="s">
        <v>353</v>
      </c>
      <c r="CE159" s="16">
        <v>2.6850000000000001</v>
      </c>
    </row>
    <row r="160" spans="26:83" x14ac:dyDescent="0.25">
      <c r="Z160" s="109">
        <v>105.5</v>
      </c>
      <c r="AA160" s="109">
        <v>51.71</v>
      </c>
      <c r="AB160" s="108">
        <v>9.5000000000000001E-2</v>
      </c>
      <c r="AC160" s="107" t="s">
        <v>52</v>
      </c>
      <c r="AE160" s="95">
        <v>82.992999999999995</v>
      </c>
      <c r="AF160" s="95">
        <v>11.585000000000001</v>
      </c>
      <c r="AG160" s="94"/>
      <c r="AH160" s="95" t="s">
        <v>351</v>
      </c>
      <c r="AJ160" s="89">
        <v>46</v>
      </c>
      <c r="AK160" s="89">
        <v>6.6</v>
      </c>
      <c r="AL160" s="98"/>
      <c r="AM160" s="89" t="s">
        <v>62</v>
      </c>
      <c r="AO160" s="101">
        <v>7.3268000000000004</v>
      </c>
      <c r="AP160" s="101"/>
      <c r="AQ160" s="100">
        <v>0.35620551470588246</v>
      </c>
      <c r="AR160" s="99" t="s">
        <v>353</v>
      </c>
      <c r="BZ160" s="18"/>
      <c r="CE160" s="16">
        <v>2.6608000000000001</v>
      </c>
    </row>
    <row r="161" spans="26:83" x14ac:dyDescent="0.25">
      <c r="Z161" s="109">
        <v>105.68300000000001</v>
      </c>
      <c r="AA161" s="109"/>
      <c r="AB161" s="108">
        <v>9.5285999999999996E-2</v>
      </c>
      <c r="AC161" s="107" t="s">
        <v>351</v>
      </c>
      <c r="AE161" s="95">
        <v>83.519000000000005</v>
      </c>
      <c r="AF161" s="95">
        <v>35.664999999999999</v>
      </c>
      <c r="AG161" s="94"/>
      <c r="AH161" s="95" t="s">
        <v>351</v>
      </c>
      <c r="AJ161" s="89">
        <v>47</v>
      </c>
      <c r="AK161" s="89">
        <v>4.0999999999999996</v>
      </c>
      <c r="AL161" s="98"/>
      <c r="AM161" s="89" t="s">
        <v>62</v>
      </c>
      <c r="AO161" s="101">
        <v>7.3479999999999999</v>
      </c>
      <c r="AP161" s="101"/>
      <c r="AQ161" s="100">
        <v>0.34530330882352944</v>
      </c>
      <c r="AR161" s="99" t="s">
        <v>353</v>
      </c>
      <c r="CE161" s="16">
        <v>2.6587999999999998</v>
      </c>
    </row>
    <row r="162" spans="26:83" x14ac:dyDescent="0.25">
      <c r="Z162" s="109">
        <v>105.69199999999999</v>
      </c>
      <c r="AA162" s="109">
        <v>51.787999999999997</v>
      </c>
      <c r="AB162" s="108"/>
      <c r="AC162" s="107" t="s">
        <v>351</v>
      </c>
      <c r="AE162" s="95">
        <v>83.787999999999997</v>
      </c>
      <c r="AF162" s="95">
        <v>20.5383</v>
      </c>
      <c r="AG162" s="94"/>
      <c r="AH162" s="95" t="s">
        <v>203</v>
      </c>
      <c r="AJ162" s="89">
        <v>47.262</v>
      </c>
      <c r="AK162" s="89">
        <v>15.888</v>
      </c>
      <c r="AL162" s="98"/>
      <c r="AM162" s="89" t="s">
        <v>203</v>
      </c>
      <c r="AO162" s="101">
        <v>7.3520000000000003</v>
      </c>
      <c r="AP162" s="101"/>
      <c r="AQ162" s="100">
        <v>0.36363125000000007</v>
      </c>
      <c r="AR162" s="99" t="s">
        <v>353</v>
      </c>
      <c r="CE162" s="16">
        <v>2.5901999999999998</v>
      </c>
    </row>
    <row r="163" spans="26:83" x14ac:dyDescent="0.25">
      <c r="Z163" s="109">
        <v>107</v>
      </c>
      <c r="AA163" s="109">
        <v>47</v>
      </c>
      <c r="AB163" s="108"/>
      <c r="AC163" s="107" t="s">
        <v>337</v>
      </c>
      <c r="AE163" s="95">
        <v>84.113</v>
      </c>
      <c r="AF163" s="95">
        <v>13.025</v>
      </c>
      <c r="AG163" s="94"/>
      <c r="AH163" s="95" t="s">
        <v>351</v>
      </c>
      <c r="AJ163" s="89">
        <v>47.298000000000002</v>
      </c>
      <c r="AK163" s="89">
        <v>14.397399999999999</v>
      </c>
      <c r="AL163" s="98"/>
      <c r="AM163" s="89" t="s">
        <v>203</v>
      </c>
      <c r="AO163" s="101">
        <v>7.3733000000000004</v>
      </c>
      <c r="AP163" s="101"/>
      <c r="AQ163" s="100">
        <v>0.31975183823529418</v>
      </c>
      <c r="AR163" s="99" t="s">
        <v>353</v>
      </c>
      <c r="CE163" s="16">
        <v>2.5842000000000001</v>
      </c>
    </row>
    <row r="164" spans="26:83" x14ac:dyDescent="0.25">
      <c r="Z164" s="109">
        <v>107.04600000000001</v>
      </c>
      <c r="AA164" s="109">
        <v>60.654000000000003</v>
      </c>
      <c r="AB164" s="108"/>
      <c r="AC164" s="107" t="s">
        <v>351</v>
      </c>
      <c r="AE164" s="95">
        <v>84.802999999999997</v>
      </c>
      <c r="AF164" s="95">
        <v>26.305</v>
      </c>
      <c r="AG164" s="94"/>
      <c r="AH164" s="95" t="s">
        <v>58</v>
      </c>
      <c r="AJ164" s="89">
        <v>47.8</v>
      </c>
      <c r="AK164" s="89">
        <v>4.84</v>
      </c>
      <c r="AL164" s="98"/>
      <c r="AM164" s="89" t="s">
        <v>62</v>
      </c>
      <c r="AO164" s="101">
        <v>7.5</v>
      </c>
      <c r="AP164" s="101">
        <v>0.75</v>
      </c>
      <c r="AQ164" s="100">
        <v>0.4</v>
      </c>
      <c r="AR164" s="99" t="s">
        <v>510</v>
      </c>
      <c r="CE164" s="16">
        <v>2.5022000000000002</v>
      </c>
    </row>
    <row r="165" spans="26:83" x14ac:dyDescent="0.25">
      <c r="Z165" s="109">
        <v>107.09</v>
      </c>
      <c r="AA165" s="109"/>
      <c r="AB165" s="108">
        <v>5.4207999999999999E-2</v>
      </c>
      <c r="AC165" s="107" t="s">
        <v>351</v>
      </c>
      <c r="AE165" s="95">
        <v>85</v>
      </c>
      <c r="AF165" s="95">
        <v>26.3</v>
      </c>
      <c r="AG165" s="94">
        <v>9.3899999999999997E-2</v>
      </c>
      <c r="AH165" s="95" t="s">
        <v>58</v>
      </c>
      <c r="AJ165" s="89">
        <v>48.054000000000002</v>
      </c>
      <c r="AK165" s="89">
        <v>6.7569999999999997</v>
      </c>
      <c r="AL165" s="98"/>
      <c r="AM165" s="89" t="s">
        <v>351</v>
      </c>
      <c r="AO165" s="101">
        <v>7.7712000000000003</v>
      </c>
      <c r="AP165" s="101"/>
      <c r="AQ165" s="100">
        <v>0.32739264705882365</v>
      </c>
      <c r="AR165" s="99" t="s">
        <v>353</v>
      </c>
      <c r="BZ165" s="18"/>
      <c r="CE165" s="16">
        <v>2.4769999999999999</v>
      </c>
    </row>
    <row r="166" spans="26:83" x14ac:dyDescent="0.25">
      <c r="Z166" s="109">
        <v>107.30344827586207</v>
      </c>
      <c r="AA166" s="109">
        <v>53.655172413793103</v>
      </c>
      <c r="AB166" s="108">
        <v>6.3953488372093206E-2</v>
      </c>
      <c r="AC166" s="107" t="s">
        <v>456</v>
      </c>
      <c r="AE166" s="95">
        <v>85.738</v>
      </c>
      <c r="AF166" s="95">
        <v>9.9060000000000006</v>
      </c>
      <c r="AG166" s="94"/>
      <c r="AH166" s="95" t="s">
        <v>351</v>
      </c>
      <c r="AJ166" s="89">
        <v>48.186</v>
      </c>
      <c r="AK166" s="89">
        <v>8.4804999999999993</v>
      </c>
      <c r="AL166" s="98"/>
      <c r="AM166" s="89" t="s">
        <v>203</v>
      </c>
      <c r="AO166" s="101">
        <v>7.8692000000000002</v>
      </c>
      <c r="AP166" s="101"/>
      <c r="AQ166" s="100">
        <v>0.33468750000000003</v>
      </c>
      <c r="AR166" s="99" t="s">
        <v>353</v>
      </c>
      <c r="BZ166" s="18"/>
      <c r="CE166" s="16">
        <v>2.4144000000000001</v>
      </c>
    </row>
    <row r="167" spans="26:83" x14ac:dyDescent="0.25">
      <c r="Z167" s="109">
        <v>109.02500000000001</v>
      </c>
      <c r="AA167" s="109">
        <v>24.129000000000001</v>
      </c>
      <c r="AB167" s="108"/>
      <c r="AC167" s="107" t="s">
        <v>351</v>
      </c>
      <c r="AE167" s="95">
        <v>85.968000000000004</v>
      </c>
      <c r="AF167" s="95">
        <v>5.4660000000000002</v>
      </c>
      <c r="AG167" s="94"/>
      <c r="AH167" s="95" t="s">
        <v>351</v>
      </c>
      <c r="AJ167" s="89">
        <v>48.314999999999998</v>
      </c>
      <c r="AK167" s="89">
        <v>15.6488</v>
      </c>
      <c r="AL167" s="98"/>
      <c r="AM167" s="89" t="s">
        <v>203</v>
      </c>
      <c r="AO167" s="101">
        <v>7.9885000000000002</v>
      </c>
      <c r="AP167" s="101"/>
      <c r="AQ167" s="100">
        <v>0.33047794117647067</v>
      </c>
      <c r="AR167" s="99" t="s">
        <v>353</v>
      </c>
      <c r="BZ167" s="18"/>
      <c r="CE167" s="16">
        <v>2.4115000000000002</v>
      </c>
    </row>
    <row r="168" spans="26:83" x14ac:dyDescent="0.25">
      <c r="Z168" s="109">
        <v>109.129</v>
      </c>
      <c r="AA168" s="109">
        <v>37.744</v>
      </c>
      <c r="AB168" s="108"/>
      <c r="AC168" s="107" t="s">
        <v>351</v>
      </c>
      <c r="AE168" s="95">
        <v>86.081000000000003</v>
      </c>
      <c r="AF168" s="95">
        <v>16.346</v>
      </c>
      <c r="AG168" s="94"/>
      <c r="AH168" s="95" t="s">
        <v>351</v>
      </c>
      <c r="AJ168" s="89">
        <v>48.5</v>
      </c>
      <c r="AK168" s="89">
        <v>4.9000000000000004</v>
      </c>
      <c r="AL168" s="98"/>
      <c r="AM168" s="89" t="s">
        <v>62</v>
      </c>
      <c r="AO168" s="101">
        <v>8.2036999999999995</v>
      </c>
      <c r="AP168" s="101"/>
      <c r="AQ168" s="100">
        <v>0.30861286764705886</v>
      </c>
      <c r="AR168" s="99" t="s">
        <v>353</v>
      </c>
      <c r="CE168" s="16">
        <v>2.3868999999999998</v>
      </c>
    </row>
    <row r="169" spans="26:83" x14ac:dyDescent="0.25">
      <c r="Z169" s="109">
        <v>110</v>
      </c>
      <c r="AA169" s="109">
        <v>49</v>
      </c>
      <c r="AB169" s="108"/>
      <c r="AC169" s="107" t="s">
        <v>337</v>
      </c>
      <c r="AE169" s="95">
        <v>86.369</v>
      </c>
      <c r="AF169" s="95">
        <v>17.506</v>
      </c>
      <c r="AG169" s="94"/>
      <c r="AH169" s="95" t="s">
        <v>351</v>
      </c>
      <c r="AJ169" s="89">
        <v>48.558999999999997</v>
      </c>
      <c r="AK169" s="89">
        <v>7.3710000000000004</v>
      </c>
      <c r="AL169" s="98"/>
      <c r="AM169" s="89" t="s">
        <v>351</v>
      </c>
      <c r="AO169" s="101">
        <v>8.3299000000000003</v>
      </c>
      <c r="AP169" s="101"/>
      <c r="AQ169" s="100">
        <v>0.3452735294117647</v>
      </c>
      <c r="AR169" s="99" t="s">
        <v>353</v>
      </c>
      <c r="CE169" s="16">
        <v>2.3256000000000001</v>
      </c>
    </row>
    <row r="170" spans="26:83" x14ac:dyDescent="0.25">
      <c r="Z170" s="109">
        <v>110.17</v>
      </c>
      <c r="AA170" s="109">
        <v>12.433999999999999</v>
      </c>
      <c r="AB170" s="108"/>
      <c r="AC170" s="107" t="s">
        <v>351</v>
      </c>
      <c r="AE170" s="95">
        <v>86.558000000000007</v>
      </c>
      <c r="AF170" s="95">
        <v>15.2781</v>
      </c>
      <c r="AG170" s="94"/>
      <c r="AH170" s="95" t="s">
        <v>203</v>
      </c>
      <c r="AJ170" s="89">
        <v>50.02</v>
      </c>
      <c r="AK170" s="89">
        <v>7.2968000000000002</v>
      </c>
      <c r="AL170" s="98"/>
      <c r="AM170" s="89" t="s">
        <v>203</v>
      </c>
      <c r="AO170" s="101">
        <v>8.3541000000000007</v>
      </c>
      <c r="AP170" s="101"/>
      <c r="AQ170" s="100">
        <v>0.35617757352941182</v>
      </c>
      <c r="AR170" s="99" t="s">
        <v>353</v>
      </c>
      <c r="BZ170" s="18"/>
      <c r="CE170" s="16">
        <v>2.2972000000000001</v>
      </c>
    </row>
    <row r="171" spans="26:83" x14ac:dyDescent="0.25">
      <c r="Z171" s="109">
        <v>110.274</v>
      </c>
      <c r="AA171" s="109">
        <v>27.539000000000001</v>
      </c>
      <c r="AB171" s="108"/>
      <c r="AC171" s="107" t="s">
        <v>351</v>
      </c>
      <c r="AE171" s="95">
        <v>86.57</v>
      </c>
      <c r="AF171" s="95">
        <v>10.226000000000001</v>
      </c>
      <c r="AG171" s="94"/>
      <c r="AH171" s="95" t="s">
        <v>351</v>
      </c>
      <c r="AJ171" s="89">
        <v>50.728000000000002</v>
      </c>
      <c r="AK171" s="89">
        <v>11.415699999999999</v>
      </c>
      <c r="AL171" s="98"/>
      <c r="AM171" s="89" t="s">
        <v>203</v>
      </c>
      <c r="AO171" s="101">
        <v>8.4601000000000006</v>
      </c>
      <c r="AP171" s="101"/>
      <c r="AQ171" s="100">
        <v>0.3345091911764706</v>
      </c>
      <c r="AR171" s="99" t="s">
        <v>353</v>
      </c>
      <c r="CE171" s="16">
        <v>2.2852000000000001</v>
      </c>
    </row>
    <row r="172" spans="26:83" x14ac:dyDescent="0.25">
      <c r="Z172" s="109">
        <v>113.086</v>
      </c>
      <c r="AA172" s="109">
        <v>61.183</v>
      </c>
      <c r="AB172" s="108"/>
      <c r="AC172" s="107" t="s">
        <v>351</v>
      </c>
      <c r="AE172" s="95">
        <v>86.825000000000003</v>
      </c>
      <c r="AF172" s="95">
        <v>8.1859999999999999</v>
      </c>
      <c r="AG172" s="94"/>
      <c r="AH172" s="95" t="s">
        <v>351</v>
      </c>
      <c r="AJ172" s="89">
        <v>51.777999999999999</v>
      </c>
      <c r="AK172" s="89">
        <v>13.8505</v>
      </c>
      <c r="AL172" s="98"/>
      <c r="AM172" s="89" t="s">
        <v>203</v>
      </c>
      <c r="AO172" s="101">
        <v>8.5126000000000008</v>
      </c>
      <c r="AP172" s="101"/>
      <c r="AQ172" s="100">
        <v>0.34180220588235299</v>
      </c>
      <c r="AR172" s="99" t="s">
        <v>353</v>
      </c>
      <c r="CE172" s="16">
        <v>2.2155999999999998</v>
      </c>
    </row>
    <row r="173" spans="26:83" x14ac:dyDescent="0.25">
      <c r="Z173" s="109">
        <v>113.11724137931034</v>
      </c>
      <c r="AA173" s="109">
        <v>56.96551724137931</v>
      </c>
      <c r="AB173" s="108">
        <v>4.0697674418604814E-2</v>
      </c>
      <c r="AC173" s="107" t="s">
        <v>456</v>
      </c>
      <c r="AE173" s="95">
        <v>86.9</v>
      </c>
      <c r="AF173" s="95">
        <v>8.27</v>
      </c>
      <c r="AG173" s="94">
        <v>0.12</v>
      </c>
      <c r="AH173" s="95" t="s">
        <v>52</v>
      </c>
      <c r="AJ173" s="89">
        <v>52.082999999999998</v>
      </c>
      <c r="AK173" s="89">
        <v>14.4876</v>
      </c>
      <c r="AL173" s="98"/>
      <c r="AM173" s="89" t="s">
        <v>203</v>
      </c>
      <c r="AO173" s="101">
        <v>8.6704000000000008</v>
      </c>
      <c r="AP173" s="101"/>
      <c r="AQ173" s="100">
        <v>0.33043676470588235</v>
      </c>
      <c r="AR173" s="99" t="s">
        <v>353</v>
      </c>
      <c r="CE173" s="16">
        <v>2.2094</v>
      </c>
    </row>
    <row r="174" spans="26:83" x14ac:dyDescent="0.25">
      <c r="Z174" s="109">
        <v>113.60599999999999</v>
      </c>
      <c r="AA174" s="109">
        <v>53.883000000000003</v>
      </c>
      <c r="AB174" s="108"/>
      <c r="AC174" s="107" t="s">
        <v>351</v>
      </c>
      <c r="AE174" s="95">
        <v>87.909000000000006</v>
      </c>
      <c r="AF174" s="95">
        <v>32.786000000000001</v>
      </c>
      <c r="AG174" s="94"/>
      <c r="AH174" s="95" t="s">
        <v>351</v>
      </c>
      <c r="AJ174" s="89">
        <v>52.3</v>
      </c>
      <c r="AK174" s="89">
        <v>2.54</v>
      </c>
      <c r="AL174" s="98"/>
      <c r="AM174" s="89" t="s">
        <v>62</v>
      </c>
      <c r="AO174" s="101">
        <v>9.3000000000000007</v>
      </c>
      <c r="AP174" s="101">
        <v>1.17</v>
      </c>
      <c r="AQ174" s="100">
        <v>0.4</v>
      </c>
      <c r="AR174" s="99" t="s">
        <v>511</v>
      </c>
      <c r="BZ174" s="18"/>
      <c r="CE174" s="16">
        <v>2.1863000000000001</v>
      </c>
    </row>
    <row r="175" spans="26:83" x14ac:dyDescent="0.25">
      <c r="Z175" s="109">
        <v>114.023</v>
      </c>
      <c r="AA175" s="109">
        <v>22.940999999999999</v>
      </c>
      <c r="AB175" s="108"/>
      <c r="AC175" s="107" t="s">
        <v>351</v>
      </c>
      <c r="AE175" s="95">
        <v>88.177000000000007</v>
      </c>
      <c r="AF175" s="95">
        <v>18.692799999999998</v>
      </c>
      <c r="AG175" s="94"/>
      <c r="AH175" s="95" t="s">
        <v>203</v>
      </c>
      <c r="AJ175" s="89">
        <v>52.506999999999998</v>
      </c>
      <c r="AK175" s="89">
        <v>5.8230000000000004</v>
      </c>
      <c r="AL175" s="98"/>
      <c r="AM175" s="89" t="s">
        <v>351</v>
      </c>
      <c r="AO175" s="101">
        <v>11.5</v>
      </c>
      <c r="AP175" s="101">
        <v>1.3</v>
      </c>
      <c r="AQ175" s="100">
        <v>0.4</v>
      </c>
      <c r="AR175" s="99" t="s">
        <v>512</v>
      </c>
      <c r="BZ175" s="18"/>
      <c r="CE175" s="16">
        <v>2.1425999999999998</v>
      </c>
    </row>
    <row r="176" spans="26:83" x14ac:dyDescent="0.25">
      <c r="Z176" s="109">
        <v>114.71034482758621</v>
      </c>
      <c r="AA176" s="109">
        <v>43.03448275862069</v>
      </c>
      <c r="AB176" s="108">
        <v>8.7209302325581592E-2</v>
      </c>
      <c r="AC176" s="107" t="s">
        <v>456</v>
      </c>
      <c r="AE176" s="95">
        <v>88.409000000000006</v>
      </c>
      <c r="AF176" s="95">
        <v>27.747</v>
      </c>
      <c r="AG176" s="94"/>
      <c r="AH176" s="95" t="s">
        <v>351</v>
      </c>
      <c r="AJ176" s="89">
        <v>52.9</v>
      </c>
      <c r="AK176" s="89">
        <v>2.96</v>
      </c>
      <c r="AL176" s="98"/>
      <c r="AM176" s="89" t="s">
        <v>62</v>
      </c>
      <c r="AO176" s="101"/>
      <c r="AP176" s="101">
        <v>1.61040165</v>
      </c>
      <c r="AQ176" s="100"/>
      <c r="AR176" s="99" t="s">
        <v>200</v>
      </c>
      <c r="CE176" s="16">
        <v>2.1335999999999999</v>
      </c>
    </row>
    <row r="177" spans="26:83" x14ac:dyDescent="0.25">
      <c r="Z177" s="109">
        <v>115.48099999999999</v>
      </c>
      <c r="AA177" s="109">
        <v>55.752000000000002</v>
      </c>
      <c r="AB177" s="108"/>
      <c r="AC177" s="107" t="s">
        <v>351</v>
      </c>
      <c r="AE177" s="95">
        <v>89.45</v>
      </c>
      <c r="AF177" s="95">
        <v>21.587</v>
      </c>
      <c r="AG177" s="94"/>
      <c r="AH177" s="95" t="s">
        <v>351</v>
      </c>
      <c r="AJ177" s="89">
        <v>53.5</v>
      </c>
      <c r="AK177" s="89">
        <v>5.74</v>
      </c>
      <c r="AL177" s="98"/>
      <c r="AM177" s="89" t="s">
        <v>62</v>
      </c>
      <c r="AO177" s="101"/>
      <c r="AP177" s="101">
        <v>2.07766845</v>
      </c>
      <c r="AQ177" s="100"/>
      <c r="AR177" s="99" t="s">
        <v>200</v>
      </c>
      <c r="CE177" s="16">
        <v>2.1215000000000002</v>
      </c>
    </row>
    <row r="178" spans="26:83" ht="15.75" thickBot="1" x14ac:dyDescent="0.3">
      <c r="Z178" s="109">
        <v>116.98</v>
      </c>
      <c r="AA178" s="109"/>
      <c r="AB178" s="108">
        <v>1.0839999999999999E-3</v>
      </c>
      <c r="AC178" s="107" t="s">
        <v>351</v>
      </c>
      <c r="AE178" s="95">
        <v>90.32</v>
      </c>
      <c r="AF178" s="95">
        <v>27.58</v>
      </c>
      <c r="AG178" s="94">
        <v>0.15757575757575745</v>
      </c>
      <c r="AH178" s="95" t="s">
        <v>52</v>
      </c>
      <c r="AJ178" s="89">
        <v>53.808999999999997</v>
      </c>
      <c r="AK178" s="89">
        <v>19.539400000000001</v>
      </c>
      <c r="AL178" s="98"/>
      <c r="AM178" s="89" t="s">
        <v>203</v>
      </c>
      <c r="AO178" s="155"/>
      <c r="AP178" s="155">
        <v>2.3613661500000003</v>
      </c>
      <c r="AQ178" s="156"/>
      <c r="AR178" s="157" t="s">
        <v>200</v>
      </c>
      <c r="BZ178" s="18"/>
      <c r="CE178" s="16">
        <v>2.0920000000000001</v>
      </c>
    </row>
    <row r="179" spans="26:83" x14ac:dyDescent="0.25">
      <c r="Z179" s="109">
        <v>117.44827586206897</v>
      </c>
      <c r="AA179" s="109">
        <v>41.931034482758619</v>
      </c>
      <c r="AB179" s="108">
        <v>0.10465116279069775</v>
      </c>
      <c r="AC179" s="107" t="s">
        <v>456</v>
      </c>
      <c r="AE179" s="95">
        <v>90.321157213971503</v>
      </c>
      <c r="AF179" s="95">
        <v>28.957928267074834</v>
      </c>
      <c r="AG179" s="94">
        <v>0.15757575757575745</v>
      </c>
      <c r="AH179" s="95" t="s">
        <v>110</v>
      </c>
      <c r="AJ179" s="89">
        <v>53.853999999999999</v>
      </c>
      <c r="AK179" s="89">
        <v>7.7398999999999996</v>
      </c>
      <c r="AL179" s="98"/>
      <c r="AM179" s="89" t="s">
        <v>203</v>
      </c>
      <c r="AO179" s="158">
        <f>AVERAGE(AO2:AO178)</f>
        <v>4.102589655172415</v>
      </c>
      <c r="AP179" s="158">
        <f>AVERAGE(AP2:AP178)</f>
        <v>1.3899035548148151</v>
      </c>
      <c r="AQ179" s="160">
        <f>AVERAGE(AQ2:AQ178)</f>
        <v>0.40575876547987627</v>
      </c>
      <c r="AR179" s="113" t="s">
        <v>481</v>
      </c>
      <c r="CE179" s="16">
        <v>1.9537</v>
      </c>
    </row>
    <row r="180" spans="26:83" x14ac:dyDescent="0.25">
      <c r="Z180" s="109">
        <v>117.876</v>
      </c>
      <c r="AA180" s="109">
        <v>51.786000000000001</v>
      </c>
      <c r="AB180" s="108"/>
      <c r="AC180" s="107" t="s">
        <v>351</v>
      </c>
      <c r="AE180" s="95">
        <v>90.885000000000005</v>
      </c>
      <c r="AF180" s="95">
        <v>26.747</v>
      </c>
      <c r="AG180" s="94"/>
      <c r="AH180" s="95" t="s">
        <v>351</v>
      </c>
      <c r="AJ180" s="89">
        <v>53.938000000000002</v>
      </c>
      <c r="AK180" s="89">
        <v>9.68</v>
      </c>
      <c r="AL180" s="98"/>
      <c r="AM180" s="89" t="s">
        <v>351</v>
      </c>
      <c r="AO180" s="159">
        <f>COUNT(AO2:AO178)</f>
        <v>174</v>
      </c>
      <c r="AP180" s="159">
        <f t="shared" ref="AP180:AQ180" si="18">COUNT(AP2:AP178)</f>
        <v>27</v>
      </c>
      <c r="AQ180" s="172">
        <f t="shared" si="18"/>
        <v>152</v>
      </c>
      <c r="AR180" s="113" t="s">
        <v>482</v>
      </c>
      <c r="CE180" s="16">
        <v>1.9134</v>
      </c>
    </row>
    <row r="181" spans="26:83" x14ac:dyDescent="0.25">
      <c r="Z181" s="109">
        <v>118.709</v>
      </c>
      <c r="AA181" s="109">
        <v>56.737000000000002</v>
      </c>
      <c r="AB181" s="108"/>
      <c r="AC181" s="107" t="s">
        <v>351</v>
      </c>
      <c r="AE181" s="95">
        <v>90.98</v>
      </c>
      <c r="AF181" s="95">
        <v>35.906999999999996</v>
      </c>
      <c r="AG181" s="94"/>
      <c r="AH181" s="95" t="s">
        <v>351</v>
      </c>
      <c r="AJ181" s="89">
        <v>54</v>
      </c>
      <c r="AK181" s="89">
        <v>6.2</v>
      </c>
      <c r="AL181" s="98"/>
      <c r="AM181" s="89" t="s">
        <v>62</v>
      </c>
      <c r="AO181" s="158">
        <f>_xlfn.STDEV.S(AO2:AO178)</f>
        <v>2.0225914035968611</v>
      </c>
      <c r="AP181" s="158">
        <f>_xlfn.STDEV.S(AP2:AP178)</f>
        <v>1.0313569746843576</v>
      </c>
      <c r="AQ181" s="160">
        <f>_xlfn.STDEV.S(AQ2:AQ178)</f>
        <v>4.3330447612802789E-2</v>
      </c>
      <c r="AR181" s="113" t="s">
        <v>524</v>
      </c>
      <c r="BZ181" s="18"/>
      <c r="CE181" s="16">
        <v>1.8649</v>
      </c>
    </row>
    <row r="182" spans="26:83" x14ac:dyDescent="0.25">
      <c r="Z182" s="109">
        <v>119.646</v>
      </c>
      <c r="AA182" s="109">
        <v>72.043999999999997</v>
      </c>
      <c r="AB182" s="108"/>
      <c r="AC182" s="107" t="s">
        <v>351</v>
      </c>
      <c r="AE182" s="150">
        <v>92.506</v>
      </c>
      <c r="AF182" s="95">
        <v>23.228000000000002</v>
      </c>
      <c r="AG182" s="94"/>
      <c r="AH182" s="95" t="s">
        <v>351</v>
      </c>
      <c r="AJ182" s="89">
        <v>54.116999999999997</v>
      </c>
      <c r="AK182" s="89">
        <v>17.320499999999999</v>
      </c>
      <c r="AL182" s="98"/>
      <c r="AM182" s="89" t="s">
        <v>203</v>
      </c>
      <c r="AO182" s="158">
        <f>_xlfn.CONFIDENCE.NORM(0.05,AO181,AO180)</f>
        <v>0.30052570452933436</v>
      </c>
      <c r="AP182" s="158">
        <f>_xlfn.CONFIDENCE.NORM(0.05,AP181,AP180)</f>
        <v>0.38902294643092605</v>
      </c>
      <c r="AQ182" s="198">
        <f>_xlfn.CONFIDENCE.NORM(0.05,AQ181,AQ180)</f>
        <v>6.8884176755641263E-3</v>
      </c>
      <c r="AR182" s="113" t="s">
        <v>525</v>
      </c>
      <c r="CE182" s="16">
        <v>1.8049999999999999</v>
      </c>
    </row>
    <row r="183" spans="26:83" x14ac:dyDescent="0.25">
      <c r="Z183" s="109">
        <v>119.75700000000001</v>
      </c>
      <c r="AA183" s="109"/>
      <c r="AB183" s="108">
        <v>3.4319000000000002E-2</v>
      </c>
      <c r="AC183" s="107" t="s">
        <v>351</v>
      </c>
      <c r="AE183" s="95">
        <v>93.605999999999995</v>
      </c>
      <c r="AF183" s="95">
        <v>22.707999999999998</v>
      </c>
      <c r="AG183" s="94"/>
      <c r="AH183" s="95" t="s">
        <v>351</v>
      </c>
      <c r="AJ183" s="89">
        <v>54.5</v>
      </c>
      <c r="AK183" s="89">
        <v>4.3499999999999996</v>
      </c>
      <c r="AL183" s="98"/>
      <c r="AM183" s="89" t="s">
        <v>62</v>
      </c>
      <c r="AQ183" s="199"/>
      <c r="AR183" s="200"/>
      <c r="BZ183" s="18"/>
      <c r="CE183" s="16">
        <v>1.7930999999999999</v>
      </c>
    </row>
    <row r="184" spans="26:83" x14ac:dyDescent="0.25">
      <c r="Z184" s="109">
        <v>119.854</v>
      </c>
      <c r="AA184" s="109">
        <v>34.457999999999998</v>
      </c>
      <c r="AB184" s="108"/>
      <c r="AC184" s="107" t="s">
        <v>351</v>
      </c>
      <c r="AE184" s="95">
        <v>95</v>
      </c>
      <c r="AF184" s="95"/>
      <c r="AG184" s="94">
        <v>7.0000000000000007E-2</v>
      </c>
      <c r="AH184" s="95" t="s">
        <v>298</v>
      </c>
      <c r="AJ184" s="89">
        <v>54.969000000000001</v>
      </c>
      <c r="AK184" s="89">
        <v>13.2583</v>
      </c>
      <c r="AL184" s="98"/>
      <c r="AM184" s="89" t="s">
        <v>203</v>
      </c>
      <c r="AQ184" s="199"/>
      <c r="AR184" s="200"/>
      <c r="CE184" s="16">
        <v>1.7619</v>
      </c>
    </row>
    <row r="185" spans="26:83" x14ac:dyDescent="0.25">
      <c r="Z185" s="109">
        <v>119.958</v>
      </c>
      <c r="AA185" s="109">
        <v>8.9719999999999995</v>
      </c>
      <c r="AB185" s="108"/>
      <c r="AC185" s="107" t="s">
        <v>351</v>
      </c>
      <c r="AE185" s="95">
        <v>95.498999999999995</v>
      </c>
      <c r="AF185" s="95">
        <v>18.869</v>
      </c>
      <c r="AG185" s="94"/>
      <c r="AH185" s="95" t="s">
        <v>351</v>
      </c>
      <c r="AJ185" s="89">
        <v>55.234999999999999</v>
      </c>
      <c r="AK185" s="89">
        <v>8.9429999999999996</v>
      </c>
      <c r="AL185" s="98"/>
      <c r="AM185" s="89" t="s">
        <v>351</v>
      </c>
      <c r="AQ185" s="199"/>
      <c r="AR185" s="200"/>
      <c r="BZ185" s="18"/>
      <c r="CE185" s="16">
        <v>1.6516999999999999</v>
      </c>
    </row>
    <row r="186" spans="26:83" x14ac:dyDescent="0.25">
      <c r="Z186" s="109">
        <v>122.45699999999999</v>
      </c>
      <c r="AA186" s="109">
        <v>73.912000000000006</v>
      </c>
      <c r="AB186" s="108"/>
      <c r="AC186" s="107" t="s">
        <v>351</v>
      </c>
      <c r="AE186" s="95">
        <v>95.897999999999996</v>
      </c>
      <c r="AF186" s="95">
        <v>30.669</v>
      </c>
      <c r="AG186" s="94"/>
      <c r="AH186" s="95" t="s">
        <v>351</v>
      </c>
      <c r="AJ186" s="89">
        <v>55.4</v>
      </c>
      <c r="AK186" s="89">
        <v>4.8499999999999996</v>
      </c>
      <c r="AL186" s="98"/>
      <c r="AM186" s="89" t="s">
        <v>62</v>
      </c>
      <c r="AQ186" s="199"/>
      <c r="AR186" s="200"/>
      <c r="CE186" s="16">
        <v>1.6496</v>
      </c>
    </row>
    <row r="187" spans="26:83" x14ac:dyDescent="0.25">
      <c r="Z187" s="109">
        <v>122.7</v>
      </c>
      <c r="AA187" s="109"/>
      <c r="AB187" s="108">
        <v>2.8999999999999998E-2</v>
      </c>
      <c r="AC187" s="107" t="s">
        <v>116</v>
      </c>
      <c r="AE187" s="95">
        <v>96.376000000000005</v>
      </c>
      <c r="AF187" s="95">
        <v>50.189</v>
      </c>
      <c r="AG187" s="94"/>
      <c r="AH187" s="95" t="s">
        <v>351</v>
      </c>
      <c r="AJ187" s="89">
        <v>56.192</v>
      </c>
      <c r="AK187" s="89">
        <v>63.783999999999999</v>
      </c>
      <c r="AL187" s="98"/>
      <c r="AM187" s="89" t="s">
        <v>351</v>
      </c>
      <c r="AQ187" s="199"/>
      <c r="AR187" s="200"/>
      <c r="CE187" s="16">
        <v>1.6204000000000001</v>
      </c>
    </row>
    <row r="188" spans="26:83" x14ac:dyDescent="0.25">
      <c r="Z188" s="109">
        <v>126.821</v>
      </c>
      <c r="AA188" s="109"/>
      <c r="AB188" s="108">
        <v>4.6826E-2</v>
      </c>
      <c r="AC188" s="107" t="s">
        <v>351</v>
      </c>
      <c r="AE188" s="95">
        <v>96.739000000000004</v>
      </c>
      <c r="AF188" s="95">
        <v>14.078900000000001</v>
      </c>
      <c r="AG188" s="94"/>
      <c r="AH188" s="95" t="s">
        <v>203</v>
      </c>
      <c r="AJ188" s="89">
        <v>56.225999999999999</v>
      </c>
      <c r="AK188" s="89">
        <v>11.6082</v>
      </c>
      <c r="AL188" s="98"/>
      <c r="AM188" s="89" t="s">
        <v>203</v>
      </c>
      <c r="AR188" s="200"/>
      <c r="CE188" s="16">
        <v>1.6144000000000001</v>
      </c>
    </row>
    <row r="189" spans="26:83" x14ac:dyDescent="0.25">
      <c r="Z189" s="109">
        <v>127.039</v>
      </c>
      <c r="AA189" s="109">
        <v>34.936999999999998</v>
      </c>
      <c r="AB189" s="108"/>
      <c r="AC189" s="107" t="s">
        <v>351</v>
      </c>
      <c r="AE189" s="95">
        <v>96.787999999999997</v>
      </c>
      <c r="AF189" s="95">
        <v>9.9489999999999998</v>
      </c>
      <c r="AG189" s="94"/>
      <c r="AH189" s="95" t="s">
        <v>351</v>
      </c>
      <c r="AJ189" s="89">
        <v>57.448999999999998</v>
      </c>
      <c r="AK189" s="89">
        <v>10.4247</v>
      </c>
      <c r="AL189" s="98"/>
      <c r="AM189" s="89" t="s">
        <v>203</v>
      </c>
      <c r="AR189" s="200"/>
      <c r="BZ189" s="18"/>
      <c r="CE189" s="16">
        <v>1.5920000000000001</v>
      </c>
    </row>
    <row r="190" spans="26:83" x14ac:dyDescent="0.25">
      <c r="Z190" s="109">
        <v>127.94</v>
      </c>
      <c r="AA190" s="109"/>
      <c r="AB190" s="108">
        <v>2.5000000000000001E-2</v>
      </c>
      <c r="AC190" s="107" t="s">
        <v>116</v>
      </c>
      <c r="AE190" s="95">
        <v>97.04</v>
      </c>
      <c r="AF190" s="95">
        <v>7.5890000000000004</v>
      </c>
      <c r="AG190" s="94"/>
      <c r="AH190" s="95" t="s">
        <v>351</v>
      </c>
      <c r="AJ190" s="89">
        <v>57.476999999999997</v>
      </c>
      <c r="AK190" s="89">
        <v>16.409700000000001</v>
      </c>
      <c r="AL190" s="98"/>
      <c r="AM190" s="89" t="s">
        <v>203</v>
      </c>
      <c r="CE190" s="16">
        <v>1.3849</v>
      </c>
    </row>
    <row r="191" spans="26:83" x14ac:dyDescent="0.25">
      <c r="Z191" s="109">
        <v>128.70500000000001</v>
      </c>
      <c r="AA191" s="109">
        <v>86.186999999999998</v>
      </c>
      <c r="AB191" s="108"/>
      <c r="AC191" s="107" t="s">
        <v>351</v>
      </c>
      <c r="AE191" s="95">
        <v>97.213999999999999</v>
      </c>
      <c r="AF191" s="95">
        <v>22.303999999999998</v>
      </c>
      <c r="AG191" s="94"/>
      <c r="AH191" s="95" t="s">
        <v>203</v>
      </c>
      <c r="AJ191" s="89">
        <v>57.5</v>
      </c>
      <c r="AK191" s="89">
        <v>5.95</v>
      </c>
      <c r="AL191" s="98"/>
      <c r="AM191" s="89" t="s">
        <v>62</v>
      </c>
      <c r="BZ191" s="18"/>
      <c r="CE191" s="16">
        <v>1.2375</v>
      </c>
    </row>
    <row r="192" spans="26:83" x14ac:dyDescent="0.25">
      <c r="Z192" s="109">
        <v>128.80000000000001</v>
      </c>
      <c r="AA192" s="109"/>
      <c r="AB192" s="108"/>
      <c r="AC192" s="107" t="s">
        <v>56</v>
      </c>
      <c r="AE192" s="95">
        <v>98.427999999999997</v>
      </c>
      <c r="AF192" s="95">
        <v>34.950000000000003</v>
      </c>
      <c r="AG192" s="94"/>
      <c r="AH192" s="95" t="s">
        <v>351</v>
      </c>
      <c r="AJ192" s="89">
        <v>57.744</v>
      </c>
      <c r="AK192" s="89">
        <v>21.507200000000001</v>
      </c>
      <c r="AL192" s="98"/>
      <c r="AM192" s="89" t="s">
        <v>203</v>
      </c>
      <c r="CE192" s="16">
        <v>1.2325999999999999</v>
      </c>
    </row>
    <row r="193" spans="26:83" x14ac:dyDescent="0.25">
      <c r="Z193" s="109">
        <v>129.642</v>
      </c>
      <c r="AA193" s="109">
        <v>34.430999999999997</v>
      </c>
      <c r="AB193" s="108"/>
      <c r="AC193" s="107" t="s">
        <v>351</v>
      </c>
      <c r="AE193" s="95">
        <v>98.864999999999995</v>
      </c>
      <c r="AF193" s="95">
        <v>23.71</v>
      </c>
      <c r="AG193" s="94"/>
      <c r="AH193" s="95" t="s">
        <v>58</v>
      </c>
      <c r="AJ193" s="89">
        <v>58</v>
      </c>
      <c r="AK193" s="89">
        <v>3.25</v>
      </c>
      <c r="AL193" s="98"/>
      <c r="AM193" s="89" t="s">
        <v>62</v>
      </c>
      <c r="CE193" s="16">
        <v>1.1052</v>
      </c>
    </row>
    <row r="194" spans="26:83" x14ac:dyDescent="0.25">
      <c r="Z194" s="109">
        <v>129.95500000000001</v>
      </c>
      <c r="AA194" s="109">
        <v>44.737000000000002</v>
      </c>
      <c r="AB194" s="108"/>
      <c r="AC194" s="107" t="s">
        <v>351</v>
      </c>
      <c r="AE194" s="95">
        <v>99</v>
      </c>
      <c r="AF194" s="95">
        <v>23.8</v>
      </c>
      <c r="AG194" s="94">
        <v>0.1119</v>
      </c>
      <c r="AH194" s="95" t="s">
        <v>58</v>
      </c>
      <c r="AJ194" s="89">
        <v>58.168999999999997</v>
      </c>
      <c r="AK194" s="89">
        <v>9.9019999999999992</v>
      </c>
      <c r="AL194" s="98"/>
      <c r="AM194" s="89" t="s">
        <v>351</v>
      </c>
      <c r="BZ194" s="18"/>
    </row>
    <row r="195" spans="26:83" x14ac:dyDescent="0.25">
      <c r="Z195" s="109">
        <v>130.684</v>
      </c>
      <c r="AA195" s="109">
        <v>47.616</v>
      </c>
      <c r="AB195" s="108"/>
      <c r="AC195" s="107" t="s">
        <v>351</v>
      </c>
      <c r="AE195" s="95">
        <v>99.204999999999998</v>
      </c>
      <c r="AF195" s="95">
        <v>29.87</v>
      </c>
      <c r="AG195" s="94"/>
      <c r="AH195" s="95" t="s">
        <v>351</v>
      </c>
      <c r="AJ195" s="89">
        <v>58.5</v>
      </c>
      <c r="AK195" s="89">
        <v>7.9</v>
      </c>
      <c r="AL195" s="98"/>
      <c r="AM195" s="89" t="s">
        <v>62</v>
      </c>
    </row>
    <row r="196" spans="26:83" x14ac:dyDescent="0.25">
      <c r="Z196" s="109">
        <v>131.72499999999999</v>
      </c>
      <c r="AA196" s="109">
        <v>49.561</v>
      </c>
      <c r="AB196" s="108"/>
      <c r="AC196" s="107" t="s">
        <v>351</v>
      </c>
      <c r="AE196" s="95">
        <v>101.142</v>
      </c>
      <c r="AF196" s="95">
        <v>3.59</v>
      </c>
      <c r="AG196" s="94"/>
      <c r="AH196" s="95" t="s">
        <v>351</v>
      </c>
      <c r="AJ196" s="89">
        <v>58.976999999999997</v>
      </c>
      <c r="AK196" s="89">
        <v>11.13</v>
      </c>
      <c r="AL196" s="98"/>
      <c r="AM196" s="89" t="s">
        <v>351</v>
      </c>
      <c r="BZ196" s="18"/>
    </row>
    <row r="197" spans="26:83" x14ac:dyDescent="0.25">
      <c r="Z197" s="109">
        <v>133.053</v>
      </c>
      <c r="AA197" s="109"/>
      <c r="AB197" s="108">
        <v>0.13906199999999999</v>
      </c>
      <c r="AC197" s="107" t="s">
        <v>351</v>
      </c>
      <c r="AE197" s="95">
        <v>101.223</v>
      </c>
      <c r="AF197" s="95">
        <v>20.516200000000001</v>
      </c>
      <c r="AG197" s="94"/>
      <c r="AH197" s="95" t="s">
        <v>203</v>
      </c>
      <c r="AJ197" s="89">
        <v>59.38</v>
      </c>
      <c r="AK197" s="89">
        <v>13.022</v>
      </c>
      <c r="AL197" s="98"/>
      <c r="AM197" s="89" t="s">
        <v>351</v>
      </c>
    </row>
    <row r="198" spans="26:83" x14ac:dyDescent="0.25">
      <c r="Z198" s="109">
        <v>133.07900000000001</v>
      </c>
      <c r="AA198" s="109">
        <v>18.972000000000001</v>
      </c>
      <c r="AB198" s="108"/>
      <c r="AC198" s="107" t="s">
        <v>351</v>
      </c>
      <c r="AE198" s="95">
        <v>101.8</v>
      </c>
      <c r="AF198" s="95">
        <v>13.791</v>
      </c>
      <c r="AG198" s="94"/>
      <c r="AH198" s="95" t="s">
        <v>351</v>
      </c>
      <c r="AJ198" s="89">
        <v>59.411999999999999</v>
      </c>
      <c r="AK198" s="89">
        <v>16.033899999999999</v>
      </c>
      <c r="AL198" s="98"/>
      <c r="AM198" s="89" t="s">
        <v>203</v>
      </c>
      <c r="BZ198" s="18"/>
    </row>
    <row r="199" spans="26:83" x14ac:dyDescent="0.25">
      <c r="Z199" s="109">
        <v>133.63999999999999</v>
      </c>
      <c r="AA199" s="109"/>
      <c r="AB199" s="108">
        <v>3.3000000000000002E-2</v>
      </c>
      <c r="AC199" s="107" t="s">
        <v>116</v>
      </c>
      <c r="AE199" s="95">
        <v>102.3</v>
      </c>
      <c r="AF199" s="95"/>
      <c r="AG199" s="94">
        <v>4.5999999999999999E-2</v>
      </c>
      <c r="AH199" s="95" t="s">
        <v>298</v>
      </c>
      <c r="AJ199" s="89">
        <v>60.093000000000004</v>
      </c>
      <c r="AK199" s="89">
        <v>13.928800000000001</v>
      </c>
      <c r="AL199" s="98"/>
      <c r="AM199" s="89" t="s">
        <v>203</v>
      </c>
    </row>
    <row r="200" spans="26:83" x14ac:dyDescent="0.25">
      <c r="Z200" s="109">
        <v>133.70400000000001</v>
      </c>
      <c r="AA200" s="109">
        <v>71.031000000000006</v>
      </c>
      <c r="AB200" s="108"/>
      <c r="AC200" s="107" t="s">
        <v>351</v>
      </c>
      <c r="AE200" s="95">
        <v>104</v>
      </c>
      <c r="AF200" s="95"/>
      <c r="AG200" s="94">
        <v>4.2000000000000003E-2</v>
      </c>
      <c r="AH200" s="95" t="s">
        <v>298</v>
      </c>
      <c r="AJ200" s="89">
        <v>60.16</v>
      </c>
      <c r="AK200" s="89">
        <v>15.2601</v>
      </c>
      <c r="AL200" s="98"/>
      <c r="AM200" s="89" t="s">
        <v>203</v>
      </c>
    </row>
    <row r="201" spans="26:83" x14ac:dyDescent="0.25">
      <c r="Z201" s="109">
        <v>134.19999999999999</v>
      </c>
      <c r="AA201" s="109"/>
      <c r="AB201" s="108"/>
      <c r="AC201" s="107" t="s">
        <v>56</v>
      </c>
      <c r="AE201" s="95">
        <v>104.145</v>
      </c>
      <c r="AF201" s="95">
        <v>22.177499999999998</v>
      </c>
      <c r="AG201" s="94"/>
      <c r="AH201" s="95" t="s">
        <v>203</v>
      </c>
      <c r="AJ201" s="89">
        <v>60.801000000000002</v>
      </c>
      <c r="AK201" s="89">
        <v>19.003399999999999</v>
      </c>
      <c r="AL201" s="98"/>
      <c r="AM201" s="89" t="s">
        <v>203</v>
      </c>
    </row>
    <row r="202" spans="26:83" x14ac:dyDescent="0.25">
      <c r="Z202" s="109">
        <v>134.43199999999999</v>
      </c>
      <c r="AA202" s="109">
        <v>63.276000000000003</v>
      </c>
      <c r="AB202" s="108"/>
      <c r="AC202" s="107" t="s">
        <v>351</v>
      </c>
      <c r="AE202" s="95">
        <v>105.02</v>
      </c>
      <c r="AF202" s="95">
        <v>31.231999999999999</v>
      </c>
      <c r="AG202" s="94"/>
      <c r="AH202" s="95" t="s">
        <v>351</v>
      </c>
      <c r="AJ202" s="89">
        <v>61.145000000000003</v>
      </c>
      <c r="AK202" s="89">
        <v>14.031000000000001</v>
      </c>
      <c r="AL202" s="98"/>
      <c r="AM202" s="89" t="s">
        <v>203</v>
      </c>
    </row>
    <row r="203" spans="26:83" x14ac:dyDescent="0.25">
      <c r="Z203" s="109">
        <v>134.61379310344827</v>
      </c>
      <c r="AA203" s="109">
        <v>56.482758620689651</v>
      </c>
      <c r="AB203" s="108">
        <v>6.3953488372093206E-2</v>
      </c>
      <c r="AC203" s="107" t="s">
        <v>456</v>
      </c>
      <c r="AE203" s="95">
        <v>105.2</v>
      </c>
      <c r="AF203" s="95"/>
      <c r="AG203" s="94">
        <v>4.2999999999999997E-2</v>
      </c>
      <c r="AH203" s="95" t="s">
        <v>298</v>
      </c>
      <c r="AJ203" s="89">
        <v>61.412999999999997</v>
      </c>
      <c r="AK203" s="89">
        <v>17.6721</v>
      </c>
      <c r="AL203" s="98"/>
      <c r="AM203" s="89" t="s">
        <v>203</v>
      </c>
    </row>
    <row r="204" spans="26:83" x14ac:dyDescent="0.25">
      <c r="Z204" s="109">
        <v>136.69999999999999</v>
      </c>
      <c r="AA204" s="109"/>
      <c r="AB204" s="108"/>
      <c r="AC204" s="107" t="s">
        <v>56</v>
      </c>
      <c r="AE204" s="95">
        <v>105.3</v>
      </c>
      <c r="AF204" s="95">
        <v>17</v>
      </c>
      <c r="AG204" s="94">
        <v>6.7000000000000004E-2</v>
      </c>
      <c r="AH204" s="95" t="s">
        <v>298</v>
      </c>
      <c r="AJ204" s="89">
        <v>63.2</v>
      </c>
      <c r="AK204" s="89">
        <v>6.7</v>
      </c>
      <c r="AL204" s="98"/>
      <c r="AM204" s="89" t="s">
        <v>62</v>
      </c>
    </row>
    <row r="205" spans="26:83" x14ac:dyDescent="0.25">
      <c r="Z205" s="109">
        <v>136.69999999999999</v>
      </c>
      <c r="AA205" s="109"/>
      <c r="AB205" s="108"/>
      <c r="AC205" s="107" t="s">
        <v>56</v>
      </c>
      <c r="AE205" s="95">
        <v>105.339</v>
      </c>
      <c r="AF205" s="95">
        <v>35.392000000000003</v>
      </c>
      <c r="AG205" s="94"/>
      <c r="AH205" s="95" t="s">
        <v>351</v>
      </c>
      <c r="AJ205" s="89">
        <v>63.314999999999998</v>
      </c>
      <c r="AK205" s="89">
        <v>23.856999999999999</v>
      </c>
      <c r="AL205" s="98"/>
      <c r="AM205" s="89" t="s">
        <v>58</v>
      </c>
      <c r="BZ205" s="18"/>
    </row>
    <row r="206" spans="26:83" x14ac:dyDescent="0.25">
      <c r="Z206" s="109">
        <v>138.91</v>
      </c>
      <c r="AA206" s="109">
        <v>58.4</v>
      </c>
      <c r="AB206" s="108"/>
      <c r="AC206" s="107" t="s">
        <v>351</v>
      </c>
      <c r="AE206" s="95">
        <v>105.44199999999999</v>
      </c>
      <c r="AF206" s="95">
        <v>23.781099999999999</v>
      </c>
      <c r="AG206" s="94"/>
      <c r="AH206" s="95" t="s">
        <v>203</v>
      </c>
      <c r="AJ206" s="89">
        <v>63.350999999999999</v>
      </c>
      <c r="AK206" s="89">
        <v>14.2127</v>
      </c>
      <c r="AL206" s="98"/>
      <c r="AM206" s="89" t="s">
        <v>203</v>
      </c>
      <c r="BZ206" s="18"/>
    </row>
    <row r="207" spans="26:83" x14ac:dyDescent="0.25">
      <c r="Z207" s="109">
        <v>140.26400000000001</v>
      </c>
      <c r="AA207" s="109">
        <v>61.633000000000003</v>
      </c>
      <c r="AB207" s="108"/>
      <c r="AC207" s="107" t="s">
        <v>351</v>
      </c>
      <c r="AE207" s="95">
        <v>106.095</v>
      </c>
      <c r="AF207" s="95">
        <v>21.796900000000001</v>
      </c>
      <c r="AG207" s="94"/>
      <c r="AH207" s="95" t="s">
        <v>203</v>
      </c>
      <c r="AJ207" s="89">
        <v>63.4</v>
      </c>
      <c r="AK207" s="89">
        <v>3.35</v>
      </c>
      <c r="AL207" s="98"/>
      <c r="AM207" s="89" t="s">
        <v>62</v>
      </c>
      <c r="BZ207" s="18"/>
    </row>
    <row r="208" spans="26:83" x14ac:dyDescent="0.25">
      <c r="Z208" s="109">
        <v>141.73400000000001</v>
      </c>
      <c r="AA208" s="109"/>
      <c r="AB208" s="108">
        <v>9.2381000000000005E-2</v>
      </c>
      <c r="AC208" s="107" t="s">
        <v>351</v>
      </c>
      <c r="AE208" s="95">
        <v>106.212</v>
      </c>
      <c r="AF208" s="95">
        <v>12.992000000000001</v>
      </c>
      <c r="AG208" s="94"/>
      <c r="AH208" s="95" t="s">
        <v>351</v>
      </c>
      <c r="AJ208" s="89">
        <v>63.482999999999997</v>
      </c>
      <c r="AK208" s="89">
        <v>18.206499999999998</v>
      </c>
      <c r="AL208" s="98"/>
      <c r="AM208" s="89" t="s">
        <v>203</v>
      </c>
    </row>
    <row r="209" spans="26:78" x14ac:dyDescent="0.25">
      <c r="Z209" s="109">
        <v>141.93</v>
      </c>
      <c r="AA209" s="109">
        <v>54.005000000000003</v>
      </c>
      <c r="AB209" s="108"/>
      <c r="AC209" s="107" t="s">
        <v>351</v>
      </c>
      <c r="AE209" s="95">
        <v>106.27800000000001</v>
      </c>
      <c r="AF209" s="95">
        <v>19.312000000000001</v>
      </c>
      <c r="AG209" s="94"/>
      <c r="AH209" s="95" t="s">
        <v>351</v>
      </c>
      <c r="AJ209" s="89">
        <v>64</v>
      </c>
      <c r="AK209" s="89">
        <v>23.8</v>
      </c>
      <c r="AL209" s="98">
        <v>5.11E-2</v>
      </c>
      <c r="AM209" s="89" t="s">
        <v>58</v>
      </c>
    </row>
    <row r="210" spans="26:78" x14ac:dyDescent="0.25">
      <c r="Z210" s="109">
        <v>142.76300000000001</v>
      </c>
      <c r="AA210" s="109">
        <v>70.777000000000001</v>
      </c>
      <c r="AB210" s="108"/>
      <c r="AC210" s="107" t="s">
        <v>351</v>
      </c>
      <c r="AE210" s="95">
        <v>106.84699999999999</v>
      </c>
      <c r="AF210" s="95">
        <v>20.952000000000002</v>
      </c>
      <c r="AG210" s="94"/>
      <c r="AH210" s="95" t="s">
        <v>351</v>
      </c>
      <c r="AJ210" s="89">
        <v>64</v>
      </c>
      <c r="AK210" s="152"/>
      <c r="AL210" s="98">
        <v>5.11E-2</v>
      </c>
      <c r="AM210" s="89" t="s">
        <v>495</v>
      </c>
    </row>
    <row r="211" spans="26:78" x14ac:dyDescent="0.25">
      <c r="Z211" s="109">
        <v>144.93100000000001</v>
      </c>
      <c r="AA211" s="109"/>
      <c r="AB211" s="108">
        <v>9.2473E-2</v>
      </c>
      <c r="AC211" s="107" t="s">
        <v>351</v>
      </c>
      <c r="AE211" s="95">
        <v>107</v>
      </c>
      <c r="AF211" s="95">
        <v>21.37</v>
      </c>
      <c r="AG211" s="94"/>
      <c r="AH211" s="95" t="s">
        <v>111</v>
      </c>
      <c r="AJ211" s="89">
        <v>64.433999999999997</v>
      </c>
      <c r="AK211" s="89">
        <v>17.466799999999999</v>
      </c>
      <c r="AL211" s="98"/>
      <c r="AM211" s="89" t="s">
        <v>203</v>
      </c>
    </row>
    <row r="212" spans="26:78" x14ac:dyDescent="0.25">
      <c r="Z212" s="109">
        <v>144.94999999999999</v>
      </c>
      <c r="AA212" s="109">
        <v>55.015000000000001</v>
      </c>
      <c r="AB212" s="108"/>
      <c r="AC212" s="107" t="s">
        <v>351</v>
      </c>
      <c r="AE212" s="95">
        <v>108.64400000000001</v>
      </c>
      <c r="AF212" s="95">
        <v>19.316800000000001</v>
      </c>
      <c r="AG212" s="94"/>
      <c r="AH212" s="95" t="s">
        <v>203</v>
      </c>
      <c r="AJ212" s="89">
        <v>64.5</v>
      </c>
      <c r="AK212" s="89">
        <v>8.9</v>
      </c>
      <c r="AL212" s="98"/>
      <c r="AM212" s="89" t="s">
        <v>62</v>
      </c>
      <c r="BZ212" s="18"/>
    </row>
    <row r="213" spans="26:78" x14ac:dyDescent="0.25">
      <c r="Z213" s="109">
        <v>145.887</v>
      </c>
      <c r="AA213" s="109">
        <v>38.622</v>
      </c>
      <c r="AB213" s="108"/>
      <c r="AC213" s="107" t="s">
        <v>351</v>
      </c>
      <c r="AE213" s="95">
        <v>109</v>
      </c>
      <c r="AF213" s="95">
        <v>28</v>
      </c>
      <c r="AG213" s="94"/>
      <c r="AH213" s="95" t="s">
        <v>337</v>
      </c>
      <c r="AJ213" s="89">
        <v>66.638999999999996</v>
      </c>
      <c r="AK213" s="89">
        <v>18.149100000000001</v>
      </c>
      <c r="AL213" s="98"/>
      <c r="AM213" s="89" t="s">
        <v>203</v>
      </c>
    </row>
    <row r="214" spans="26:78" x14ac:dyDescent="0.25">
      <c r="Z214" s="109">
        <v>146.31200000000001</v>
      </c>
      <c r="AA214" s="109"/>
      <c r="AB214" s="108">
        <v>8.9169999999999996E-3</v>
      </c>
      <c r="AC214" s="107" t="s">
        <v>351</v>
      </c>
      <c r="AE214" s="95">
        <v>109.453</v>
      </c>
      <c r="AF214" s="95">
        <v>21.128</v>
      </c>
      <c r="AG214" s="94"/>
      <c r="AH214" s="95" t="s">
        <v>203</v>
      </c>
      <c r="AJ214" s="89">
        <v>66.765000000000001</v>
      </c>
      <c r="AK214" s="89">
        <v>13.464</v>
      </c>
      <c r="AL214" s="98"/>
      <c r="AM214" s="89" t="s">
        <v>351</v>
      </c>
    </row>
    <row r="215" spans="26:78" x14ac:dyDescent="0.25">
      <c r="Z215" s="109">
        <v>146.61600000000001</v>
      </c>
      <c r="AA215" s="109">
        <v>68.174000000000007</v>
      </c>
      <c r="AB215" s="108"/>
      <c r="AC215" s="107" t="s">
        <v>351</v>
      </c>
      <c r="AE215" s="95">
        <v>111.47799999999999</v>
      </c>
      <c r="AF215" s="95">
        <v>14.673</v>
      </c>
      <c r="AG215" s="94"/>
      <c r="AH215" s="95" t="s">
        <v>351</v>
      </c>
      <c r="AJ215" s="89">
        <v>66.858000000000004</v>
      </c>
      <c r="AK215" s="89">
        <v>21.891999999999999</v>
      </c>
      <c r="AL215" s="98"/>
      <c r="AM215" s="89" t="s">
        <v>351</v>
      </c>
    </row>
    <row r="216" spans="26:78" x14ac:dyDescent="0.25">
      <c r="Z216" s="109">
        <v>146.65517241379311</v>
      </c>
      <c r="AA216" s="109">
        <v>87.379310344827587</v>
      </c>
      <c r="AB216" s="108">
        <v>5.8139534883722265E-3</v>
      </c>
      <c r="AC216" s="107" t="s">
        <v>456</v>
      </c>
      <c r="AE216" s="95">
        <v>111.5</v>
      </c>
      <c r="AF216" s="95"/>
      <c r="AG216" s="94"/>
      <c r="AH216" s="95" t="s">
        <v>56</v>
      </c>
      <c r="AJ216" s="89">
        <v>66.947999999999993</v>
      </c>
      <c r="AK216" s="89">
        <v>14.9176</v>
      </c>
      <c r="AL216" s="98"/>
      <c r="AM216" s="89" t="s">
        <v>203</v>
      </c>
      <c r="BZ216" s="18"/>
    </row>
    <row r="217" spans="26:78" x14ac:dyDescent="0.25">
      <c r="Z217" s="109">
        <v>146.72</v>
      </c>
      <c r="AA217" s="109">
        <v>65.445999999999998</v>
      </c>
      <c r="AB217" s="108"/>
      <c r="AC217" s="107" t="s">
        <v>351</v>
      </c>
      <c r="AE217" s="95">
        <v>111.518</v>
      </c>
      <c r="AF217" s="95">
        <v>16.2715</v>
      </c>
      <c r="AG217" s="94"/>
      <c r="AH217" s="95" t="s">
        <v>203</v>
      </c>
      <c r="AJ217" s="89">
        <v>67.453999999999994</v>
      </c>
      <c r="AK217" s="89">
        <v>17.728000000000002</v>
      </c>
      <c r="AL217" s="98"/>
      <c r="AM217" s="89" t="s">
        <v>203</v>
      </c>
      <c r="BZ217" s="18"/>
    </row>
    <row r="218" spans="26:78" x14ac:dyDescent="0.25">
      <c r="Z218" s="109">
        <v>148.49</v>
      </c>
      <c r="AA218" s="109">
        <v>70.194999999999993</v>
      </c>
      <c r="AB218" s="108"/>
      <c r="AC218" s="107" t="s">
        <v>351</v>
      </c>
      <c r="AE218" s="95">
        <v>112.61</v>
      </c>
      <c r="AF218" s="95">
        <v>17.234000000000002</v>
      </c>
      <c r="AG218" s="94"/>
      <c r="AH218" s="95" t="s">
        <v>351</v>
      </c>
      <c r="AJ218" s="89">
        <v>67.760999999999996</v>
      </c>
      <c r="AK218" s="152"/>
      <c r="AL218" s="98">
        <v>0.16204199999999999</v>
      </c>
      <c r="AM218" s="89" t="s">
        <v>351</v>
      </c>
      <c r="BZ218" s="18"/>
    </row>
    <row r="219" spans="26:78" x14ac:dyDescent="0.25">
      <c r="Z219" s="109">
        <v>149.73599999999999</v>
      </c>
      <c r="AA219" s="109"/>
      <c r="AB219" s="108">
        <v>1.8065000000000001E-2</v>
      </c>
      <c r="AC219" s="107" t="s">
        <v>351</v>
      </c>
      <c r="AE219" s="95">
        <v>113.07381513810174</v>
      </c>
      <c r="AF219" s="95">
        <v>17.236862063735021</v>
      </c>
      <c r="AG219" s="94">
        <v>6.6666666666666596E-2</v>
      </c>
      <c r="AH219" s="95" t="s">
        <v>110</v>
      </c>
      <c r="AJ219" s="89">
        <v>69.296999999999997</v>
      </c>
      <c r="AK219" s="89">
        <v>11.278</v>
      </c>
      <c r="AL219" s="98"/>
      <c r="AM219" s="89" t="s">
        <v>351</v>
      </c>
      <c r="BY219" s="18"/>
      <c r="BZ219" s="18"/>
    </row>
    <row r="220" spans="26:78" x14ac:dyDescent="0.25">
      <c r="Z220" s="109">
        <v>150.172</v>
      </c>
      <c r="AA220" s="109"/>
      <c r="AB220" s="108">
        <v>1.0596E-2</v>
      </c>
      <c r="AC220" s="107" t="s">
        <v>351</v>
      </c>
      <c r="AE220" s="95">
        <v>113.491</v>
      </c>
      <c r="AF220" s="95">
        <v>22.314</v>
      </c>
      <c r="AG220" s="94"/>
      <c r="AH220" s="95" t="s">
        <v>351</v>
      </c>
      <c r="AJ220" s="89">
        <v>69.489999999999995</v>
      </c>
      <c r="AK220" s="89">
        <v>18.6493</v>
      </c>
      <c r="AL220" s="98"/>
      <c r="AM220" s="89" t="s">
        <v>203</v>
      </c>
    </row>
    <row r="221" spans="26:78" x14ac:dyDescent="0.25">
      <c r="Z221" s="109">
        <v>150.989</v>
      </c>
      <c r="AA221" s="109">
        <v>74.007999999999996</v>
      </c>
      <c r="AB221" s="108"/>
      <c r="AC221" s="107" t="s">
        <v>351</v>
      </c>
      <c r="AE221" s="95">
        <v>114.517</v>
      </c>
      <c r="AF221" s="95">
        <v>14.714</v>
      </c>
      <c r="AG221" s="94"/>
      <c r="AH221" s="95" t="s">
        <v>351</v>
      </c>
      <c r="AJ221" s="89">
        <v>69.5</v>
      </c>
      <c r="AK221" s="89">
        <v>6.65</v>
      </c>
      <c r="AL221" s="98"/>
      <c r="AM221" s="89" t="s">
        <v>62</v>
      </c>
      <c r="BY221" s="18"/>
      <c r="BZ221" s="18"/>
    </row>
    <row r="222" spans="26:78" x14ac:dyDescent="0.25">
      <c r="Z222" s="109">
        <v>151.16499999999999</v>
      </c>
      <c r="AA222" s="109"/>
      <c r="AB222" s="108">
        <v>1.2276E-2</v>
      </c>
      <c r="AC222" s="107" t="s">
        <v>351</v>
      </c>
      <c r="AE222" s="95">
        <v>118.92400000000001</v>
      </c>
      <c r="AF222" s="95">
        <v>40.116</v>
      </c>
      <c r="AG222" s="94"/>
      <c r="AH222" s="95" t="s">
        <v>351</v>
      </c>
      <c r="AJ222" s="89">
        <v>71.769000000000005</v>
      </c>
      <c r="AK222" s="89">
        <v>36.473999999999997</v>
      </c>
      <c r="AL222" s="98"/>
      <c r="AM222" s="89" t="s">
        <v>351</v>
      </c>
    </row>
    <row r="223" spans="26:78" x14ac:dyDescent="0.25">
      <c r="Z223" s="109">
        <v>151.71799999999999</v>
      </c>
      <c r="AA223" s="109">
        <v>66.254000000000005</v>
      </c>
      <c r="AB223" s="108"/>
      <c r="AC223" s="107" t="s">
        <v>351</v>
      </c>
      <c r="AE223" s="95">
        <v>119.684</v>
      </c>
      <c r="AF223" s="95">
        <v>22.8474</v>
      </c>
      <c r="AG223" s="94"/>
      <c r="AH223" s="95" t="s">
        <v>204</v>
      </c>
      <c r="AJ223" s="89">
        <v>72.5</v>
      </c>
      <c r="AK223" s="89">
        <v>5.48</v>
      </c>
      <c r="AL223" s="98"/>
      <c r="AM223" s="89" t="s">
        <v>62</v>
      </c>
    </row>
    <row r="224" spans="26:78" x14ac:dyDescent="0.25">
      <c r="Z224" s="109">
        <v>152.81379310344826</v>
      </c>
      <c r="AA224" s="109">
        <v>92.137931034482762</v>
      </c>
      <c r="AB224" s="108">
        <v>5.0000000000000001E-3</v>
      </c>
      <c r="AC224" s="107" t="s">
        <v>456</v>
      </c>
      <c r="AE224" s="95">
        <v>120.3</v>
      </c>
      <c r="AF224" s="95"/>
      <c r="AG224" s="94"/>
      <c r="AH224" s="95" t="s">
        <v>56</v>
      </c>
      <c r="AJ224" s="89">
        <v>72.784999999999997</v>
      </c>
      <c r="AK224" s="89">
        <v>15.1784</v>
      </c>
      <c r="AL224" s="98"/>
      <c r="AM224" s="89" t="s">
        <v>203</v>
      </c>
    </row>
    <row r="225" spans="26:78" x14ac:dyDescent="0.25">
      <c r="Z225" s="109">
        <v>152.92699999999999</v>
      </c>
      <c r="AA225" s="109"/>
      <c r="AB225" s="108">
        <v>8.6350000000000003E-3</v>
      </c>
      <c r="AC225" s="107" t="s">
        <v>351</v>
      </c>
      <c r="AE225" s="95">
        <v>120.3</v>
      </c>
      <c r="AF225" s="95"/>
      <c r="AG225" s="94">
        <v>4.2000000000000003E-2</v>
      </c>
      <c r="AH225" s="95" t="s">
        <v>298</v>
      </c>
      <c r="AJ225" s="89">
        <v>73.27</v>
      </c>
      <c r="AK225" s="89">
        <v>43.448999999999998</v>
      </c>
      <c r="AL225" s="98"/>
      <c r="AM225" s="89" t="s">
        <v>351</v>
      </c>
    </row>
    <row r="226" spans="26:78" x14ac:dyDescent="0.25">
      <c r="Z226" s="109">
        <v>153.255</v>
      </c>
      <c r="AA226" s="109"/>
      <c r="AB226" s="108"/>
      <c r="AC226" s="107" t="s">
        <v>351</v>
      </c>
      <c r="AE226" s="95">
        <v>120.607</v>
      </c>
      <c r="AF226" s="95">
        <v>15.875999999999999</v>
      </c>
      <c r="AG226" s="94"/>
      <c r="AH226" s="95" t="s">
        <v>351</v>
      </c>
      <c r="AJ226" s="89">
        <v>73.665000000000006</v>
      </c>
      <c r="AK226" s="89">
        <v>17.5108</v>
      </c>
      <c r="AL226" s="98"/>
      <c r="AM226" s="89" t="s">
        <v>203</v>
      </c>
    </row>
    <row r="227" spans="26:78" x14ac:dyDescent="0.25">
      <c r="Z227" s="109">
        <v>153.28</v>
      </c>
      <c r="AA227" s="109">
        <v>81.409000000000006</v>
      </c>
      <c r="AB227" s="108">
        <v>4.5269999999999998E-3</v>
      </c>
      <c r="AC227" s="107" t="s">
        <v>351</v>
      </c>
      <c r="AE227" s="95">
        <v>121.511</v>
      </c>
      <c r="AF227" s="95">
        <v>49.875999999999998</v>
      </c>
      <c r="AG227" s="94"/>
      <c r="AH227" s="95" t="s">
        <v>351</v>
      </c>
      <c r="AJ227" s="89">
        <v>75.2</v>
      </c>
      <c r="AK227" s="89">
        <v>11.1</v>
      </c>
      <c r="AL227" s="98">
        <v>5.454545454545446E-2</v>
      </c>
      <c r="AM227" s="89" t="s">
        <v>52</v>
      </c>
    </row>
    <row r="228" spans="26:78" x14ac:dyDescent="0.25">
      <c r="Z228" s="109">
        <v>153.697</v>
      </c>
      <c r="AA228" s="109">
        <v>68.096999999999994</v>
      </c>
      <c r="AB228" s="108"/>
      <c r="AC228" s="107" t="s">
        <v>351</v>
      </c>
      <c r="AE228" s="95">
        <v>121.977</v>
      </c>
      <c r="AF228" s="95">
        <v>14.797000000000001</v>
      </c>
      <c r="AG228" s="94"/>
      <c r="AH228" s="95" t="s">
        <v>351</v>
      </c>
      <c r="AJ228" s="89">
        <v>75.256</v>
      </c>
      <c r="AK228" s="89">
        <v>11.007999999999999</v>
      </c>
      <c r="AL228" s="98"/>
      <c r="AM228" s="89" t="s">
        <v>351</v>
      </c>
    </row>
    <row r="229" spans="26:78" x14ac:dyDescent="0.25">
      <c r="Z229" s="109">
        <v>155.571</v>
      </c>
      <c r="AA229" s="109">
        <v>29.577000000000002</v>
      </c>
      <c r="AB229" s="108"/>
      <c r="AC229" s="107" t="s">
        <v>351</v>
      </c>
      <c r="AE229" s="95">
        <v>124</v>
      </c>
      <c r="AF229" s="95">
        <v>17.5</v>
      </c>
      <c r="AG229" s="94"/>
      <c r="AH229" s="95" t="s">
        <v>60</v>
      </c>
      <c r="AJ229" s="89">
        <v>77.308999999999997</v>
      </c>
      <c r="AK229" s="89">
        <v>12.1972</v>
      </c>
      <c r="AL229" s="98">
        <v>3.3570000000000003E-2</v>
      </c>
      <c r="AM229" s="89" t="s">
        <v>112</v>
      </c>
    </row>
    <row r="230" spans="26:78" x14ac:dyDescent="0.25">
      <c r="Z230" s="109">
        <v>155.88300000000001</v>
      </c>
      <c r="AA230" s="109">
        <v>79.388000000000005</v>
      </c>
      <c r="AB230" s="108"/>
      <c r="AC230" s="107" t="s">
        <v>351</v>
      </c>
      <c r="AE230" s="95">
        <v>124.76600000000001</v>
      </c>
      <c r="AF230" s="95">
        <v>17.437000000000001</v>
      </c>
      <c r="AG230" s="94"/>
      <c r="AH230" s="95" t="s">
        <v>351</v>
      </c>
      <c r="AJ230" s="89">
        <v>77.387</v>
      </c>
      <c r="AK230" s="89">
        <v>15.920999999999999</v>
      </c>
      <c r="AL230" s="98"/>
      <c r="AM230" s="89" t="s">
        <v>58</v>
      </c>
    </row>
    <row r="231" spans="26:78" x14ac:dyDescent="0.25">
      <c r="Z231" s="109">
        <v>157.13300000000001</v>
      </c>
      <c r="AA231" s="109">
        <v>62.161000000000001</v>
      </c>
      <c r="AB231" s="108"/>
      <c r="AC231" s="107" t="s">
        <v>351</v>
      </c>
      <c r="AE231" s="95">
        <v>125</v>
      </c>
      <c r="AF231" s="95">
        <v>15</v>
      </c>
      <c r="AG231" s="94">
        <v>0.1386</v>
      </c>
      <c r="AH231" s="95" t="s">
        <v>58</v>
      </c>
      <c r="AJ231" s="89">
        <v>77.412999999999997</v>
      </c>
      <c r="AK231" s="152"/>
      <c r="AL231" s="98">
        <v>3.2069E-2</v>
      </c>
      <c r="AM231" s="89" t="s">
        <v>508</v>
      </c>
    </row>
    <row r="232" spans="26:78" x14ac:dyDescent="0.25">
      <c r="Z232" s="109">
        <v>157.86199999999999</v>
      </c>
      <c r="AA232" s="109">
        <v>46.247999999999998</v>
      </c>
      <c r="AB232" s="108"/>
      <c r="AC232" s="107" t="s">
        <v>351</v>
      </c>
      <c r="AE232" s="95">
        <v>125.017</v>
      </c>
      <c r="AF232" s="95">
        <v>14.917999999999999</v>
      </c>
      <c r="AG232" s="94"/>
      <c r="AH232" s="95" t="s">
        <v>58</v>
      </c>
      <c r="AJ232" s="89">
        <v>77.891999999999996</v>
      </c>
      <c r="AK232" s="89">
        <v>16.904</v>
      </c>
      <c r="AL232" s="98"/>
      <c r="AM232" s="89" t="s">
        <v>58</v>
      </c>
    </row>
    <row r="233" spans="26:78" x14ac:dyDescent="0.25">
      <c r="Z233" s="109">
        <v>158</v>
      </c>
      <c r="AA233" s="109">
        <v>46.2</v>
      </c>
      <c r="AB233" s="108">
        <v>1.284E-3</v>
      </c>
      <c r="AC233" s="107" t="s">
        <v>60</v>
      </c>
      <c r="AE233" s="95">
        <v>127.858</v>
      </c>
      <c r="AF233" s="95">
        <v>24.0245</v>
      </c>
      <c r="AG233" s="94"/>
      <c r="AH233" s="95" t="s">
        <v>205</v>
      </c>
      <c r="AJ233" s="89">
        <v>78</v>
      </c>
      <c r="AK233" s="89">
        <v>10.3</v>
      </c>
      <c r="AL233" s="98"/>
      <c r="AM233" s="89" t="s">
        <v>62</v>
      </c>
    </row>
    <row r="234" spans="26:78" x14ac:dyDescent="0.25">
      <c r="Z234" s="109">
        <v>158</v>
      </c>
      <c r="AA234" s="109">
        <v>46.2</v>
      </c>
      <c r="AB234" s="108">
        <f>(2.82-2.6)/1.82</f>
        <v>0.12087912087912074</v>
      </c>
      <c r="AC234" s="107" t="s">
        <v>60</v>
      </c>
      <c r="AE234" s="95">
        <v>128.72</v>
      </c>
      <c r="AF234" s="95">
        <v>25.798999999999999</v>
      </c>
      <c r="AG234" s="94"/>
      <c r="AH234" s="95" t="s">
        <v>351</v>
      </c>
      <c r="AJ234" s="89">
        <v>78</v>
      </c>
      <c r="AK234" s="89">
        <v>12.15</v>
      </c>
      <c r="AL234" s="98"/>
      <c r="AM234" s="89" t="s">
        <v>62</v>
      </c>
    </row>
    <row r="235" spans="26:78" x14ac:dyDescent="0.25">
      <c r="Z235" s="109">
        <v>158.25200000000001</v>
      </c>
      <c r="AA235" s="109"/>
      <c r="AB235" s="108">
        <v>5.9979999999999999E-2</v>
      </c>
      <c r="AC235" s="107" t="s">
        <v>351</v>
      </c>
      <c r="AE235" s="95">
        <v>129.161</v>
      </c>
      <c r="AF235" s="95">
        <v>15.039</v>
      </c>
      <c r="AG235" s="94"/>
      <c r="AH235" s="95" t="s">
        <v>351</v>
      </c>
      <c r="AJ235" s="89">
        <v>78</v>
      </c>
      <c r="AK235" s="89">
        <v>14</v>
      </c>
      <c r="AL235" s="98">
        <v>5.9400000000000001E-2</v>
      </c>
      <c r="AM235" s="89" t="s">
        <v>58</v>
      </c>
      <c r="BY235" s="18"/>
      <c r="BZ235" s="18"/>
    </row>
    <row r="236" spans="26:78" x14ac:dyDescent="0.25">
      <c r="Z236" s="109">
        <v>158.57913098636217</v>
      </c>
      <c r="AA236" s="109">
        <v>66.879024807291884</v>
      </c>
      <c r="AB236" s="108">
        <v>3.8998999999999999E-2</v>
      </c>
      <c r="AC236" s="107" t="s">
        <v>51</v>
      </c>
      <c r="AE236" s="95">
        <v>131.059</v>
      </c>
      <c r="AF236" s="95">
        <v>38.238999999999997</v>
      </c>
      <c r="AG236" s="94"/>
      <c r="AH236" s="95" t="s">
        <v>351</v>
      </c>
      <c r="AJ236" s="89">
        <v>78</v>
      </c>
      <c r="AK236" s="89">
        <v>15.8</v>
      </c>
      <c r="AL236" s="98">
        <v>5.2400000000000002E-2</v>
      </c>
      <c r="AM236" s="89" t="s">
        <v>58</v>
      </c>
    </row>
    <row r="237" spans="26:78" x14ac:dyDescent="0.25">
      <c r="Z237" s="109">
        <v>158.57913098636217</v>
      </c>
      <c r="AA237" s="109">
        <v>66.879024807291884</v>
      </c>
      <c r="AB237" s="108">
        <v>0.10382513661202182</v>
      </c>
      <c r="AC237" s="107" t="s">
        <v>51</v>
      </c>
      <c r="AE237" s="95">
        <v>132.49199999999999</v>
      </c>
      <c r="AF237" s="95">
        <v>16.559999999999999</v>
      </c>
      <c r="AG237" s="94"/>
      <c r="AH237" s="95" t="s">
        <v>351</v>
      </c>
      <c r="AJ237" s="89">
        <v>78</v>
      </c>
      <c r="AK237" s="152"/>
      <c r="AL237" s="98">
        <v>5.9400000000000001E-2</v>
      </c>
      <c r="AM237" s="89" t="s">
        <v>494</v>
      </c>
    </row>
    <row r="238" spans="26:78" x14ac:dyDescent="0.25">
      <c r="Z238" s="109">
        <v>158.59100000000001</v>
      </c>
      <c r="AA238" s="109">
        <v>65.873999999999995</v>
      </c>
      <c r="AB238" s="108"/>
      <c r="AC238" s="107" t="s">
        <v>351</v>
      </c>
      <c r="AE238" s="95">
        <v>133.56800000000001</v>
      </c>
      <c r="AF238" s="95">
        <v>67.08</v>
      </c>
      <c r="AG238" s="94"/>
      <c r="AH238" s="95" t="s">
        <v>351</v>
      </c>
      <c r="AJ238" s="89">
        <v>78</v>
      </c>
      <c r="AK238" s="152"/>
      <c r="AL238" s="98">
        <v>5.2400000000000002E-2</v>
      </c>
      <c r="AM238" s="89" t="s">
        <v>497</v>
      </c>
    </row>
    <row r="239" spans="26:78" x14ac:dyDescent="0.25">
      <c r="Z239" s="109">
        <v>158.90299999999999</v>
      </c>
      <c r="AA239" s="109">
        <v>45.237000000000002</v>
      </c>
      <c r="AB239" s="108"/>
      <c r="AC239" s="107" t="s">
        <v>351</v>
      </c>
      <c r="AE239" s="95">
        <v>134.99299999999999</v>
      </c>
      <c r="AF239" s="95">
        <v>18.001000000000001</v>
      </c>
      <c r="AG239" s="94"/>
      <c r="AH239" s="95" t="s">
        <v>351</v>
      </c>
      <c r="AJ239" s="89">
        <v>79.052999999999997</v>
      </c>
      <c r="AK239" s="89">
        <v>26.635400000000001</v>
      </c>
      <c r="AL239" s="98"/>
      <c r="AM239" s="89" t="s">
        <v>203</v>
      </c>
    </row>
    <row r="240" spans="26:78" x14ac:dyDescent="0.25">
      <c r="Z240" s="109">
        <v>163.69300000000001</v>
      </c>
      <c r="AA240" s="109">
        <v>66.680999999999997</v>
      </c>
      <c r="AB240" s="108"/>
      <c r="AC240" s="107" t="s">
        <v>351</v>
      </c>
      <c r="AE240" s="95">
        <v>135.08699999999999</v>
      </c>
      <c r="AF240" s="95">
        <v>27.041</v>
      </c>
      <c r="AG240" s="94"/>
      <c r="AH240" s="95" t="s">
        <v>351</v>
      </c>
      <c r="AJ240" s="89">
        <v>80.337000000000003</v>
      </c>
      <c r="AK240" s="89">
        <v>46.420999999999999</v>
      </c>
      <c r="AL240" s="98"/>
      <c r="AM240" s="89" t="s">
        <v>351</v>
      </c>
    </row>
    <row r="241" spans="26:78" x14ac:dyDescent="0.25">
      <c r="Z241" s="109">
        <v>164.83500000000001</v>
      </c>
      <c r="AA241" s="109"/>
      <c r="AB241" s="108">
        <v>8.9110000000000005E-3</v>
      </c>
      <c r="AC241" s="107" t="s">
        <v>351</v>
      </c>
      <c r="AE241" s="95">
        <v>135.69999999999999</v>
      </c>
      <c r="AF241" s="95"/>
      <c r="AG241" s="94">
        <v>3.6000000000000004E-2</v>
      </c>
      <c r="AH241" s="95" t="s">
        <v>298</v>
      </c>
      <c r="AJ241" s="89">
        <v>80.710999999999999</v>
      </c>
      <c r="AK241" s="89">
        <v>30.442</v>
      </c>
      <c r="AL241" s="98"/>
      <c r="AM241" s="89" t="s">
        <v>351</v>
      </c>
    </row>
    <row r="242" spans="26:78" x14ac:dyDescent="0.25">
      <c r="Z242" s="109">
        <v>164.839</v>
      </c>
      <c r="AA242" s="109">
        <v>52.713000000000001</v>
      </c>
      <c r="AB242" s="108"/>
      <c r="AC242" s="107" t="s">
        <v>351</v>
      </c>
      <c r="AE242" s="95">
        <v>136.19999999999999</v>
      </c>
      <c r="AF242" s="95">
        <v>26</v>
      </c>
      <c r="AG242" s="94">
        <v>3.7999999999999999E-2</v>
      </c>
      <c r="AH242" s="95" t="s">
        <v>298</v>
      </c>
      <c r="AJ242" s="89">
        <v>81.515000000000001</v>
      </c>
      <c r="AK242" s="152"/>
      <c r="AL242" s="98">
        <v>1.0821000000000001E-2</v>
      </c>
      <c r="AM242" s="89" t="s">
        <v>351</v>
      </c>
    </row>
    <row r="243" spans="26:78" x14ac:dyDescent="0.25">
      <c r="Z243" s="109">
        <v>165.27799999999999</v>
      </c>
      <c r="AA243" s="109"/>
      <c r="AB243" s="108">
        <v>1.2272E-2</v>
      </c>
      <c r="AC243" s="107" t="s">
        <v>351</v>
      </c>
      <c r="AE243" s="95">
        <v>138.761</v>
      </c>
      <c r="AF243" s="95">
        <v>35.082000000000001</v>
      </c>
      <c r="AG243" s="94"/>
      <c r="AH243" s="95" t="s">
        <v>351</v>
      </c>
      <c r="AJ243" s="89">
        <v>81.918000000000006</v>
      </c>
      <c r="AK243" s="89">
        <v>11.786099999999999</v>
      </c>
      <c r="AL243" s="98"/>
      <c r="AM243" s="89" t="s">
        <v>203</v>
      </c>
    </row>
    <row r="244" spans="26:78" x14ac:dyDescent="0.25">
      <c r="Z244" s="109">
        <v>165.672</v>
      </c>
      <c r="AA244" s="109">
        <v>72.667000000000002</v>
      </c>
      <c r="AB244" s="108"/>
      <c r="AC244" s="107" t="s">
        <v>351</v>
      </c>
      <c r="AE244" s="95">
        <v>139.04</v>
      </c>
      <c r="AF244" s="95">
        <v>62.042000000000002</v>
      </c>
      <c r="AG244" s="94"/>
      <c r="AH244" s="95" t="s">
        <v>351</v>
      </c>
      <c r="AJ244" s="89">
        <v>82.203999999999994</v>
      </c>
      <c r="AK244" s="89">
        <v>54.667999999999999</v>
      </c>
      <c r="AL244" s="98"/>
      <c r="AM244" s="89" t="s">
        <v>351</v>
      </c>
      <c r="BY244" s="18"/>
      <c r="BZ244" s="18"/>
    </row>
    <row r="245" spans="26:78" x14ac:dyDescent="0.25">
      <c r="Z245" s="109">
        <v>171.33799999999999</v>
      </c>
      <c r="AA245" s="109"/>
      <c r="AB245" s="108">
        <v>6.202E-3</v>
      </c>
      <c r="AC245" s="107" t="s">
        <v>351</v>
      </c>
      <c r="AE245" s="95">
        <v>139.32300000000001</v>
      </c>
      <c r="AF245" s="95">
        <v>36.002000000000002</v>
      </c>
      <c r="AG245" s="94"/>
      <c r="AH245" s="95" t="s">
        <v>351</v>
      </c>
      <c r="AJ245" s="89">
        <v>82.349000000000004</v>
      </c>
      <c r="AK245" s="89">
        <v>23.107600000000001</v>
      </c>
      <c r="AL245" s="98"/>
      <c r="AM245" s="89" t="s">
        <v>203</v>
      </c>
    </row>
    <row r="246" spans="26:78" x14ac:dyDescent="0.25">
      <c r="Z246" s="109">
        <v>171.607</v>
      </c>
      <c r="AA246" s="109">
        <v>45.436999999999998</v>
      </c>
      <c r="AB246" s="108"/>
      <c r="AC246" s="107" t="s">
        <v>351</v>
      </c>
      <c r="AE246" s="95">
        <v>140.518</v>
      </c>
      <c r="AF246" s="95">
        <v>18.001999999999999</v>
      </c>
      <c r="AG246" s="94"/>
      <c r="AH246" s="95" t="s">
        <v>351</v>
      </c>
      <c r="AJ246" s="89">
        <v>83.132000000000005</v>
      </c>
      <c r="AK246" s="89">
        <v>13.686</v>
      </c>
      <c r="AL246" s="98"/>
      <c r="AM246" s="89" t="s">
        <v>351</v>
      </c>
    </row>
    <row r="247" spans="26:78" x14ac:dyDescent="0.25">
      <c r="Z247" s="109">
        <v>172.857</v>
      </c>
      <c r="AA247" s="109">
        <v>61.274000000000001</v>
      </c>
      <c r="AB247" s="108"/>
      <c r="AC247" s="107" t="s">
        <v>351</v>
      </c>
      <c r="AE247" s="95">
        <v>140.56200000000001</v>
      </c>
      <c r="AF247" s="95">
        <v>22.202000000000002</v>
      </c>
      <c r="AG247" s="94"/>
      <c r="AH247" s="95" t="s">
        <v>351</v>
      </c>
      <c r="AJ247" s="89">
        <v>83.158000000000001</v>
      </c>
      <c r="AK247" s="89">
        <v>12.506</v>
      </c>
      <c r="AL247" s="98"/>
      <c r="AM247" s="89" t="s">
        <v>351</v>
      </c>
    </row>
    <row r="248" spans="26:78" x14ac:dyDescent="0.25">
      <c r="Z248" s="109">
        <v>172.96100000000001</v>
      </c>
      <c r="AA248" s="109">
        <v>30.760999999999999</v>
      </c>
      <c r="AB248" s="108"/>
      <c r="AC248" s="107" t="s">
        <v>351</v>
      </c>
      <c r="AE248" s="95">
        <v>141.375</v>
      </c>
      <c r="AF248" s="95">
        <v>20.722000000000001</v>
      </c>
      <c r="AG248" s="94"/>
      <c r="AH248" s="95" t="s">
        <v>351</v>
      </c>
      <c r="AJ248" s="89">
        <v>83.5</v>
      </c>
      <c r="AK248" s="89">
        <v>11.2</v>
      </c>
      <c r="AL248" s="98"/>
      <c r="AM248" s="89" t="s">
        <v>62</v>
      </c>
    </row>
    <row r="249" spans="26:78" x14ac:dyDescent="0.25">
      <c r="Z249" s="109">
        <v>172.96100000000001</v>
      </c>
      <c r="AA249" s="109">
        <v>27.2</v>
      </c>
      <c r="AB249" s="108"/>
      <c r="AC249" s="107" t="s">
        <v>351</v>
      </c>
      <c r="AE249" s="95">
        <v>144.672</v>
      </c>
      <c r="AF249" s="95">
        <v>72.363</v>
      </c>
      <c r="AG249" s="94"/>
      <c r="AH249" s="95" t="s">
        <v>351</v>
      </c>
      <c r="AJ249" s="89">
        <v>83.528999999999996</v>
      </c>
      <c r="AK249" s="89">
        <v>17.271000000000001</v>
      </c>
      <c r="AL249" s="98"/>
      <c r="AM249" s="89" t="s">
        <v>351</v>
      </c>
    </row>
    <row r="250" spans="26:78" x14ac:dyDescent="0.25">
      <c r="Z250" s="109">
        <v>173</v>
      </c>
      <c r="AA250" s="109">
        <v>27.17</v>
      </c>
      <c r="AB250" s="108">
        <v>3.4319000000000002E-2</v>
      </c>
      <c r="AC250" s="107" t="s">
        <v>52</v>
      </c>
      <c r="AE250" s="95">
        <v>147</v>
      </c>
      <c r="AF250" s="95">
        <v>28</v>
      </c>
      <c r="AG250" s="94"/>
      <c r="AH250" s="95" t="s">
        <v>337</v>
      </c>
      <c r="AJ250" s="89">
        <v>87.009</v>
      </c>
      <c r="AK250" s="89">
        <v>12.422499999999999</v>
      </c>
      <c r="AL250" s="98"/>
      <c r="AM250" s="89" t="s">
        <v>203</v>
      </c>
    </row>
    <row r="251" spans="26:78" x14ac:dyDescent="0.25">
      <c r="Z251" s="109">
        <v>173</v>
      </c>
      <c r="AA251" s="109">
        <v>30.7</v>
      </c>
      <c r="AB251" s="108">
        <v>3.4000000000000002E-2</v>
      </c>
      <c r="AC251" s="107" t="s">
        <v>52</v>
      </c>
      <c r="AE251" s="95">
        <v>148.23701374812117</v>
      </c>
      <c r="AF251" s="95">
        <v>25.51055585432783</v>
      </c>
      <c r="AG251" s="94">
        <v>6.0606060606060663E-2</v>
      </c>
      <c r="AH251" s="95" t="s">
        <v>110</v>
      </c>
      <c r="AJ251" s="89">
        <v>87.751000000000005</v>
      </c>
      <c r="AK251" s="89">
        <v>16.6892</v>
      </c>
      <c r="AL251" s="98"/>
      <c r="AM251" s="89" t="s">
        <v>203</v>
      </c>
    </row>
    <row r="252" spans="26:78" x14ac:dyDescent="0.25">
      <c r="Z252" s="109">
        <v>173.00299999999999</v>
      </c>
      <c r="AA252" s="109"/>
      <c r="AB252" s="108">
        <v>2.4032999999999999E-2</v>
      </c>
      <c r="AC252" s="107" t="s">
        <v>351</v>
      </c>
      <c r="AE252" s="95">
        <v>148.94999999999999</v>
      </c>
      <c r="AF252" s="95">
        <v>32.005000000000003</v>
      </c>
      <c r="AG252" s="94"/>
      <c r="AH252" s="95" t="s">
        <v>351</v>
      </c>
      <c r="AJ252" s="89">
        <v>88.192999999999998</v>
      </c>
      <c r="AK252" s="89">
        <v>15.813000000000001</v>
      </c>
      <c r="AL252" s="98"/>
      <c r="AM252" s="89" t="s">
        <v>203</v>
      </c>
    </row>
    <row r="253" spans="26:78" x14ac:dyDescent="0.25">
      <c r="Z253" s="109">
        <v>173.00899999999999</v>
      </c>
      <c r="AA253" s="109"/>
      <c r="AB253" s="108">
        <v>3.3834999999999997E-2</v>
      </c>
      <c r="AC253" s="107" t="s">
        <v>351</v>
      </c>
      <c r="AE253" s="95">
        <v>150</v>
      </c>
      <c r="AF253" s="95">
        <v>23.8</v>
      </c>
      <c r="AG253" s="94">
        <v>7.1499999999999994E-2</v>
      </c>
      <c r="AH253" s="95" t="s">
        <v>58</v>
      </c>
      <c r="AJ253" s="89">
        <v>89.016000000000005</v>
      </c>
      <c r="AK253" s="89">
        <v>22.113</v>
      </c>
      <c r="AL253" s="98"/>
      <c r="AM253" s="89" t="s">
        <v>351</v>
      </c>
    </row>
    <row r="254" spans="26:78" x14ac:dyDescent="0.25">
      <c r="Z254" s="109">
        <v>173.065</v>
      </c>
      <c r="AA254" s="109">
        <v>52.988999999999997</v>
      </c>
      <c r="AB254" s="108"/>
      <c r="AC254" s="107" t="s">
        <v>351</v>
      </c>
      <c r="AE254" s="95">
        <v>150.24600000000001</v>
      </c>
      <c r="AF254" s="95">
        <v>23.725000000000001</v>
      </c>
      <c r="AG254" s="94"/>
      <c r="AH254" s="95" t="s">
        <v>58</v>
      </c>
      <c r="AJ254" s="89">
        <v>89.813000000000002</v>
      </c>
      <c r="AK254" s="89">
        <v>34.521000000000001</v>
      </c>
      <c r="AL254" s="98"/>
      <c r="AM254" s="89" t="s">
        <v>351</v>
      </c>
    </row>
    <row r="255" spans="26:78" x14ac:dyDescent="0.25">
      <c r="Z255" s="109">
        <v>175</v>
      </c>
      <c r="AA255" s="109"/>
      <c r="AB255" s="108"/>
      <c r="AC255" s="107" t="s">
        <v>56</v>
      </c>
      <c r="AE255" s="95">
        <v>151.928</v>
      </c>
      <c r="AF255" s="95">
        <v>26.085999999999999</v>
      </c>
      <c r="AG255" s="94"/>
      <c r="AH255" s="95" t="s">
        <v>351</v>
      </c>
      <c r="AJ255" s="89">
        <v>90.56</v>
      </c>
      <c r="AK255" s="89">
        <v>25.3933</v>
      </c>
      <c r="AL255" s="98"/>
      <c r="AM255" s="89" t="s">
        <v>203</v>
      </c>
    </row>
    <row r="256" spans="26:78" x14ac:dyDescent="0.25">
      <c r="Z256" s="109">
        <v>175.04300000000001</v>
      </c>
      <c r="AA256" s="109">
        <v>69.558999999999997</v>
      </c>
      <c r="AB256" s="108"/>
      <c r="AC256" s="107" t="s">
        <v>351</v>
      </c>
      <c r="AE256" s="95">
        <v>152.16200000000001</v>
      </c>
      <c r="AF256" s="95">
        <v>22.045999999999999</v>
      </c>
      <c r="AG256" s="94"/>
      <c r="AH256" s="95" t="s">
        <v>351</v>
      </c>
      <c r="AJ256" s="89">
        <v>92.926000000000002</v>
      </c>
      <c r="AK256" s="89">
        <v>57.960999999999999</v>
      </c>
      <c r="AL256" s="98"/>
      <c r="AM256" s="89" t="s">
        <v>351</v>
      </c>
    </row>
    <row r="257" spans="26:39" x14ac:dyDescent="0.25">
      <c r="Z257" s="109">
        <v>178.89599999999999</v>
      </c>
      <c r="AA257" s="109">
        <v>66.198999999999998</v>
      </c>
      <c r="AB257" s="108"/>
      <c r="AC257" s="107" t="s">
        <v>351</v>
      </c>
      <c r="AE257" s="95">
        <v>153.876</v>
      </c>
      <c r="AF257" s="95">
        <v>27.526</v>
      </c>
      <c r="AG257" s="94"/>
      <c r="AH257" s="95" t="s">
        <v>351</v>
      </c>
      <c r="AJ257" s="89">
        <v>92.980999999999995</v>
      </c>
      <c r="AK257" s="89">
        <v>40.012999999999998</v>
      </c>
      <c r="AL257" s="98"/>
      <c r="AM257" s="89" t="s">
        <v>351</v>
      </c>
    </row>
    <row r="258" spans="26:39" x14ac:dyDescent="0.25">
      <c r="Z258" s="109">
        <v>179.46206896551723</v>
      </c>
      <c r="AA258" s="109">
        <v>87.103448275862064</v>
      </c>
      <c r="AB258" s="108">
        <v>5.4054054054055297E-3</v>
      </c>
      <c r="AC258" s="107" t="s">
        <v>456</v>
      </c>
      <c r="AE258" s="95">
        <v>154.32900000000001</v>
      </c>
      <c r="AF258" s="95">
        <v>44.526000000000003</v>
      </c>
      <c r="AG258" s="94"/>
      <c r="AH258" s="95" t="s">
        <v>351</v>
      </c>
      <c r="AJ258" s="89">
        <v>94.501000000000005</v>
      </c>
      <c r="AK258" s="89">
        <v>20.6023</v>
      </c>
      <c r="AL258" s="98"/>
      <c r="AM258" s="89" t="s">
        <v>203</v>
      </c>
    </row>
    <row r="259" spans="26:39" x14ac:dyDescent="0.25">
      <c r="Z259" s="109">
        <v>179.833</v>
      </c>
      <c r="AA259" s="109">
        <v>59.908999999999999</v>
      </c>
      <c r="AB259" s="108"/>
      <c r="AC259" s="107" t="s">
        <v>351</v>
      </c>
      <c r="AE259" s="95">
        <v>157.88</v>
      </c>
      <c r="AF259" s="95">
        <v>13.967000000000001</v>
      </c>
      <c r="AG259" s="94"/>
      <c r="AH259" s="95" t="s">
        <v>351</v>
      </c>
      <c r="AJ259" s="89">
        <v>94.766999999999996</v>
      </c>
      <c r="AK259" s="89">
        <v>38.624000000000002</v>
      </c>
      <c r="AL259" s="98"/>
      <c r="AM259" s="89" t="s">
        <v>351</v>
      </c>
    </row>
    <row r="260" spans="26:39" x14ac:dyDescent="0.25">
      <c r="Z260" s="109">
        <v>182.15700000000001</v>
      </c>
      <c r="AA260" s="109"/>
      <c r="AB260" s="108">
        <v>2.8791000000000001E-2</v>
      </c>
      <c r="AC260" s="107" t="s">
        <v>351</v>
      </c>
      <c r="AE260" s="95">
        <v>157.90600000000001</v>
      </c>
      <c r="AF260" s="95">
        <v>43.207000000000001</v>
      </c>
      <c r="AG260" s="94"/>
      <c r="AH260" s="95" t="s">
        <v>351</v>
      </c>
      <c r="AJ260" s="89">
        <v>96.182000000000002</v>
      </c>
      <c r="AK260" s="89">
        <v>40.393000000000001</v>
      </c>
      <c r="AL260" s="98"/>
      <c r="AM260" s="89" t="s">
        <v>351</v>
      </c>
    </row>
    <row r="261" spans="26:39" x14ac:dyDescent="0.25">
      <c r="Z261" s="109">
        <v>192.85</v>
      </c>
      <c r="AA261" s="109">
        <v>63.241</v>
      </c>
      <c r="AB261" s="108"/>
      <c r="AC261" s="107" t="s">
        <v>351</v>
      </c>
      <c r="AE261" s="95">
        <v>159.09399999999999</v>
      </c>
      <c r="AF261" s="95">
        <v>24.488</v>
      </c>
      <c r="AG261" s="94"/>
      <c r="AH261" s="95" t="s">
        <v>351</v>
      </c>
      <c r="AJ261" s="89">
        <v>97</v>
      </c>
      <c r="AK261" s="89">
        <v>9.1999999999999993</v>
      </c>
      <c r="AL261" s="98"/>
      <c r="AM261" s="89" t="s">
        <v>62</v>
      </c>
    </row>
    <row r="262" spans="26:39" x14ac:dyDescent="0.25">
      <c r="Z262" s="109">
        <v>193</v>
      </c>
      <c r="AA262" s="109">
        <v>65</v>
      </c>
      <c r="AB262" s="108">
        <v>2.4032999999999999E-2</v>
      </c>
      <c r="AC262" s="107" t="s">
        <v>60</v>
      </c>
      <c r="AE262" s="95">
        <v>159.137</v>
      </c>
      <c r="AF262" s="95">
        <v>55.328000000000003</v>
      </c>
      <c r="AG262" s="94"/>
      <c r="AH262" s="95" t="s">
        <v>351</v>
      </c>
      <c r="AJ262" s="89">
        <v>97.808999999999997</v>
      </c>
      <c r="AK262" s="89">
        <v>31.966000000000001</v>
      </c>
      <c r="AL262" s="98"/>
      <c r="AM262" s="89" t="s">
        <v>58</v>
      </c>
    </row>
    <row r="263" spans="26:39" x14ac:dyDescent="0.25">
      <c r="Z263" s="109">
        <v>193.05799999999999</v>
      </c>
      <c r="AA263" s="109">
        <v>65.034000000000006</v>
      </c>
      <c r="AB263" s="108"/>
      <c r="AC263" s="107" t="s">
        <v>351</v>
      </c>
      <c r="AE263" s="95">
        <v>163.78800000000001</v>
      </c>
      <c r="AF263" s="95">
        <v>24.369</v>
      </c>
      <c r="AG263" s="94"/>
      <c r="AH263" s="95" t="s">
        <v>58</v>
      </c>
      <c r="AJ263" s="89">
        <v>98</v>
      </c>
      <c r="AK263" s="89">
        <v>32</v>
      </c>
      <c r="AL263" s="98">
        <v>4.5999999999999999E-2</v>
      </c>
      <c r="AM263" s="89" t="s">
        <v>58</v>
      </c>
    </row>
    <row r="264" spans="26:39" x14ac:dyDescent="0.25">
      <c r="Z264" s="109">
        <v>195.76499999999999</v>
      </c>
      <c r="AA264" s="109">
        <v>76.576999999999998</v>
      </c>
      <c r="AB264" s="108"/>
      <c r="AC264" s="107" t="s">
        <v>351</v>
      </c>
      <c r="AE264" s="95">
        <v>164</v>
      </c>
      <c r="AF264" s="95">
        <v>25</v>
      </c>
      <c r="AG264" s="94">
        <v>3.9300000000000002E-2</v>
      </c>
      <c r="AH264" s="95" t="s">
        <v>58</v>
      </c>
      <c r="AJ264" s="89">
        <v>98</v>
      </c>
      <c r="AK264" s="152"/>
      <c r="AL264" s="98">
        <v>4.5999999999999999E-2</v>
      </c>
      <c r="AM264" s="89" t="s">
        <v>58</v>
      </c>
    </row>
    <row r="265" spans="26:39" x14ac:dyDescent="0.25">
      <c r="Z265" s="109">
        <v>195.869</v>
      </c>
      <c r="AA265" s="109">
        <v>19.870999999999999</v>
      </c>
      <c r="AB265" s="108"/>
      <c r="AC265" s="107" t="s">
        <v>351</v>
      </c>
      <c r="AE265" s="95">
        <v>166.21899999999999</v>
      </c>
      <c r="AF265" s="95">
        <v>45.65</v>
      </c>
      <c r="AG265" s="94"/>
      <c r="AH265" s="95" t="s">
        <v>351</v>
      </c>
      <c r="AJ265" s="89">
        <v>99.54</v>
      </c>
      <c r="AK265" s="89">
        <v>21.228999999999999</v>
      </c>
      <c r="AL265" s="98"/>
      <c r="AM265" s="89" t="s">
        <v>351</v>
      </c>
    </row>
    <row r="266" spans="26:39" x14ac:dyDescent="0.25">
      <c r="Z266" s="109">
        <v>197</v>
      </c>
      <c r="AA266" s="109">
        <v>55</v>
      </c>
      <c r="AB266" s="108">
        <v>1.8325999999999999E-2</v>
      </c>
      <c r="AC266" s="107" t="s">
        <v>60</v>
      </c>
      <c r="AE266" s="95">
        <v>168.6</v>
      </c>
      <c r="AF266" s="95"/>
      <c r="AG266" s="94"/>
      <c r="AH266" s="95" t="s">
        <v>56</v>
      </c>
      <c r="AJ266" s="89">
        <v>100.845</v>
      </c>
      <c r="AK266" s="89">
        <v>31.081</v>
      </c>
      <c r="AL266" s="98"/>
      <c r="AM266" s="89" t="s">
        <v>351</v>
      </c>
    </row>
    <row r="267" spans="26:39" x14ac:dyDescent="0.25">
      <c r="Z267" s="109">
        <v>197.536</v>
      </c>
      <c r="AA267" s="109">
        <v>54.88</v>
      </c>
      <c r="AB267" s="108"/>
      <c r="AC267" s="107" t="s">
        <v>351</v>
      </c>
      <c r="AE267" s="95">
        <v>168.82499999999999</v>
      </c>
      <c r="AF267" s="95">
        <v>30.571000000000002</v>
      </c>
      <c r="AG267" s="94"/>
      <c r="AH267" s="95" t="s">
        <v>351</v>
      </c>
      <c r="AJ267" s="89">
        <v>101.262</v>
      </c>
      <c r="AK267" s="152"/>
      <c r="AL267" s="98">
        <v>1.6931999999999999E-2</v>
      </c>
      <c r="AM267" s="89" t="s">
        <v>351</v>
      </c>
    </row>
    <row r="268" spans="26:39" x14ac:dyDescent="0.25">
      <c r="Z268" s="109">
        <v>197.84800000000001</v>
      </c>
      <c r="AA268" s="109">
        <v>55.511000000000003</v>
      </c>
      <c r="AB268" s="108"/>
      <c r="AC268" s="107" t="s">
        <v>351</v>
      </c>
      <c r="AE268" s="95">
        <v>176</v>
      </c>
      <c r="AF268" s="95">
        <v>31</v>
      </c>
      <c r="AG268" s="94">
        <v>9.4899999999999998E-2</v>
      </c>
      <c r="AH268" s="95" t="s">
        <v>58</v>
      </c>
      <c r="AJ268" s="89">
        <v>106.113</v>
      </c>
      <c r="AK268" s="89">
        <v>25.43</v>
      </c>
      <c r="AL268" s="98"/>
      <c r="AM268" s="89" t="s">
        <v>351</v>
      </c>
    </row>
    <row r="269" spans="26:39" x14ac:dyDescent="0.25">
      <c r="Z269" s="109">
        <v>197.952</v>
      </c>
      <c r="AA269" s="109">
        <v>97.289000000000001</v>
      </c>
      <c r="AB269" s="108"/>
      <c r="AC269" s="107" t="s">
        <v>351</v>
      </c>
      <c r="AE269" s="95">
        <v>176.28700000000001</v>
      </c>
      <c r="AF269" s="95">
        <v>30.933</v>
      </c>
      <c r="AG269" s="94"/>
      <c r="AH269" s="95" t="s">
        <v>58</v>
      </c>
      <c r="AJ269" s="89">
        <v>107.623</v>
      </c>
      <c r="AK269" s="89">
        <v>32.506</v>
      </c>
      <c r="AL269" s="98"/>
      <c r="AM269" s="89" t="s">
        <v>351</v>
      </c>
    </row>
    <row r="270" spans="26:39" ht="15.75" thickBot="1" x14ac:dyDescent="0.3">
      <c r="Z270" s="109">
        <v>199.58</v>
      </c>
      <c r="AA270" s="109"/>
      <c r="AB270" s="108">
        <v>3.2892999999999999E-2</v>
      </c>
      <c r="AC270" s="107" t="s">
        <v>351</v>
      </c>
      <c r="AE270" s="151">
        <v>177</v>
      </c>
      <c r="AF270" s="151">
        <v>31</v>
      </c>
      <c r="AG270" s="119">
        <v>5.3199999999999997E-2</v>
      </c>
      <c r="AH270" s="151" t="s">
        <v>58</v>
      </c>
      <c r="AJ270" s="89">
        <v>108</v>
      </c>
      <c r="AK270" s="89">
        <v>13.2</v>
      </c>
      <c r="AL270" s="98"/>
      <c r="AM270" s="89" t="s">
        <v>62</v>
      </c>
    </row>
    <row r="271" spans="26:39" x14ac:dyDescent="0.25">
      <c r="Z271" s="109">
        <v>203.15899999999999</v>
      </c>
      <c r="AA271" s="109">
        <v>74.379000000000005</v>
      </c>
      <c r="AB271" s="108"/>
      <c r="AC271" s="107" t="s">
        <v>351</v>
      </c>
      <c r="AE271" s="141">
        <f>AVERAGE(AE2:AE270)</f>
        <v>77.960678989052539</v>
      </c>
      <c r="AF271" s="141">
        <f t="shared" ref="AF271:AG271" si="19">AVERAGE(AF2:AF270)</f>
        <v>17.008708242712469</v>
      </c>
      <c r="AG271" s="166">
        <f t="shared" si="19"/>
        <v>0.12437301136363629</v>
      </c>
      <c r="AH271" s="113" t="s">
        <v>481</v>
      </c>
      <c r="AJ271" s="89">
        <v>108.074</v>
      </c>
      <c r="AK271" s="152"/>
      <c r="AL271" s="98">
        <v>0.16614100000000001</v>
      </c>
      <c r="AM271" s="89" t="s">
        <v>351</v>
      </c>
    </row>
    <row r="272" spans="26:39" x14ac:dyDescent="0.25">
      <c r="Z272" s="109">
        <v>204.61600000000001</v>
      </c>
      <c r="AA272" s="109">
        <v>39.091999999999999</v>
      </c>
      <c r="AB272" s="108"/>
      <c r="AC272" s="107" t="s">
        <v>351</v>
      </c>
      <c r="AE272" s="167">
        <f>COUNT(AE2:AE270)</f>
        <v>269</v>
      </c>
      <c r="AF272" s="167">
        <f t="shared" ref="AF272:AG272" si="20">COUNT(AF2:AF270)</f>
        <v>255</v>
      </c>
      <c r="AG272" s="167">
        <f t="shared" si="20"/>
        <v>32</v>
      </c>
      <c r="AH272" s="113" t="s">
        <v>482</v>
      </c>
      <c r="AJ272" s="89">
        <v>109.462</v>
      </c>
      <c r="AK272" s="89">
        <v>15.307</v>
      </c>
      <c r="AL272" s="98"/>
      <c r="AM272" s="89" t="s">
        <v>351</v>
      </c>
    </row>
    <row r="273" spans="26:39" x14ac:dyDescent="0.25">
      <c r="Z273" s="109">
        <v>209.40600000000001</v>
      </c>
      <c r="AA273" s="109">
        <v>76.373000000000005</v>
      </c>
      <c r="AB273" s="108"/>
      <c r="AC273" s="107" t="s">
        <v>351</v>
      </c>
      <c r="AE273" s="141">
        <f>_xlfn.STDEV.S(AE2:AE270)</f>
        <v>40.103351120927911</v>
      </c>
      <c r="AF273" s="141">
        <f t="shared" ref="AF273:AG273" si="21">_xlfn.STDEV.S(AF2:AF270)</f>
        <v>11.591435883446922</v>
      </c>
      <c r="AG273" s="166">
        <f t="shared" si="21"/>
        <v>7.733418832420734E-2</v>
      </c>
      <c r="AH273" s="113" t="s">
        <v>524</v>
      </c>
      <c r="AJ273" s="89">
        <v>109.553</v>
      </c>
      <c r="AK273" s="89">
        <v>24.939</v>
      </c>
      <c r="AL273" s="98"/>
      <c r="AM273" s="89" t="s">
        <v>58</v>
      </c>
    </row>
    <row r="274" spans="26:39" x14ac:dyDescent="0.25">
      <c r="Z274" s="109">
        <v>209.49299999999999</v>
      </c>
      <c r="AA274" s="109"/>
      <c r="AB274" s="108">
        <v>1.8325999999999999E-2</v>
      </c>
      <c r="AC274" s="107" t="s">
        <v>351</v>
      </c>
      <c r="AE274" s="178">
        <f>_xlfn.CONFIDENCE.NORM(0.05,AE273,AE272)</f>
        <v>4.7923951030115992</v>
      </c>
      <c r="AF274" s="178">
        <f>_xlfn.CONFIDENCE.NORM(0.05,AF273,AF272)</f>
        <v>1.422706245837507</v>
      </c>
      <c r="AG274" s="179">
        <f>_xlfn.CONFIDENCE.NORM(0.05,AG273,AG272)</f>
        <v>2.6794436837874282E-2</v>
      </c>
      <c r="AH274" s="113" t="s">
        <v>525</v>
      </c>
      <c r="AJ274" s="89">
        <v>109.762</v>
      </c>
      <c r="AK274" s="89">
        <v>18.084</v>
      </c>
      <c r="AL274" s="98"/>
      <c r="AM274" s="89" t="s">
        <v>351</v>
      </c>
    </row>
    <row r="275" spans="26:39" x14ac:dyDescent="0.25">
      <c r="Z275" s="109">
        <v>209.946</v>
      </c>
      <c r="AA275" s="109"/>
      <c r="AB275" s="108">
        <v>3.6623999999999997E-2</v>
      </c>
      <c r="AC275" s="107" t="s">
        <v>351</v>
      </c>
      <c r="AJ275" s="89">
        <v>109.87</v>
      </c>
      <c r="AK275" s="89">
        <v>11.891999999999999</v>
      </c>
      <c r="AL275" s="98"/>
      <c r="AM275" s="89" t="s">
        <v>351</v>
      </c>
    </row>
    <row r="276" spans="26:39" x14ac:dyDescent="0.25">
      <c r="Z276" s="109">
        <v>211.59299999999999</v>
      </c>
      <c r="AA276" s="109">
        <v>44.798999999999999</v>
      </c>
      <c r="AB276" s="108"/>
      <c r="AC276" s="107" t="s">
        <v>351</v>
      </c>
      <c r="AJ276" s="89">
        <v>110</v>
      </c>
      <c r="AK276" s="89">
        <v>25</v>
      </c>
      <c r="AL276" s="98">
        <v>3.3799999999999997E-2</v>
      </c>
      <c r="AM276" s="89" t="s">
        <v>58</v>
      </c>
    </row>
    <row r="277" spans="26:39" x14ac:dyDescent="0.25">
      <c r="Z277" s="109">
        <v>213.78</v>
      </c>
      <c r="AA277" s="109">
        <v>78.064999999999998</v>
      </c>
      <c r="AB277" s="108"/>
      <c r="AC277" s="107" t="s">
        <v>351</v>
      </c>
      <c r="AJ277" s="89">
        <v>110</v>
      </c>
      <c r="AK277" s="152"/>
      <c r="AL277" s="98">
        <v>3.3799999999999997E-2</v>
      </c>
      <c r="AM277" s="89" t="s">
        <v>496</v>
      </c>
    </row>
    <row r="278" spans="26:39" x14ac:dyDescent="0.25">
      <c r="Z278" s="109">
        <v>214.23400000000001</v>
      </c>
      <c r="AA278" s="109"/>
      <c r="AB278" s="108">
        <v>1.8325000000000001E-2</v>
      </c>
      <c r="AC278" s="107" t="s">
        <v>351</v>
      </c>
      <c r="AJ278" s="89">
        <v>110.111</v>
      </c>
      <c r="AK278" s="89">
        <v>13.246</v>
      </c>
      <c r="AL278" s="98"/>
      <c r="AM278" s="89" t="s">
        <v>351</v>
      </c>
    </row>
    <row r="279" spans="26:39" x14ac:dyDescent="0.25">
      <c r="Z279" s="109">
        <v>240.24700000000001</v>
      </c>
      <c r="AA279" s="109"/>
      <c r="AB279" s="108">
        <v>6.2740000000000001E-3</v>
      </c>
      <c r="AC279" s="107" t="s">
        <v>351</v>
      </c>
      <c r="AJ279" s="89">
        <v>110.111</v>
      </c>
      <c r="AK279" s="89">
        <v>23.034800000000001</v>
      </c>
      <c r="AL279" s="98"/>
      <c r="AM279" s="89" t="s">
        <v>203</v>
      </c>
    </row>
    <row r="280" spans="26:39" x14ac:dyDescent="0.25">
      <c r="Z280" s="109">
        <v>245.01900000000001</v>
      </c>
      <c r="AA280" s="109">
        <v>75.155000000000001</v>
      </c>
      <c r="AB280" s="108"/>
      <c r="AC280" s="107" t="s">
        <v>351</v>
      </c>
      <c r="AJ280" s="89">
        <v>110.145</v>
      </c>
      <c r="AK280" s="152"/>
      <c r="AL280" s="98">
        <v>1.6802000000000001E-2</v>
      </c>
      <c r="AM280" s="89" t="s">
        <v>351</v>
      </c>
    </row>
    <row r="281" spans="26:39" x14ac:dyDescent="0.25">
      <c r="Z281" s="109">
        <v>245.12299999999999</v>
      </c>
      <c r="AA281" s="109">
        <v>63.712000000000003</v>
      </c>
      <c r="AB281" s="108"/>
      <c r="AC281" s="107" t="s">
        <v>351</v>
      </c>
      <c r="AJ281" s="89">
        <v>110.3</v>
      </c>
      <c r="AK281" s="89">
        <v>13.44</v>
      </c>
      <c r="AL281" s="98">
        <v>1.7000000000000001E-2</v>
      </c>
      <c r="AM281" s="89" t="s">
        <v>52</v>
      </c>
    </row>
    <row r="282" spans="26:39" x14ac:dyDescent="0.25">
      <c r="Z282" s="109">
        <v>255.10555854327831</v>
      </c>
      <c r="AA282" s="109">
        <v>65.500075842193084</v>
      </c>
      <c r="AB282" s="108"/>
      <c r="AC282" s="107" t="s">
        <v>51</v>
      </c>
      <c r="AJ282" s="89">
        <v>111.89</v>
      </c>
      <c r="AK282" s="89">
        <v>15.773999999999999</v>
      </c>
      <c r="AL282" s="98"/>
      <c r="AM282" s="89" t="s">
        <v>351</v>
      </c>
    </row>
    <row r="283" spans="26:39" x14ac:dyDescent="0.25">
      <c r="Z283" s="109">
        <v>277.50799999999998</v>
      </c>
      <c r="AA283" s="109">
        <v>58.856999999999999</v>
      </c>
      <c r="AB283" s="108"/>
      <c r="AC283" s="107" t="s">
        <v>351</v>
      </c>
      <c r="AJ283" s="89">
        <v>111.98399999999999</v>
      </c>
      <c r="AK283" s="89">
        <v>22.629000000000001</v>
      </c>
      <c r="AL283" s="98"/>
      <c r="AM283" s="89" t="s">
        <v>351</v>
      </c>
    </row>
    <row r="284" spans="26:39" ht="15.75" thickBot="1" x14ac:dyDescent="0.3">
      <c r="Z284" s="114">
        <v>293.64800000000002</v>
      </c>
      <c r="AA284" s="114">
        <v>77.42</v>
      </c>
      <c r="AB284" s="115"/>
      <c r="AC284" s="116" t="s">
        <v>351</v>
      </c>
      <c r="AJ284" s="89">
        <v>112.008</v>
      </c>
      <c r="AK284" s="89">
        <v>24.664999999999999</v>
      </c>
      <c r="AL284" s="98"/>
      <c r="AM284" s="89" t="s">
        <v>351</v>
      </c>
    </row>
    <row r="285" spans="26:39" x14ac:dyDescent="0.25">
      <c r="Z285" s="180">
        <f>AVERAGE(Z2:Z284)</f>
        <v>105.80629357742146</v>
      </c>
      <c r="AA285" s="180">
        <f t="shared" ref="AA285:AB285" si="22">AVERAGE(AA2:AA284)</f>
        <v>43.551832176794917</v>
      </c>
      <c r="AB285" s="181">
        <f t="shared" si="22"/>
        <v>6.5473048174673948E-2</v>
      </c>
      <c r="AC285" s="113" t="s">
        <v>481</v>
      </c>
      <c r="AJ285" s="89">
        <v>112.131</v>
      </c>
      <c r="AK285" s="89">
        <v>13.933999999999999</v>
      </c>
      <c r="AL285" s="98"/>
      <c r="AM285" s="89" t="s">
        <v>351</v>
      </c>
    </row>
    <row r="286" spans="26:39" x14ac:dyDescent="0.25">
      <c r="Z286" s="182">
        <f>COUNT(Z2:Z284)</f>
        <v>283</v>
      </c>
      <c r="AA286" s="182">
        <f t="shared" ref="AA286:AB286" si="23">COUNT(AA2:AA284)</f>
        <v>216</v>
      </c>
      <c r="AB286" s="182">
        <f t="shared" si="23"/>
        <v>76</v>
      </c>
      <c r="AC286" s="113" t="s">
        <v>482</v>
      </c>
      <c r="AJ286" s="89">
        <v>112.331</v>
      </c>
      <c r="AK286" s="152"/>
      <c r="AL286" s="98">
        <v>1.5301E-2</v>
      </c>
      <c r="AM286" s="89" t="s">
        <v>351</v>
      </c>
    </row>
    <row r="287" spans="26:39" x14ac:dyDescent="0.25">
      <c r="Z287" s="180">
        <f>_xlfn.STDEV.S(Z2:Z284)</f>
        <v>54.742234720597395</v>
      </c>
      <c r="AA287" s="180">
        <f t="shared" ref="AA287:AB287" si="24">_xlfn.STDEV.S(AA2:AA284)</f>
        <v>22.948263556315521</v>
      </c>
      <c r="AB287" s="181">
        <f t="shared" si="24"/>
        <v>6.8109869457485636E-2</v>
      </c>
      <c r="AC287" s="113" t="s">
        <v>524</v>
      </c>
      <c r="AJ287" s="89">
        <v>112.79</v>
      </c>
      <c r="AK287" s="89">
        <v>37.975999999999999</v>
      </c>
      <c r="AL287" s="98"/>
      <c r="AM287" s="89" t="s">
        <v>351</v>
      </c>
    </row>
    <row r="288" spans="26:39" x14ac:dyDescent="0.25">
      <c r="Z288" s="183">
        <f>_xlfn.CONFIDENCE.NORM(0.05,Z287,Z286)</f>
        <v>6.3778954493627413</v>
      </c>
      <c r="AA288" s="183">
        <f>_xlfn.CONFIDENCE.NORM(0.05,AA287,AA286)</f>
        <v>3.0603496238776162</v>
      </c>
      <c r="AB288" s="184">
        <f>_xlfn.CONFIDENCE.NORM(0.05,AB287,AB286)</f>
        <v>1.5312684792362035E-2</v>
      </c>
      <c r="AC288" s="113" t="s">
        <v>525</v>
      </c>
      <c r="AJ288" s="89">
        <v>112.988</v>
      </c>
      <c r="AK288" s="89">
        <v>30.638999999999999</v>
      </c>
      <c r="AL288" s="98"/>
      <c r="AM288" s="89" t="s">
        <v>351</v>
      </c>
    </row>
    <row r="289" spans="36:39" x14ac:dyDescent="0.25">
      <c r="AJ289" s="89">
        <v>113.21899999999999</v>
      </c>
      <c r="AK289" s="152"/>
      <c r="AL289" s="98">
        <v>1.8425E-2</v>
      </c>
      <c r="AM289" s="89" t="s">
        <v>351</v>
      </c>
    </row>
    <row r="290" spans="36:39" x14ac:dyDescent="0.25">
      <c r="AJ290" s="89">
        <v>118.60899999999999</v>
      </c>
      <c r="AK290" s="89">
        <v>74.790999999999997</v>
      </c>
      <c r="AL290" s="98"/>
      <c r="AM290" s="89" t="s">
        <v>351</v>
      </c>
    </row>
    <row r="291" spans="36:39" x14ac:dyDescent="0.25">
      <c r="AJ291" s="89">
        <v>121.782</v>
      </c>
      <c r="AK291" s="89">
        <v>37.976999999999997</v>
      </c>
      <c r="AL291" s="98"/>
      <c r="AM291" s="89" t="s">
        <v>351</v>
      </c>
    </row>
    <row r="292" spans="36:39" x14ac:dyDescent="0.25">
      <c r="AJ292" s="89">
        <v>122.01</v>
      </c>
      <c r="AK292" s="89">
        <v>13.808</v>
      </c>
      <c r="AL292" s="98"/>
      <c r="AM292" s="89" t="s">
        <v>351</v>
      </c>
    </row>
    <row r="293" spans="36:39" x14ac:dyDescent="0.25">
      <c r="AJ293" s="89">
        <v>122.506</v>
      </c>
      <c r="AK293" s="152"/>
      <c r="AL293" s="98">
        <v>6.5781999999999993E-2</v>
      </c>
      <c r="AM293" s="89" t="s">
        <v>351</v>
      </c>
    </row>
    <row r="294" spans="36:39" x14ac:dyDescent="0.25">
      <c r="AJ294" s="89">
        <v>122.634</v>
      </c>
      <c r="AK294" s="89">
        <v>16.538</v>
      </c>
      <c r="AL294" s="98"/>
      <c r="AM294" s="89" t="s">
        <v>351</v>
      </c>
    </row>
    <row r="295" spans="36:39" x14ac:dyDescent="0.25">
      <c r="AJ295" s="89">
        <v>122.816</v>
      </c>
      <c r="AK295" s="89">
        <v>26.312000000000001</v>
      </c>
      <c r="AL295" s="98"/>
      <c r="AM295" s="89" t="s">
        <v>351</v>
      </c>
    </row>
    <row r="296" spans="36:39" x14ac:dyDescent="0.25">
      <c r="AJ296" s="89">
        <v>125.82</v>
      </c>
      <c r="AK296" s="89">
        <v>47.887</v>
      </c>
      <c r="AL296" s="98"/>
      <c r="AM296" s="89" t="s">
        <v>351</v>
      </c>
    </row>
    <row r="297" spans="36:39" x14ac:dyDescent="0.25">
      <c r="AJ297" s="89">
        <v>133.82900000000001</v>
      </c>
      <c r="AK297" s="89">
        <v>28.970400000000001</v>
      </c>
      <c r="AL297" s="98"/>
      <c r="AM297" s="89" t="s">
        <v>203</v>
      </c>
    </row>
    <row r="298" spans="36:39" x14ac:dyDescent="0.25">
      <c r="AJ298" s="89">
        <v>140.31100000000001</v>
      </c>
      <c r="AK298" s="89">
        <v>25.527999999999999</v>
      </c>
      <c r="AL298" s="98"/>
      <c r="AM298" s="89" t="s">
        <v>351</v>
      </c>
    </row>
    <row r="299" spans="36:39" x14ac:dyDescent="0.25">
      <c r="AJ299" s="89">
        <v>141.39699999999999</v>
      </c>
      <c r="AK299" s="89">
        <v>53.095999999999997</v>
      </c>
      <c r="AL299" s="98"/>
      <c r="AM299" s="89" t="s">
        <v>351</v>
      </c>
    </row>
    <row r="300" spans="36:39" x14ac:dyDescent="0.25">
      <c r="AJ300" s="89">
        <v>148.81200000000001</v>
      </c>
      <c r="AK300" s="89">
        <v>24.398</v>
      </c>
      <c r="AL300" s="98"/>
      <c r="AM300" s="89" t="s">
        <v>58</v>
      </c>
    </row>
    <row r="301" spans="36:39" x14ac:dyDescent="0.25">
      <c r="AJ301" s="89">
        <v>149</v>
      </c>
      <c r="AK301" s="89">
        <v>23.3</v>
      </c>
      <c r="AL301" s="98">
        <v>5.57E-2</v>
      </c>
      <c r="AM301" s="89" t="s">
        <v>58</v>
      </c>
    </row>
    <row r="302" spans="36:39" x14ac:dyDescent="0.25">
      <c r="AJ302" s="89">
        <v>149</v>
      </c>
      <c r="AK302" s="152"/>
      <c r="AL302" s="98">
        <v>5.57E-2</v>
      </c>
      <c r="AM302" s="89" t="s">
        <v>498</v>
      </c>
    </row>
    <row r="303" spans="36:39" x14ac:dyDescent="0.25">
      <c r="AJ303" s="89">
        <v>149.71100000000001</v>
      </c>
      <c r="AK303" s="89">
        <v>35.159999999999997</v>
      </c>
      <c r="AL303" s="98"/>
      <c r="AM303" s="89" t="s">
        <v>351</v>
      </c>
    </row>
    <row r="304" spans="36:39" x14ac:dyDescent="0.25">
      <c r="AJ304" s="89">
        <v>154.87700000000001</v>
      </c>
      <c r="AK304" s="89">
        <v>30.369</v>
      </c>
      <c r="AL304" s="98"/>
      <c r="AM304" s="89" t="s">
        <v>351</v>
      </c>
    </row>
    <row r="305" spans="36:39" x14ac:dyDescent="0.25">
      <c r="AJ305" s="89">
        <v>170.06100000000001</v>
      </c>
      <c r="AK305" s="89">
        <v>23.44</v>
      </c>
      <c r="AL305" s="98"/>
      <c r="AM305" s="89" t="s">
        <v>351</v>
      </c>
    </row>
    <row r="306" spans="36:39" x14ac:dyDescent="0.25">
      <c r="AJ306" s="89">
        <v>184.55500000000001</v>
      </c>
      <c r="AK306" s="152"/>
      <c r="AL306" s="98">
        <v>1.7255E-2</v>
      </c>
      <c r="AM306" s="89" t="s">
        <v>351</v>
      </c>
    </row>
    <row r="307" spans="36:39" ht="15.75" thickBot="1" x14ac:dyDescent="0.3">
      <c r="AJ307" s="153">
        <v>184.614</v>
      </c>
      <c r="AK307" s="153">
        <v>39.975000000000001</v>
      </c>
      <c r="AL307" s="154"/>
      <c r="AM307" s="153" t="s">
        <v>351</v>
      </c>
    </row>
    <row r="308" spans="36:39" x14ac:dyDescent="0.25">
      <c r="AJ308" s="121">
        <f>AVERAGE(AJ2:AJ307)</f>
        <v>51.075673202614361</v>
      </c>
      <c r="AK308" s="121">
        <f t="shared" ref="AK308:AL308" si="25">AVERAGE(AK2:AK307)</f>
        <v>13.599114166666663</v>
      </c>
      <c r="AL308" s="122">
        <f t="shared" si="25"/>
        <v>0.23262296238244498</v>
      </c>
      <c r="AM308" s="113" t="s">
        <v>481</v>
      </c>
    </row>
    <row r="309" spans="36:39" x14ac:dyDescent="0.25">
      <c r="AJ309" s="175">
        <f>COUNT(AJ2:AJ307)</f>
        <v>306</v>
      </c>
      <c r="AK309" s="175">
        <f t="shared" ref="AK309:AL309" si="26">COUNT(AK2:AK307)</f>
        <v>240</v>
      </c>
      <c r="AL309" s="175">
        <f t="shared" si="26"/>
        <v>87</v>
      </c>
      <c r="AM309" s="113" t="s">
        <v>482</v>
      </c>
    </row>
    <row r="310" spans="36:39" x14ac:dyDescent="0.25">
      <c r="AJ310" s="121">
        <f>_xlfn.STDEV.S(AJ2:AJ307)</f>
        <v>39.402598713304521</v>
      </c>
      <c r="AK310" s="121">
        <f t="shared" ref="AK310:AL310" si="27">_xlfn.STDEV.S(AK2:AK307)</f>
        <v>12.374200551114917</v>
      </c>
      <c r="AL310" s="122">
        <f t="shared" si="27"/>
        <v>0.15622227818608642</v>
      </c>
      <c r="AM310" s="113" t="s">
        <v>524</v>
      </c>
    </row>
    <row r="311" spans="36:39" x14ac:dyDescent="0.25">
      <c r="AJ311" s="176">
        <f>_xlfn.CONFIDENCE.NORM(0.05,AJ310,AJ309)</f>
        <v>4.4148122964069394</v>
      </c>
      <c r="AK311" s="176">
        <f>_xlfn.CONFIDENCE.NORM(0.05,AK310,AK309)</f>
        <v>1.5655236060729796</v>
      </c>
      <c r="AL311" s="177">
        <f>_xlfn.CONFIDENCE.NORM(0.05,AL310,AL309)</f>
        <v>3.2827017866946237E-2</v>
      </c>
      <c r="AM311" s="113" t="s">
        <v>525</v>
      </c>
    </row>
  </sheetData>
  <sortState xmlns:xlrd2="http://schemas.microsoft.com/office/spreadsheetml/2017/richdata2" ref="AY2:BB8">
    <sortCondition ref="BB2:BB8"/>
  </sortState>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6CEC-C1AF-4B94-880B-D6AA136FA485}">
  <dimension ref="A1:MY307"/>
  <sheetViews>
    <sheetView zoomScaleNormal="100" workbookViewId="0"/>
  </sheetViews>
  <sheetFormatPr defaultRowHeight="15" x14ac:dyDescent="0.25"/>
  <cols>
    <col min="1" max="1" width="9.140625" style="50"/>
    <col min="2" max="3" width="9.7109375" style="50" bestFit="1" customWidth="1"/>
    <col min="4" max="4" width="20.5703125" style="50" bestFit="1" customWidth="1"/>
    <col min="5" max="5" width="12" style="50" bestFit="1" customWidth="1"/>
    <col min="6" max="6" width="12.140625" style="50" bestFit="1" customWidth="1"/>
    <col min="7" max="7" width="9.140625" style="50"/>
    <col min="8" max="8" width="24" style="50" bestFit="1" customWidth="1"/>
    <col min="9" max="9" width="9.5703125" style="50" bestFit="1" customWidth="1"/>
    <col min="10" max="11" width="9.140625" style="50"/>
    <col min="12" max="12" width="10.42578125" style="50" customWidth="1"/>
    <col min="13" max="13" width="4.5703125" style="50" customWidth="1"/>
    <col min="14" max="17" width="9.140625" style="50"/>
    <col min="18" max="18" width="9.7109375" style="50" bestFit="1" customWidth="1"/>
    <col min="19" max="19" width="9" style="50" bestFit="1" customWidth="1"/>
    <col min="20" max="20" width="20.5703125" style="50" bestFit="1" customWidth="1"/>
    <col min="21" max="21" width="12" style="50" bestFit="1" customWidth="1"/>
    <col min="22" max="22" width="12.140625" style="50" bestFit="1" customWidth="1"/>
    <col min="23" max="23" width="9.140625" style="50"/>
    <col min="24" max="24" width="24" style="50" bestFit="1" customWidth="1"/>
    <col min="25" max="25" width="9.5703125" style="50" bestFit="1" customWidth="1"/>
    <col min="26" max="33" width="9.140625" style="50"/>
    <col min="34" max="34" width="9.7109375" style="50" bestFit="1" customWidth="1"/>
    <col min="35" max="35" width="12.42578125" style="50" customWidth="1"/>
    <col min="36" max="36" width="20.5703125" style="50" bestFit="1" customWidth="1"/>
    <col min="37" max="37" width="12" style="50" bestFit="1" customWidth="1"/>
    <col min="38" max="38" width="12.140625" style="50" bestFit="1" customWidth="1"/>
    <col min="39" max="39" width="9.140625" style="50"/>
    <col min="40" max="40" width="24" style="50" bestFit="1" customWidth="1"/>
    <col min="41" max="41" width="9.5703125" style="50" bestFit="1" customWidth="1"/>
    <col min="42" max="49" width="9.140625" style="50"/>
    <col min="50" max="50" width="9.7109375" style="50" bestFit="1" customWidth="1"/>
    <col min="51" max="51" width="12.42578125" style="50" customWidth="1"/>
    <col min="52" max="52" width="20.5703125" style="50" bestFit="1" customWidth="1"/>
    <col min="53" max="53" width="12" style="50" bestFit="1" customWidth="1"/>
    <col min="54" max="54" width="12.140625" style="50" bestFit="1" customWidth="1"/>
    <col min="55" max="55" width="9.140625" style="50"/>
    <col min="56" max="56" width="24" style="50" bestFit="1" customWidth="1"/>
    <col min="57" max="57" width="9.5703125" style="50" bestFit="1" customWidth="1"/>
    <col min="58" max="65" width="9.140625" style="50"/>
    <col min="66" max="66" width="9.7109375" style="50" bestFit="1" customWidth="1"/>
    <col min="67" max="67" width="14.28515625" style="50" bestFit="1" customWidth="1"/>
    <col min="68" max="68" width="20.5703125" style="50" bestFit="1" customWidth="1"/>
    <col min="69" max="69" width="12" style="50" bestFit="1" customWidth="1"/>
    <col min="70" max="70" width="12.140625" style="50" bestFit="1" customWidth="1"/>
    <col min="71" max="71" width="9.140625" style="50"/>
    <col min="72" max="72" width="24" style="50" bestFit="1" customWidth="1"/>
    <col min="73" max="73" width="9.5703125" style="50" bestFit="1" customWidth="1"/>
    <col min="74" max="81" width="9.140625" style="50"/>
    <col min="82" max="82" width="9.7109375" style="50" bestFit="1" customWidth="1"/>
    <col min="83" max="83" width="13.5703125" style="50" bestFit="1" customWidth="1"/>
    <col min="84" max="84" width="20.5703125" style="50" bestFit="1" customWidth="1"/>
    <col min="85" max="85" width="12" style="50" bestFit="1" customWidth="1"/>
    <col min="86" max="86" width="12.140625" style="50" bestFit="1" customWidth="1"/>
    <col min="87" max="87" width="9.140625" style="50"/>
    <col min="88" max="88" width="24" style="50" bestFit="1" customWidth="1"/>
    <col min="89" max="89" width="9.5703125" style="50" bestFit="1" customWidth="1"/>
    <col min="90" max="98" width="9.140625" style="50"/>
    <col min="99" max="99" width="9.7109375" style="50" bestFit="1" customWidth="1"/>
    <col min="100" max="100" width="12.42578125" style="50" customWidth="1"/>
    <col min="101" max="101" width="20.5703125" style="50" bestFit="1" customWidth="1"/>
    <col min="102" max="102" width="12" style="50" bestFit="1" customWidth="1"/>
    <col min="103" max="103" width="12.140625" style="50" bestFit="1" customWidth="1"/>
    <col min="104" max="104" width="9.140625" style="50"/>
    <col min="105" max="105" width="24" style="50" bestFit="1" customWidth="1"/>
    <col min="106" max="106" width="9.5703125" style="50" bestFit="1" customWidth="1"/>
    <col min="107" max="114" width="9.140625" style="50"/>
    <col min="115" max="115" width="9.7109375" style="50" bestFit="1" customWidth="1"/>
    <col min="116" max="116" width="12.42578125" style="50" customWidth="1"/>
    <col min="117" max="117" width="20.5703125" style="50" bestFit="1" customWidth="1"/>
    <col min="118" max="118" width="12" style="50" bestFit="1" customWidth="1"/>
    <col min="119" max="119" width="12.140625" style="50" bestFit="1" customWidth="1"/>
    <col min="120" max="120" width="9.140625" style="50"/>
    <col min="121" max="121" width="24" style="50" bestFit="1" customWidth="1"/>
    <col min="122" max="122" width="9.5703125" style="50" bestFit="1" customWidth="1"/>
    <col min="123" max="130" width="9.140625" style="50"/>
    <col min="131" max="131" width="9.7109375" style="50" bestFit="1" customWidth="1"/>
    <col min="132" max="132" width="16" style="50" bestFit="1" customWidth="1"/>
    <col min="133" max="133" width="20.5703125" style="50" bestFit="1" customWidth="1"/>
    <col min="134" max="134" width="12" style="50" bestFit="1" customWidth="1"/>
    <col min="135" max="135" width="12.140625" style="50" bestFit="1" customWidth="1"/>
    <col min="136" max="136" width="9.140625" style="50"/>
    <col min="137" max="137" width="24" style="50" bestFit="1" customWidth="1"/>
    <col min="138" max="138" width="9.5703125" style="50" bestFit="1" customWidth="1"/>
    <col min="139" max="146" width="9.140625" style="50"/>
    <col min="147" max="147" width="9.7109375" style="50" bestFit="1" customWidth="1"/>
    <col min="148" max="148" width="16" style="50" bestFit="1" customWidth="1"/>
    <col min="149" max="149" width="20.5703125" style="50" bestFit="1" customWidth="1"/>
    <col min="150" max="150" width="12" style="50" bestFit="1" customWidth="1"/>
    <col min="151" max="151" width="12.140625" style="50" bestFit="1" customWidth="1"/>
    <col min="152" max="152" width="9.140625" style="50"/>
    <col min="153" max="153" width="24" style="50" bestFit="1" customWidth="1"/>
    <col min="154" max="154" width="9.5703125" style="50" bestFit="1" customWidth="1"/>
    <col min="155" max="162" width="9.140625" style="50"/>
    <col min="163" max="164" width="9.7109375" style="50" bestFit="1" customWidth="1"/>
    <col min="165" max="165" width="20.5703125" style="50" bestFit="1" customWidth="1"/>
    <col min="166" max="166" width="12" style="50" bestFit="1" customWidth="1"/>
    <col min="167" max="167" width="12.140625" style="50" bestFit="1" customWidth="1"/>
    <col min="168" max="168" width="9.140625" style="50"/>
    <col min="169" max="169" width="24" style="50" bestFit="1" customWidth="1"/>
    <col min="170" max="170" width="9.5703125" style="50" bestFit="1" customWidth="1"/>
    <col min="171" max="178" width="9.140625" style="50"/>
    <col min="179" max="180" width="9.7109375" style="50" bestFit="1" customWidth="1"/>
    <col min="181" max="181" width="20.5703125" style="50" bestFit="1" customWidth="1"/>
    <col min="182" max="182" width="12" style="50" bestFit="1" customWidth="1"/>
    <col min="183" max="183" width="12.140625" style="50" bestFit="1" customWidth="1"/>
    <col min="184" max="184" width="9.140625" style="50"/>
    <col min="185" max="185" width="24" style="50" bestFit="1" customWidth="1"/>
    <col min="186" max="186" width="9.5703125" style="50" bestFit="1" customWidth="1"/>
    <col min="187" max="194" width="9.140625" style="50"/>
    <col min="195" max="195" width="9.7109375" style="50" bestFit="1" customWidth="1"/>
    <col min="196" max="196" width="12.42578125" style="50" customWidth="1"/>
    <col min="197" max="197" width="20.5703125" style="50" bestFit="1" customWidth="1"/>
    <col min="198" max="198" width="12" style="50" bestFit="1" customWidth="1"/>
    <col min="199" max="199" width="12.140625" style="50" bestFit="1" customWidth="1"/>
    <col min="200" max="200" width="9.140625" style="50"/>
    <col min="201" max="201" width="24" style="50" bestFit="1" customWidth="1"/>
    <col min="202" max="202" width="9.5703125" style="50" bestFit="1" customWidth="1"/>
    <col min="203" max="210" width="9.140625" style="50"/>
    <col min="211" max="211" width="9.7109375" style="50" bestFit="1" customWidth="1"/>
    <col min="212" max="212" width="12.42578125" style="50" customWidth="1"/>
    <col min="213" max="213" width="20.5703125" style="50" bestFit="1" customWidth="1"/>
    <col min="214" max="214" width="12" style="50" bestFit="1" customWidth="1"/>
    <col min="215" max="215" width="12.140625" style="50" bestFit="1" customWidth="1"/>
    <col min="216" max="216" width="9.140625" style="50"/>
    <col min="217" max="217" width="24" style="50" bestFit="1" customWidth="1"/>
    <col min="218" max="218" width="9.5703125" style="50" bestFit="1" customWidth="1"/>
    <col min="219" max="226" width="9.140625" style="50"/>
    <col min="227" max="227" width="9.7109375" style="50" bestFit="1" customWidth="1"/>
    <col min="228" max="228" width="9.7109375" style="52" bestFit="1" customWidth="1"/>
    <col min="229" max="229" width="20.5703125" style="50" bestFit="1" customWidth="1"/>
    <col min="230" max="230" width="12" style="50" bestFit="1" customWidth="1"/>
    <col min="231" max="231" width="12.140625" style="50" bestFit="1" customWidth="1"/>
    <col min="232" max="232" width="9.140625" style="50"/>
    <col min="233" max="233" width="24" style="50" bestFit="1" customWidth="1"/>
    <col min="234" max="234" width="9.5703125" style="50" bestFit="1" customWidth="1"/>
    <col min="235" max="242" width="9.140625" style="50"/>
    <col min="243" max="243" width="9.7109375" style="50" bestFit="1" customWidth="1"/>
    <col min="244" max="244" width="10.5703125" style="50" bestFit="1" customWidth="1"/>
    <col min="245" max="245" width="20.5703125" style="50" bestFit="1" customWidth="1"/>
    <col min="246" max="246" width="12" style="50" bestFit="1" customWidth="1"/>
    <col min="247" max="247" width="12.140625" style="50" bestFit="1" customWidth="1"/>
    <col min="248" max="248" width="9.140625" style="50"/>
    <col min="249" max="249" width="24" style="50" bestFit="1" customWidth="1"/>
    <col min="250" max="250" width="9.5703125" style="50" bestFit="1" customWidth="1"/>
    <col min="251" max="258" width="9.140625" style="50"/>
    <col min="259" max="259" width="9.7109375" style="50" bestFit="1" customWidth="1"/>
    <col min="260" max="260" width="12.42578125" style="50" customWidth="1"/>
    <col min="261" max="261" width="20.5703125" style="50" bestFit="1" customWidth="1"/>
    <col min="262" max="262" width="12" style="50" bestFit="1" customWidth="1"/>
    <col min="263" max="263" width="12.140625" style="50" bestFit="1" customWidth="1"/>
    <col min="264" max="264" width="9.140625" style="50"/>
    <col min="265" max="265" width="24" style="50" bestFit="1" customWidth="1"/>
    <col min="266" max="266" width="9.5703125" style="50" bestFit="1" customWidth="1"/>
    <col min="267" max="274" width="9.140625" style="50"/>
    <col min="275" max="275" width="9.7109375" style="50" bestFit="1" customWidth="1"/>
    <col min="276" max="276" width="12.42578125" style="50" customWidth="1"/>
    <col min="277" max="277" width="20.5703125" style="50" bestFit="1" customWidth="1"/>
    <col min="278" max="278" width="12" style="50" bestFit="1" customWidth="1"/>
    <col min="279" max="279" width="12.140625" style="50" bestFit="1" customWidth="1"/>
    <col min="280" max="280" width="9.140625" style="50"/>
    <col min="281" max="281" width="24" style="50" bestFit="1" customWidth="1"/>
    <col min="282" max="282" width="9.5703125" style="50" bestFit="1" customWidth="1"/>
    <col min="283" max="290" width="9.140625" style="50"/>
    <col min="291" max="291" width="9.7109375" style="50" bestFit="1" customWidth="1"/>
    <col min="292" max="292" width="12.42578125" style="50" customWidth="1"/>
    <col min="293" max="293" width="20.5703125" style="50" bestFit="1" customWidth="1"/>
    <col min="294" max="294" width="12" style="50" bestFit="1" customWidth="1"/>
    <col min="295" max="295" width="12.140625" style="50" bestFit="1" customWidth="1"/>
    <col min="296" max="296" width="9.140625" style="50"/>
    <col min="297" max="297" width="24" style="50" bestFit="1" customWidth="1"/>
    <col min="298" max="298" width="9.5703125" style="50" bestFit="1" customWidth="1"/>
    <col min="299" max="306" width="9.140625" style="50"/>
    <col min="307" max="307" width="9.7109375" style="50" bestFit="1" customWidth="1"/>
    <col min="308" max="308" width="12.42578125" style="50" customWidth="1"/>
    <col min="309" max="309" width="20.5703125" style="50" bestFit="1" customWidth="1"/>
    <col min="310" max="310" width="12" style="50" bestFit="1" customWidth="1"/>
    <col min="311" max="311" width="12.140625" style="50" bestFit="1" customWidth="1"/>
    <col min="312" max="312" width="9.140625" style="50"/>
    <col min="313" max="313" width="24" style="50" bestFit="1" customWidth="1"/>
    <col min="314" max="314" width="9.5703125" style="50" bestFit="1" customWidth="1"/>
    <col min="315" max="322" width="9.140625" style="50"/>
    <col min="323" max="323" width="9.7109375" style="50" bestFit="1" customWidth="1"/>
    <col min="324" max="324" width="11.5703125" style="50" customWidth="1"/>
    <col min="325" max="325" width="20.5703125" style="50" bestFit="1" customWidth="1"/>
    <col min="326" max="326" width="12" style="50" bestFit="1" customWidth="1"/>
    <col min="327" max="327" width="12.140625" style="50" bestFit="1" customWidth="1"/>
    <col min="328" max="328" width="9.140625" style="50"/>
    <col min="329" max="329" width="24" style="50" bestFit="1" customWidth="1"/>
    <col min="330" max="330" width="9.5703125" style="50" bestFit="1" customWidth="1"/>
    <col min="331" max="338" width="9.140625" style="50"/>
    <col min="339" max="339" width="14.42578125" style="50" bestFit="1" customWidth="1"/>
    <col min="340" max="340" width="14.140625" style="50" customWidth="1"/>
    <col min="341" max="341" width="20.5703125" style="50" bestFit="1" customWidth="1"/>
    <col min="342" max="342" width="12" style="50" bestFit="1" customWidth="1"/>
    <col min="343" max="343" width="12.140625" style="50" bestFit="1" customWidth="1"/>
    <col min="344" max="344" width="9.140625" style="50"/>
    <col min="345" max="345" width="24" style="50" bestFit="1" customWidth="1"/>
    <col min="346" max="346" width="9.5703125" style="50" bestFit="1" customWidth="1"/>
    <col min="347" max="355" width="9.140625" style="50"/>
    <col min="356" max="356" width="9.7109375" style="50" bestFit="1" customWidth="1"/>
    <col min="357" max="357" width="11.5703125" style="50" customWidth="1"/>
    <col min="358" max="358" width="20.5703125" style="50" bestFit="1" customWidth="1"/>
    <col min="359" max="359" width="12" style="50" bestFit="1" customWidth="1"/>
    <col min="360" max="360" width="12.140625" style="50" bestFit="1" customWidth="1"/>
    <col min="361" max="361" width="9.140625" style="50"/>
    <col min="362" max="362" width="24" style="50" bestFit="1" customWidth="1"/>
    <col min="363" max="363" width="9.5703125" style="50" bestFit="1" customWidth="1"/>
    <col min="364" max="16384" width="9.140625" style="50"/>
  </cols>
  <sheetData>
    <row r="1" spans="1:363" x14ac:dyDescent="0.25">
      <c r="A1" s="50" t="s">
        <v>93</v>
      </c>
      <c r="B1" s="53" t="s">
        <v>163</v>
      </c>
      <c r="C1" s="50" t="s">
        <v>0</v>
      </c>
      <c r="D1" s="50" t="str">
        <f>C1</f>
        <v>Chert UCS</v>
      </c>
      <c r="H1" s="50" t="str">
        <f>D1</f>
        <v>Chert UCS</v>
      </c>
      <c r="Q1" s="50" t="s">
        <v>93</v>
      </c>
      <c r="R1" s="53" t="s">
        <v>163</v>
      </c>
      <c r="S1" s="50" t="s">
        <v>1</v>
      </c>
      <c r="T1" s="50" t="str">
        <f>S1</f>
        <v>Chert YM</v>
      </c>
      <c r="X1" s="50" t="str">
        <f>T1</f>
        <v>Chert YM</v>
      </c>
      <c r="AG1" s="50" t="s">
        <v>93</v>
      </c>
      <c r="AH1" s="53" t="s">
        <v>163</v>
      </c>
      <c r="AI1" s="50" t="s">
        <v>12</v>
      </c>
      <c r="AJ1" s="50" t="str">
        <f>AI1</f>
        <v>Granite UCS</v>
      </c>
      <c r="AN1" s="50" t="str">
        <f>AJ1</f>
        <v>Granite UCS</v>
      </c>
      <c r="AW1" s="50" t="s">
        <v>93</v>
      </c>
      <c r="AX1" s="53" t="s">
        <v>163</v>
      </c>
      <c r="AY1" s="50" t="s">
        <v>13</v>
      </c>
      <c r="AZ1" s="50" t="str">
        <f>AY1</f>
        <v>Granite YM</v>
      </c>
      <c r="BD1" s="50" t="str">
        <f>AZ1</f>
        <v>Granite YM</v>
      </c>
      <c r="BM1" s="50" t="s">
        <v>93</v>
      </c>
      <c r="BN1" s="53" t="s">
        <v>163</v>
      </c>
      <c r="BO1" s="50" t="s">
        <v>114</v>
      </c>
      <c r="BP1" s="50" t="str">
        <f>BO1</f>
        <v>Lime_Dolo_UCS</v>
      </c>
      <c r="BT1" s="50" t="str">
        <f>BP1</f>
        <v>Lime_Dolo_UCS</v>
      </c>
      <c r="CC1" s="50" t="s">
        <v>93</v>
      </c>
      <c r="CD1" s="53" t="s">
        <v>163</v>
      </c>
      <c r="CE1" s="50" t="s">
        <v>115</v>
      </c>
      <c r="CF1" s="50" t="str">
        <f>CE1</f>
        <v>Lime_Dolo_YM</v>
      </c>
      <c r="CJ1" s="50" t="str">
        <f>CF1</f>
        <v>Lime_Dolo_YM</v>
      </c>
      <c r="CT1" s="50" t="s">
        <v>93</v>
      </c>
      <c r="CU1" s="53" t="s">
        <v>163</v>
      </c>
      <c r="CV1" s="50" t="s">
        <v>35</v>
      </c>
      <c r="CW1" s="50" t="str">
        <f>CV1</f>
        <v>Shale UCS</v>
      </c>
      <c r="DA1" s="50" t="str">
        <f>CW1</f>
        <v>Shale UCS</v>
      </c>
      <c r="DJ1" s="50" t="s">
        <v>93</v>
      </c>
      <c r="DK1" s="53" t="s">
        <v>163</v>
      </c>
      <c r="DL1" s="50" t="s">
        <v>36</v>
      </c>
      <c r="DM1" s="50" t="str">
        <f>DL1</f>
        <v>Shale YM</v>
      </c>
      <c r="DQ1" s="50" t="str">
        <f>DM1</f>
        <v>Shale YM</v>
      </c>
      <c r="DZ1" s="50" t="s">
        <v>93</v>
      </c>
      <c r="EA1" s="53" t="s">
        <v>163</v>
      </c>
      <c r="EB1" s="50" t="s">
        <v>24</v>
      </c>
      <c r="EC1" s="50" t="str">
        <f>EB1</f>
        <v>Sandstone UCS</v>
      </c>
      <c r="EG1" s="50" t="str">
        <f>EC1</f>
        <v>Sandstone UCS</v>
      </c>
      <c r="EP1" s="50" t="s">
        <v>93</v>
      </c>
      <c r="EQ1" s="53" t="s">
        <v>163</v>
      </c>
      <c r="ER1" s="50" t="s">
        <v>25</v>
      </c>
      <c r="ES1" s="50" t="str">
        <f>ER1</f>
        <v>Sandstone YM</v>
      </c>
      <c r="EW1" s="50" t="str">
        <f>ES1</f>
        <v>Sandstone YM</v>
      </c>
      <c r="FF1" s="50" t="s">
        <v>93</v>
      </c>
      <c r="FG1" s="53" t="s">
        <v>163</v>
      </c>
      <c r="FH1" s="50" t="s">
        <v>38</v>
      </c>
      <c r="FI1" s="50" t="str">
        <f>FH1</f>
        <v>Chalk UCS</v>
      </c>
      <c r="FM1" s="50" t="str">
        <f>FI1</f>
        <v>Chalk UCS</v>
      </c>
      <c r="FV1" s="50" t="s">
        <v>93</v>
      </c>
      <c r="FW1" s="53" t="s">
        <v>163</v>
      </c>
      <c r="FX1" s="50" t="s">
        <v>514</v>
      </c>
      <c r="FY1" s="50" t="str">
        <f>FX1</f>
        <v>Opal-CT Porcelanite</v>
      </c>
      <c r="GC1" s="50" t="str">
        <f>FY1</f>
        <v>Opal-CT Porcelanite</v>
      </c>
      <c r="GL1" s="50" t="s">
        <v>93</v>
      </c>
      <c r="GM1" s="53" t="s">
        <v>163</v>
      </c>
      <c r="GN1" s="50" t="s">
        <v>119</v>
      </c>
      <c r="GO1" s="50" t="str">
        <f>GN1</f>
        <v>Basalt UCS</v>
      </c>
      <c r="GS1" s="50" t="str">
        <f>GO1</f>
        <v>Basalt UCS</v>
      </c>
      <c r="HB1" s="50" t="s">
        <v>93</v>
      </c>
      <c r="HC1" s="53" t="s">
        <v>163</v>
      </c>
      <c r="HD1" s="50" t="s">
        <v>120</v>
      </c>
      <c r="HE1" s="50" t="str">
        <f>HD1</f>
        <v>Basalt YM</v>
      </c>
      <c r="HI1" s="50" t="str">
        <f>HE1</f>
        <v>Basalt YM</v>
      </c>
      <c r="HR1" s="50" t="s">
        <v>93</v>
      </c>
      <c r="HS1" s="53" t="s">
        <v>163</v>
      </c>
      <c r="HT1" s="52" t="s">
        <v>195</v>
      </c>
      <c r="HU1" s="50" t="str">
        <f>HT1</f>
        <v>Non-Welded Tuff UCS</v>
      </c>
      <c r="HY1" s="50" t="str">
        <f>HU1</f>
        <v>Non-Welded Tuff UCS</v>
      </c>
      <c r="IH1" s="50" t="s">
        <v>93</v>
      </c>
      <c r="II1" s="53" t="s">
        <v>163</v>
      </c>
      <c r="IJ1" s="50" t="s">
        <v>196</v>
      </c>
      <c r="IK1" s="50" t="str">
        <f>IJ1</f>
        <v>Non-Welded Tuff YM</v>
      </c>
      <c r="IO1" s="50" t="str">
        <f>IK1</f>
        <v>Non-Welded Tuff YM</v>
      </c>
      <c r="IX1" s="50" t="s">
        <v>93</v>
      </c>
      <c r="IY1" s="53" t="s">
        <v>163</v>
      </c>
      <c r="IZ1" s="50" t="s">
        <v>18</v>
      </c>
      <c r="JA1" s="50" t="str">
        <f>IZ1</f>
        <v>Quartzite UCS</v>
      </c>
      <c r="JE1" s="50" t="str">
        <f>JA1</f>
        <v>Quartzite UCS</v>
      </c>
      <c r="JN1" s="50" t="s">
        <v>93</v>
      </c>
      <c r="JO1" s="53" t="s">
        <v>163</v>
      </c>
      <c r="JP1" s="50" t="s">
        <v>19</v>
      </c>
      <c r="JQ1" s="50" t="str">
        <f>JP1</f>
        <v>Quartzite YM</v>
      </c>
      <c r="JU1" s="50" t="str">
        <f>JQ1</f>
        <v>Quartzite YM</v>
      </c>
      <c r="KD1" s="50" t="s">
        <v>93</v>
      </c>
      <c r="KE1" s="53" t="s">
        <v>163</v>
      </c>
      <c r="KF1" s="50" t="s">
        <v>304</v>
      </c>
      <c r="KG1" s="50" t="str">
        <f>KF1</f>
        <v>Silcrete UCS</v>
      </c>
      <c r="KK1" s="50" t="str">
        <f>KG1</f>
        <v>Silcrete UCS</v>
      </c>
      <c r="KT1" s="50" t="s">
        <v>93</v>
      </c>
      <c r="KU1" s="53" t="s">
        <v>163</v>
      </c>
      <c r="KV1" s="50" t="s">
        <v>305</v>
      </c>
      <c r="KW1" s="50" t="str">
        <f>KV1</f>
        <v>Silcrete YM</v>
      </c>
      <c r="LA1" s="50" t="str">
        <f>KW1</f>
        <v>Silcrete YM</v>
      </c>
      <c r="LJ1" s="50" t="s">
        <v>93</v>
      </c>
      <c r="LK1" s="53" t="s">
        <v>163</v>
      </c>
      <c r="LL1" s="50" t="s">
        <v>45</v>
      </c>
      <c r="LM1" s="50" t="str">
        <f>LL1</f>
        <v>Opal A UCS</v>
      </c>
      <c r="LQ1" s="50" t="str">
        <f>LM1</f>
        <v>Opal A UCS</v>
      </c>
      <c r="LZ1" s="50" t="s">
        <v>93</v>
      </c>
      <c r="MA1" s="53" t="s">
        <v>163</v>
      </c>
      <c r="MB1" s="50" t="s">
        <v>418</v>
      </c>
      <c r="MC1" s="50" t="str">
        <f>MB1</f>
        <v>Diatomite YM</v>
      </c>
      <c r="MG1" s="50" t="str">
        <f>MC1</f>
        <v>Diatomite YM</v>
      </c>
      <c r="MQ1" s="50" t="s">
        <v>93</v>
      </c>
      <c r="MR1" s="53" t="s">
        <v>163</v>
      </c>
      <c r="MS1" s="50" t="s">
        <v>199</v>
      </c>
      <c r="MT1" s="50" t="str">
        <f>MS1</f>
        <v>Opal CT Mudstone UCS</v>
      </c>
      <c r="MX1" s="50" t="str">
        <f>MT1</f>
        <v>Opal CT Mudstone UCS</v>
      </c>
    </row>
    <row r="2" spans="1:363" ht="15.75" x14ac:dyDescent="0.25">
      <c r="A2" s="50">
        <v>1</v>
      </c>
      <c r="B2" s="50">
        <f>(A2/($I$15 +1))</f>
        <v>1.6393442622950821E-2</v>
      </c>
      <c r="C2" s="50">
        <v>230.07</v>
      </c>
      <c r="D2" s="50" t="s">
        <v>66</v>
      </c>
      <c r="E2" s="52">
        <v>0.2</v>
      </c>
      <c r="H2" s="54" t="s">
        <v>67</v>
      </c>
      <c r="I2" s="5">
        <f>AVERAGE(C2:C200)</f>
        <v>534.1158333333334</v>
      </c>
      <c r="Q2" s="50">
        <v>1</v>
      </c>
      <c r="R2" s="50">
        <f>(Q2/($Y$15 +1))</f>
        <v>1.5151515151515152E-2</v>
      </c>
      <c r="S2" s="50">
        <v>53.029000000000003</v>
      </c>
      <c r="T2" s="50" t="s">
        <v>66</v>
      </c>
      <c r="U2" s="52">
        <v>0.2</v>
      </c>
      <c r="X2" s="54" t="s">
        <v>67</v>
      </c>
      <c r="Y2" s="5">
        <f>AVERAGE(S2:S199)</f>
        <v>81.660969230769226</v>
      </c>
      <c r="AG2" s="50">
        <v>1</v>
      </c>
      <c r="AH2" s="50">
        <f>(AG2/($AO$15 +1))</f>
        <v>9.433962264150943E-3</v>
      </c>
      <c r="AI2" s="50">
        <v>107.361</v>
      </c>
      <c r="AJ2" s="50" t="s">
        <v>66</v>
      </c>
      <c r="AK2" s="52">
        <v>0.2</v>
      </c>
      <c r="AN2" s="54" t="s">
        <v>67</v>
      </c>
      <c r="AO2" s="5">
        <f>AVERAGE(AI2:AI199)</f>
        <v>154.9314351646795</v>
      </c>
      <c r="AW2" s="50">
        <v>1</v>
      </c>
      <c r="AX2" s="50">
        <f>(AW2/($BE$15 +1))</f>
        <v>1.1764705882352941E-2</v>
      </c>
      <c r="AY2" s="50">
        <v>10.073</v>
      </c>
      <c r="AZ2" s="50" t="s">
        <v>66</v>
      </c>
      <c r="BA2" s="52">
        <v>0.2</v>
      </c>
      <c r="BD2" s="54" t="s">
        <v>67</v>
      </c>
      <c r="BE2" s="5">
        <f>AVERAGE(AY2:AY199)</f>
        <v>42.394840014295795</v>
      </c>
      <c r="BM2" s="50">
        <v>1</v>
      </c>
      <c r="BN2" s="50">
        <f>(BM2/($BU$15 +1))</f>
        <v>3.5211267605633804E-3</v>
      </c>
      <c r="BO2" s="52">
        <v>8.1219999999999999</v>
      </c>
      <c r="BP2" s="50" t="s">
        <v>66</v>
      </c>
      <c r="BQ2" s="52">
        <v>0.2</v>
      </c>
      <c r="BT2" s="54" t="s">
        <v>67</v>
      </c>
      <c r="BU2" s="5">
        <f>AVERAGE(BO2:BO397)</f>
        <v>105.80629357742146</v>
      </c>
      <c r="CC2" s="50">
        <v>1</v>
      </c>
      <c r="CD2" s="50">
        <f>(CC2/($CK$15 +1))</f>
        <v>4.5871559633027525E-3</v>
      </c>
      <c r="CE2" s="50">
        <v>1.2849999999999999</v>
      </c>
      <c r="CF2" s="50" t="s">
        <v>66</v>
      </c>
      <c r="CG2" s="52">
        <v>0.2</v>
      </c>
      <c r="CJ2" s="54" t="s">
        <v>67</v>
      </c>
      <c r="CK2" s="5">
        <f>AVERAGE(CE2:CE299)</f>
        <v>42.426273026675553</v>
      </c>
      <c r="CT2" s="50">
        <v>1</v>
      </c>
      <c r="CU2" s="50">
        <f>(CT2/($DB$15 +1))</f>
        <v>3.2573289902280132E-3</v>
      </c>
      <c r="CV2" s="50">
        <v>1.095</v>
      </c>
      <c r="CW2" s="50" t="s">
        <v>66</v>
      </c>
      <c r="CX2" s="52">
        <v>0.2</v>
      </c>
      <c r="DA2" s="54" t="s">
        <v>67</v>
      </c>
      <c r="DB2" s="5">
        <f>AVERAGE(CV2:CV399)</f>
        <v>51.075673202614361</v>
      </c>
      <c r="DJ2" s="50">
        <v>1</v>
      </c>
      <c r="DK2" s="50">
        <f>(DJ2/($DR$15 +1))</f>
        <v>5.8139534883720929E-3</v>
      </c>
      <c r="DL2" s="50">
        <v>9.9000000000000005E-2</v>
      </c>
      <c r="DM2" s="50" t="s">
        <v>66</v>
      </c>
      <c r="DN2" s="52">
        <v>0.2</v>
      </c>
      <c r="DQ2" s="54" t="s">
        <v>67</v>
      </c>
      <c r="DR2" s="5">
        <f>AVERAGE(DL2:DL299)</f>
        <v>15.396393230086336</v>
      </c>
      <c r="DZ2" s="50">
        <v>1</v>
      </c>
      <c r="EA2" s="50">
        <f>(DZ2/($EH$15 +1))</f>
        <v>3.7037037037037038E-3</v>
      </c>
      <c r="EB2" s="50">
        <v>8.4209999999999994</v>
      </c>
      <c r="EC2" s="50" t="s">
        <v>66</v>
      </c>
      <c r="ED2" s="52">
        <v>0.2</v>
      </c>
      <c r="EG2" s="54" t="s">
        <v>67</v>
      </c>
      <c r="EH2" s="5">
        <f>AVERAGE(EB2:EB270)</f>
        <v>77.960678989052539</v>
      </c>
      <c r="EP2" s="50">
        <v>1</v>
      </c>
      <c r="EQ2" s="50">
        <f>(EP2/($EX$15 +1))</f>
        <v>3.90625E-3</v>
      </c>
      <c r="ER2" s="50">
        <v>1.764</v>
      </c>
      <c r="ES2" s="50" t="s">
        <v>66</v>
      </c>
      <c r="ET2" s="52">
        <v>0.2</v>
      </c>
      <c r="EW2" s="54" t="s">
        <v>67</v>
      </c>
      <c r="EX2" s="5">
        <f>AVERAGE(ER2:ER199)</f>
        <v>12.144770291769076</v>
      </c>
      <c r="FF2" s="50">
        <v>1</v>
      </c>
      <c r="FG2" s="50">
        <f>(FF2/($FN$15 +1))</f>
        <v>5.7142857142857143E-3</v>
      </c>
      <c r="FH2" s="50">
        <v>0.67200000000000004</v>
      </c>
      <c r="FI2" s="50" t="s">
        <v>66</v>
      </c>
      <c r="FJ2" s="52">
        <v>0.2</v>
      </c>
      <c r="FM2" s="54" t="s">
        <v>67</v>
      </c>
      <c r="FN2" s="5">
        <f>AVERAGE(FH2:FH199)</f>
        <v>4.102589655172415</v>
      </c>
      <c r="FV2" s="50">
        <v>1</v>
      </c>
      <c r="FW2" s="50">
        <f>(FV2/($GD$15 +1))</f>
        <v>2.9411764705882353E-2</v>
      </c>
      <c r="FX2" s="50">
        <v>7.7008999999999999</v>
      </c>
      <c r="FY2" s="50" t="s">
        <v>66</v>
      </c>
      <c r="FZ2" s="52">
        <v>0.2</v>
      </c>
      <c r="GC2" s="54" t="s">
        <v>67</v>
      </c>
      <c r="GD2" s="5">
        <f>AVERAGE(FX2:FX199)</f>
        <v>19.676527272727277</v>
      </c>
      <c r="GL2" s="50">
        <v>1</v>
      </c>
      <c r="GM2" s="60">
        <f>(GL2/($GT$15 +1))</f>
        <v>0.04</v>
      </c>
      <c r="GN2" s="51">
        <v>58</v>
      </c>
      <c r="GO2" s="50" t="s">
        <v>66</v>
      </c>
      <c r="GP2" s="52">
        <v>0.2</v>
      </c>
      <c r="GS2" s="54" t="s">
        <v>67</v>
      </c>
      <c r="GT2" s="5">
        <f>AVERAGE(GN2:GN25)</f>
        <v>158.487557503955</v>
      </c>
      <c r="HB2" s="50">
        <v>1</v>
      </c>
      <c r="HC2" s="50">
        <f>(HB2/($HJ$15 +1))</f>
        <v>4.7619047619047616E-2</v>
      </c>
      <c r="HD2" s="52">
        <v>23.993711992719149</v>
      </c>
      <c r="HE2" s="50" t="s">
        <v>66</v>
      </c>
      <c r="HF2" s="52">
        <v>0.2</v>
      </c>
      <c r="HI2" s="54" t="s">
        <v>67</v>
      </c>
      <c r="HJ2" s="5">
        <f>AVERAGE(HD2:HD199)</f>
        <v>41.851989616514288</v>
      </c>
      <c r="HR2" s="50">
        <v>1</v>
      </c>
      <c r="HS2" s="50">
        <f>(HR2/($HZ$15 +1))</f>
        <v>2.8571428571428571E-2</v>
      </c>
      <c r="HT2" s="52">
        <v>9.23</v>
      </c>
      <c r="HU2" s="50" t="s">
        <v>66</v>
      </c>
      <c r="HV2" s="52">
        <v>0.2</v>
      </c>
      <c r="HY2" s="54" t="s">
        <v>67</v>
      </c>
      <c r="HZ2" s="5">
        <f>AVERAGE(HT2:HT198)</f>
        <v>22.889770340105589</v>
      </c>
      <c r="IH2" s="50">
        <v>1</v>
      </c>
      <c r="II2" s="50">
        <f>(IH2/($IP$15 +1))</f>
        <v>2.8571428571428571E-2</v>
      </c>
      <c r="IJ2" s="52">
        <v>1.8615811028833822</v>
      </c>
      <c r="IK2" s="50" t="s">
        <v>66</v>
      </c>
      <c r="IL2" s="52">
        <v>0.2</v>
      </c>
      <c r="IO2" s="54" t="s">
        <v>67</v>
      </c>
      <c r="IP2" s="5">
        <f>AVERAGE(IJ2:IJ199)</f>
        <v>5.2549232087655735</v>
      </c>
      <c r="IX2" s="50">
        <v>1</v>
      </c>
      <c r="IY2" s="50">
        <f>(IX2/($JF$15 +1))</f>
        <v>7.1428571428571425E-2</v>
      </c>
      <c r="IZ2" s="84">
        <v>209</v>
      </c>
      <c r="JA2" s="50" t="s">
        <v>66</v>
      </c>
      <c r="JB2" s="52">
        <v>0.2</v>
      </c>
      <c r="JE2" s="54" t="s">
        <v>67</v>
      </c>
      <c r="JF2" s="5">
        <f>AVERAGE(IZ2:IZ199)</f>
        <v>341.60829961583653</v>
      </c>
      <c r="JN2" s="50">
        <v>1</v>
      </c>
      <c r="JO2" s="50">
        <f>(JN2/($JV$15 +1))</f>
        <v>9.0909090909090912E-2</v>
      </c>
      <c r="JP2" s="51">
        <v>22.5</v>
      </c>
      <c r="JQ2" s="50" t="s">
        <v>66</v>
      </c>
      <c r="JR2" s="52">
        <v>0.2</v>
      </c>
      <c r="JU2" s="54" t="s">
        <v>67</v>
      </c>
      <c r="JV2" s="5">
        <f>AVERAGE(JP2:JP199)</f>
        <v>60.831975720037221</v>
      </c>
      <c r="KD2" s="50">
        <v>1</v>
      </c>
      <c r="KE2" s="50">
        <f>(KD2/($KL$15 +1))</f>
        <v>0.1</v>
      </c>
      <c r="KF2" s="50">
        <v>338.34</v>
      </c>
      <c r="KG2" s="50" t="s">
        <v>66</v>
      </c>
      <c r="KH2" s="52">
        <v>0.2</v>
      </c>
      <c r="KK2" s="54" t="s">
        <v>67</v>
      </c>
      <c r="KL2" s="5">
        <f>AVERAGE(KF2:KF199)</f>
        <v>479.95222222222219</v>
      </c>
      <c r="KT2" s="50">
        <v>1</v>
      </c>
      <c r="KU2" s="50">
        <f t="shared" ref="KU2:KU9" si="0">(KT2/($LB$15 +1))</f>
        <v>0.1</v>
      </c>
      <c r="KV2" s="50">
        <v>52.774999999999999</v>
      </c>
      <c r="KW2" s="50" t="s">
        <v>66</v>
      </c>
      <c r="KX2" s="52">
        <v>0.2</v>
      </c>
      <c r="LA2" s="54" t="s">
        <v>67</v>
      </c>
      <c r="LB2" s="5">
        <f>AVERAGE(KV2:KV199)</f>
        <v>55.442333333333323</v>
      </c>
      <c r="LJ2" s="50">
        <v>1</v>
      </c>
      <c r="LK2" s="50">
        <f>(LJ2/($LR$15 +1))</f>
        <v>2.3255813953488372E-2</v>
      </c>
      <c r="LL2" s="50">
        <v>1.0900000000000001</v>
      </c>
      <c r="LM2" s="50" t="s">
        <v>66</v>
      </c>
      <c r="LN2" s="52">
        <v>0.2</v>
      </c>
      <c r="LQ2" s="54" t="s">
        <v>67</v>
      </c>
      <c r="LR2" s="5">
        <f>AVERAGE(LL2:LL199)</f>
        <v>3.9283143827331952</v>
      </c>
      <c r="LZ2" s="50">
        <v>1</v>
      </c>
      <c r="MA2" s="70">
        <f t="shared" ref="MA2:MA11" si="1">(LZ2/($MH$15 +1))</f>
        <v>8.3333333333333329E-2</v>
      </c>
      <c r="MB2" s="50">
        <v>0.28827036633071262</v>
      </c>
      <c r="MC2" s="50" t="s">
        <v>66</v>
      </c>
      <c r="MD2" s="52">
        <v>0.2</v>
      </c>
      <c r="MG2" s="54" t="s">
        <v>67</v>
      </c>
      <c r="MH2" s="5">
        <f>AVERAGE(MB2:MB199)</f>
        <v>0.55583274858701914</v>
      </c>
      <c r="MQ2" s="50">
        <v>1</v>
      </c>
      <c r="MR2" s="50">
        <f>(MQ2/($MY$15 +1))</f>
        <v>2.6315789473684209E-2</v>
      </c>
      <c r="MS2" s="50">
        <v>11.049099999999999</v>
      </c>
      <c r="MT2" s="50" t="s">
        <v>66</v>
      </c>
      <c r="MU2" s="52">
        <v>0.2</v>
      </c>
      <c r="MX2" s="54" t="s">
        <v>67</v>
      </c>
      <c r="MY2" s="5">
        <f>AVERAGE(MS2:MS199)</f>
        <v>19.878435135135135</v>
      </c>
    </row>
    <row r="3" spans="1:363" ht="15.75" x14ac:dyDescent="0.25">
      <c r="A3" s="50">
        <f>A2+1</f>
        <v>2</v>
      </c>
      <c r="B3" s="50">
        <f t="shared" ref="B3:B61" si="2">(A3/($I$15 +1))</f>
        <v>3.2786885245901641E-2</v>
      </c>
      <c r="C3" s="50">
        <v>250.5</v>
      </c>
      <c r="D3" s="50" t="s">
        <v>68</v>
      </c>
      <c r="E3" s="55">
        <v>0.5</v>
      </c>
      <c r="H3" s="54" t="s">
        <v>69</v>
      </c>
      <c r="I3" s="5">
        <f>_xlfn.STDEV.S(C2:C200)</f>
        <v>168.06762305581839</v>
      </c>
      <c r="Q3" s="50">
        <f>Q2+1</f>
        <v>2</v>
      </c>
      <c r="R3" s="50">
        <f t="shared" ref="R3:R61" si="3">(Q3/($Y$15 +1))</f>
        <v>3.0303030303030304E-2</v>
      </c>
      <c r="S3" s="50">
        <v>57.343000000000004</v>
      </c>
      <c r="T3" s="50" t="s">
        <v>68</v>
      </c>
      <c r="U3" s="55">
        <v>0.5</v>
      </c>
      <c r="X3" s="54" t="s">
        <v>69</v>
      </c>
      <c r="Y3" s="5">
        <f>_xlfn.STDEV.S(S2:S199)</f>
        <v>15.485135834455555</v>
      </c>
      <c r="AG3" s="50">
        <f>AG2+1</f>
        <v>2</v>
      </c>
      <c r="AH3" s="50">
        <f t="shared" ref="AH3:AH66" si="4">(AG3/($AO$15 +1))</f>
        <v>1.8867924528301886E-2</v>
      </c>
      <c r="AI3" s="50">
        <v>109.104</v>
      </c>
      <c r="AJ3" s="50" t="s">
        <v>68</v>
      </c>
      <c r="AK3" s="55">
        <v>0.5</v>
      </c>
      <c r="AN3" s="54" t="s">
        <v>69</v>
      </c>
      <c r="AO3" s="5">
        <f>_xlfn.STDEV.S(AI2:AI199)</f>
        <v>37.542752682320888</v>
      </c>
      <c r="AW3" s="50">
        <f>AW2+1</f>
        <v>2</v>
      </c>
      <c r="AX3" s="50">
        <f t="shared" ref="AX3:AX66" si="5">(AW3/($BE$15 +1))</f>
        <v>2.3529411764705882E-2</v>
      </c>
      <c r="AY3" s="50">
        <v>10.773999999999999</v>
      </c>
      <c r="AZ3" s="50" t="s">
        <v>68</v>
      </c>
      <c r="BA3" s="55">
        <v>0.5</v>
      </c>
      <c r="BD3" s="54" t="s">
        <v>69</v>
      </c>
      <c r="BE3" s="5">
        <f>_xlfn.STDEV.S(AY2:AY199)</f>
        <v>22.442954585935485</v>
      </c>
      <c r="BM3" s="50">
        <f>BM2+1</f>
        <v>2</v>
      </c>
      <c r="BN3" s="50">
        <f t="shared" ref="BN3:BN66" si="6">(BM3/($BU$15 +1))</f>
        <v>7.0422535211267607E-3</v>
      </c>
      <c r="BO3" s="52">
        <v>10.205</v>
      </c>
      <c r="BP3" s="50" t="s">
        <v>68</v>
      </c>
      <c r="BQ3" s="55">
        <v>0.5</v>
      </c>
      <c r="BT3" s="54" t="s">
        <v>69</v>
      </c>
      <c r="BU3" s="5">
        <f>_xlfn.STDEV.S(BO2:BO297)</f>
        <v>54.742234720597395</v>
      </c>
      <c r="CC3" s="50">
        <f>CC2+1</f>
        <v>2</v>
      </c>
      <c r="CD3" s="50">
        <f t="shared" ref="CD3:CD66" si="7">(CC3/($CK$15 +1))</f>
        <v>9.1743119266055051E-3</v>
      </c>
      <c r="CE3" s="50">
        <v>2.0169999999999999</v>
      </c>
      <c r="CF3" s="50" t="s">
        <v>68</v>
      </c>
      <c r="CG3" s="55">
        <v>0.5</v>
      </c>
      <c r="CJ3" s="54" t="s">
        <v>69</v>
      </c>
      <c r="CK3" s="5">
        <f>_xlfn.STDEV.S(CE2:CE299)</f>
        <v>23.906745192795125</v>
      </c>
      <c r="CT3" s="50">
        <f>CT2+1</f>
        <v>2</v>
      </c>
      <c r="CU3" s="50">
        <f t="shared" ref="CU3:CU66" si="8">(CT3/($DB$15 +1))</f>
        <v>6.5146579804560263E-3</v>
      </c>
      <c r="CV3" s="50">
        <v>1.242</v>
      </c>
      <c r="CW3" s="50" t="s">
        <v>68</v>
      </c>
      <c r="CX3" s="55">
        <v>0.5</v>
      </c>
      <c r="DA3" s="54" t="s">
        <v>69</v>
      </c>
      <c r="DB3" s="5">
        <f>_xlfn.STDEV.S(CV2:CV399)</f>
        <v>39.402598713304521</v>
      </c>
      <c r="DJ3" s="50">
        <f>DJ2+1</f>
        <v>2</v>
      </c>
      <c r="DK3" s="50">
        <f t="shared" ref="DK3:DK66" si="9">(DJ3/($DR$15 +1))</f>
        <v>1.1627906976744186E-2</v>
      </c>
      <c r="DL3" s="50">
        <v>0.1232</v>
      </c>
      <c r="DM3" s="50" t="s">
        <v>68</v>
      </c>
      <c r="DN3" s="55">
        <v>0.5</v>
      </c>
      <c r="DQ3" s="54" t="s">
        <v>69</v>
      </c>
      <c r="DR3" s="5">
        <f>_xlfn.STDEV.S(DL2:DL299)</f>
        <v>18.093135002645738</v>
      </c>
      <c r="DZ3" s="50">
        <f>DZ2+1</f>
        <v>2</v>
      </c>
      <c r="EA3" s="50">
        <f t="shared" ref="EA3:EA38" si="10">(DZ3/($EH$15 +1))</f>
        <v>7.4074074074074077E-3</v>
      </c>
      <c r="EB3" s="50">
        <v>9.1370000000000005</v>
      </c>
      <c r="EC3" s="50" t="s">
        <v>68</v>
      </c>
      <c r="ED3" s="55">
        <v>0.5</v>
      </c>
      <c r="EG3" s="54" t="s">
        <v>69</v>
      </c>
      <c r="EH3" s="5">
        <f>_xlfn.STDEV.S(EB2:EB270)</f>
        <v>40.103351120927911</v>
      </c>
      <c r="EP3" s="50">
        <f>EP2+1</f>
        <v>2</v>
      </c>
      <c r="EQ3" s="50">
        <f t="shared" ref="EQ3:EQ34" si="11">(EP3/($EX$15 +1))</f>
        <v>7.8125E-3</v>
      </c>
      <c r="ER3" s="50">
        <v>1.9419999999999999</v>
      </c>
      <c r="ES3" s="50" t="s">
        <v>68</v>
      </c>
      <c r="ET3" s="55">
        <v>0.5</v>
      </c>
      <c r="EW3" s="54" t="s">
        <v>69</v>
      </c>
      <c r="EX3" s="5">
        <f>_xlfn.STDEV.S(ER2:ER199)</f>
        <v>5.6338832399381076</v>
      </c>
      <c r="FF3" s="50">
        <f>FF2+1</f>
        <v>2</v>
      </c>
      <c r="FG3" s="50">
        <f t="shared" ref="FG3:FG66" si="12">(FF3/($FN$15 +1))</f>
        <v>1.1428571428571429E-2</v>
      </c>
      <c r="FH3" s="50">
        <v>0.76800000000000002</v>
      </c>
      <c r="FI3" s="50" t="s">
        <v>68</v>
      </c>
      <c r="FJ3" s="55">
        <v>0.5</v>
      </c>
      <c r="FM3" s="54" t="s">
        <v>69</v>
      </c>
      <c r="FN3" s="5">
        <f>_xlfn.STDEV.S(FH2:FH199)</f>
        <v>2.0225914035968611</v>
      </c>
      <c r="FV3" s="50">
        <f>FV2+1</f>
        <v>2</v>
      </c>
      <c r="FW3" s="50">
        <f t="shared" ref="FW3:FW34" si="13">(FV3/($GD$15 +1))</f>
        <v>5.8823529411764705E-2</v>
      </c>
      <c r="FX3" s="50">
        <v>9.6938999999999993</v>
      </c>
      <c r="FY3" s="50" t="s">
        <v>68</v>
      </c>
      <c r="FZ3" s="55">
        <v>0.5</v>
      </c>
      <c r="GC3" s="54" t="s">
        <v>69</v>
      </c>
      <c r="GD3" s="5">
        <f>_xlfn.STDEV.S(FX2:FX199)</f>
        <v>5.8318902954612577</v>
      </c>
      <c r="GL3" s="50">
        <f>GL2+1</f>
        <v>2</v>
      </c>
      <c r="GM3" s="60">
        <f t="shared" ref="GM3:GM25" si="14">(GL3/($GT$15 +1))</f>
        <v>0.08</v>
      </c>
      <c r="GN3" s="51">
        <v>61.379310344827587</v>
      </c>
      <c r="GO3" s="50" t="s">
        <v>68</v>
      </c>
      <c r="GP3" s="55">
        <v>0.5</v>
      </c>
      <c r="GS3" s="54" t="s">
        <v>69</v>
      </c>
      <c r="GT3" s="5">
        <f>_xlfn.STDEV.S(GN2:GN198)</f>
        <v>76.50809725725945</v>
      </c>
      <c r="HB3" s="50">
        <f>HB2+1</f>
        <v>2</v>
      </c>
      <c r="HC3" s="50">
        <f t="shared" ref="HC3:HC21" si="15">(HB3/($HJ$15 +1))</f>
        <v>9.5238095238095233E-2</v>
      </c>
      <c r="HD3" s="52">
        <v>27.578979301976034</v>
      </c>
      <c r="HE3" s="50" t="s">
        <v>68</v>
      </c>
      <c r="HF3" s="55">
        <v>0.5</v>
      </c>
      <c r="HI3" s="54" t="s">
        <v>69</v>
      </c>
      <c r="HJ3" s="5">
        <f>_xlfn.STDEV.S(HD2:HD199)</f>
        <v>16.813495930822249</v>
      </c>
      <c r="HR3" s="50">
        <v>2</v>
      </c>
      <c r="HS3" s="50">
        <f t="shared" ref="HS3:HS35" si="16">(HR3/($HZ$15 +1))</f>
        <v>5.7142857142857141E-2</v>
      </c>
      <c r="HT3" s="52">
        <v>10.755801927770653</v>
      </c>
      <c r="HU3" s="50" t="s">
        <v>68</v>
      </c>
      <c r="HV3" s="55">
        <v>0.5</v>
      </c>
      <c r="HY3" s="54" t="s">
        <v>69</v>
      </c>
      <c r="HZ3" s="5">
        <f>_xlfn.STDEV.S(HT2:HT198)</f>
        <v>7.0037705006099955</v>
      </c>
      <c r="IH3" s="50">
        <v>2</v>
      </c>
      <c r="II3" s="50">
        <f t="shared" ref="II3:II35" si="17">(IH3/($IP$15 +1))</f>
        <v>5.7142857142857141E-2</v>
      </c>
      <c r="IJ3" s="52">
        <v>2.7578979301976032</v>
      </c>
      <c r="IK3" s="50" t="s">
        <v>68</v>
      </c>
      <c r="IL3" s="55">
        <v>0.5</v>
      </c>
      <c r="IO3" s="54" t="s">
        <v>69</v>
      </c>
      <c r="IP3" s="5">
        <f>_xlfn.STDEV.S(IJ2:IJ199)</f>
        <v>1.5523109958918497</v>
      </c>
      <c r="IX3" s="50">
        <f>IX2+1</f>
        <v>2</v>
      </c>
      <c r="IY3" s="50">
        <f t="shared" ref="IY3:IY14" si="18">(IX3/($JF$15 +1))</f>
        <v>0.14285714285714285</v>
      </c>
      <c r="IZ3" s="105">
        <v>214.9</v>
      </c>
      <c r="JA3" s="50" t="s">
        <v>68</v>
      </c>
      <c r="JB3" s="55">
        <v>0.5</v>
      </c>
      <c r="JE3" s="54" t="s">
        <v>69</v>
      </c>
      <c r="JF3" s="5">
        <f>_xlfn.STDEV.S(IZ2:IZ199)</f>
        <v>131.36089790780443</v>
      </c>
      <c r="JN3" s="50">
        <f>JN2+1</f>
        <v>2</v>
      </c>
      <c r="JO3" s="50">
        <f t="shared" ref="JO3:JO11" si="19">(JN3/($JV$15 +1))</f>
        <v>0.18181818181818182</v>
      </c>
      <c r="JP3" s="56">
        <v>38.61057102276645</v>
      </c>
      <c r="JQ3" s="50" t="s">
        <v>68</v>
      </c>
      <c r="JR3" s="55">
        <v>0.5</v>
      </c>
      <c r="JU3" s="54" t="s">
        <v>69</v>
      </c>
      <c r="JV3" s="5">
        <f>_xlfn.STDEV.S(JP2:JP199)</f>
        <v>24.294062214920917</v>
      </c>
      <c r="KD3" s="50">
        <f>KD2+1</f>
        <v>2</v>
      </c>
      <c r="KE3" s="50">
        <f t="shared" ref="KE3:KE10" si="20">(KD3/($KL$15 +1))</f>
        <v>0.2</v>
      </c>
      <c r="KF3" s="50">
        <v>350.28</v>
      </c>
      <c r="KG3" s="50" t="s">
        <v>68</v>
      </c>
      <c r="KH3" s="55">
        <v>0.5</v>
      </c>
      <c r="KK3" s="54" t="s">
        <v>69</v>
      </c>
      <c r="KL3" s="5">
        <f>_xlfn.STDEV.S(KF2:KF199)</f>
        <v>90.59757030099901</v>
      </c>
      <c r="KT3" s="50">
        <f>KT2+1</f>
        <v>2</v>
      </c>
      <c r="KU3" s="50">
        <f t="shared" si="0"/>
        <v>0.2</v>
      </c>
      <c r="KV3" s="50">
        <v>53.029000000000003</v>
      </c>
      <c r="KW3" s="50" t="s">
        <v>68</v>
      </c>
      <c r="KX3" s="55">
        <v>0.5</v>
      </c>
      <c r="LA3" s="54" t="s">
        <v>69</v>
      </c>
      <c r="LB3" s="5">
        <f>_xlfn.STDEV.S(KV2:KV199)</f>
        <v>2.4222558184469283</v>
      </c>
      <c r="LJ3" s="50">
        <f>LJ2+1</f>
        <v>2</v>
      </c>
      <c r="LK3" s="50">
        <f>(LJ3/($LR$15 +1))</f>
        <v>4.6511627906976744E-2</v>
      </c>
      <c r="LL3" s="50">
        <v>1.1479999999999999</v>
      </c>
      <c r="LM3" s="50" t="s">
        <v>68</v>
      </c>
      <c r="LN3" s="55">
        <v>0.5</v>
      </c>
      <c r="LQ3" s="54" t="s">
        <v>69</v>
      </c>
      <c r="LR3" s="5">
        <f>_xlfn.STDEV.S(LL2:LL199)</f>
        <v>1.9675769090805619</v>
      </c>
      <c r="LZ3" s="50">
        <f>LZ2+1</f>
        <v>2</v>
      </c>
      <c r="MA3" s="70">
        <f t="shared" si="1"/>
        <v>0.16666666666666666</v>
      </c>
      <c r="MB3" s="50">
        <v>0.32887514576578819</v>
      </c>
      <c r="MC3" s="50" t="s">
        <v>68</v>
      </c>
      <c r="MD3" s="55">
        <v>0.5</v>
      </c>
      <c r="MG3" s="54" t="s">
        <v>69</v>
      </c>
      <c r="MH3" s="5">
        <f>_xlfn.STDEV.S(MB2:MB199)</f>
        <v>0.23618709362622006</v>
      </c>
      <c r="MQ3" s="50">
        <f>MQ2+1</f>
        <v>2</v>
      </c>
      <c r="MR3" s="50">
        <f t="shared" ref="MR3:MR38" si="21">(MQ3/($MY$15 +1))</f>
        <v>5.2631578947368418E-2</v>
      </c>
      <c r="MS3" s="50">
        <v>11.053000000000001</v>
      </c>
      <c r="MT3" s="50" t="s">
        <v>68</v>
      </c>
      <c r="MU3" s="55">
        <v>0.5</v>
      </c>
      <c r="MX3" s="54" t="s">
        <v>69</v>
      </c>
      <c r="MY3" s="5">
        <f>_xlfn.STDEV.S(MS2:MS199)</f>
        <v>5.2763273611278851</v>
      </c>
    </row>
    <row r="4" spans="1:363" ht="15.75" x14ac:dyDescent="0.25">
      <c r="A4" s="50">
        <f t="shared" ref="A4:A61" si="22">A3+1</f>
        <v>3</v>
      </c>
      <c r="B4" s="50">
        <f t="shared" si="2"/>
        <v>4.9180327868852458E-2</v>
      </c>
      <c r="C4" s="50">
        <v>250.76</v>
      </c>
      <c r="D4" s="50" t="s">
        <v>70</v>
      </c>
      <c r="E4" s="55">
        <v>0.75</v>
      </c>
      <c r="H4" s="54" t="s">
        <v>71</v>
      </c>
      <c r="I4" s="5">
        <f>_xlfn.VAR.S(C2:C200)</f>
        <v>28246.725919632652</v>
      </c>
      <c r="Q4" s="50">
        <f t="shared" ref="Q4:Q66" si="23">Q3+1</f>
        <v>3</v>
      </c>
      <c r="R4" s="50">
        <f t="shared" si="3"/>
        <v>4.5454545454545456E-2</v>
      </c>
      <c r="S4" s="50">
        <v>57.534999999999997</v>
      </c>
      <c r="T4" s="50" t="s">
        <v>70</v>
      </c>
      <c r="U4" s="55">
        <v>0.75</v>
      </c>
      <c r="X4" s="54" t="s">
        <v>71</v>
      </c>
      <c r="Y4" s="5">
        <f>_xlfn.VAR.S(S2:S199)</f>
        <v>239.78943181153954</v>
      </c>
      <c r="AG4" s="50">
        <f t="shared" ref="AG4:AG61" si="24">AG3+1</f>
        <v>3</v>
      </c>
      <c r="AH4" s="50">
        <f t="shared" si="4"/>
        <v>2.8301886792452831E-2</v>
      </c>
      <c r="AI4" s="50">
        <v>109.2</v>
      </c>
      <c r="AJ4" s="50" t="s">
        <v>70</v>
      </c>
      <c r="AK4" s="55">
        <v>0.75</v>
      </c>
      <c r="AN4" s="54" t="s">
        <v>71</v>
      </c>
      <c r="AO4" s="5">
        <f>_xlfn.VAR.S(AI2:AI199)</f>
        <v>1409.4582789659123</v>
      </c>
      <c r="AW4" s="50">
        <f t="shared" ref="AW4:AW67" si="25">AW3+1</f>
        <v>3</v>
      </c>
      <c r="AX4" s="50">
        <f t="shared" si="5"/>
        <v>3.5294117647058823E-2</v>
      </c>
      <c r="AY4" s="50">
        <v>10.936999999999999</v>
      </c>
      <c r="AZ4" s="50" t="s">
        <v>70</v>
      </c>
      <c r="BA4" s="55">
        <v>0.75</v>
      </c>
      <c r="BD4" s="54" t="s">
        <v>71</v>
      </c>
      <c r="BE4" s="5">
        <f>_xlfn.VAR.S(AY2:AY199)</f>
        <v>503.6862105463627</v>
      </c>
      <c r="BM4" s="50">
        <f t="shared" ref="BM4:BM67" si="26">BM3+1</f>
        <v>3</v>
      </c>
      <c r="BN4" s="50">
        <f t="shared" si="6"/>
        <v>1.0563380281690141E-2</v>
      </c>
      <c r="BO4" s="52">
        <v>11.03</v>
      </c>
      <c r="BP4" s="50" t="s">
        <v>70</v>
      </c>
      <c r="BQ4" s="55">
        <v>0.75</v>
      </c>
      <c r="BT4" s="54" t="s">
        <v>71</v>
      </c>
      <c r="BU4" s="5">
        <f>_xlfn.VAR.S(BO2:BO297)</f>
        <v>2996.7122622049787</v>
      </c>
      <c r="CC4" s="50">
        <f t="shared" ref="CC4:CC67" si="27">CC3+1</f>
        <v>3</v>
      </c>
      <c r="CD4" s="50">
        <f t="shared" si="7"/>
        <v>1.3761467889908258E-2</v>
      </c>
      <c r="CE4" s="50">
        <v>2.145</v>
      </c>
      <c r="CF4" s="50" t="s">
        <v>70</v>
      </c>
      <c r="CG4" s="55">
        <v>0.75</v>
      </c>
      <c r="CJ4" s="54" t="s">
        <v>71</v>
      </c>
      <c r="CK4" s="5">
        <f>_xlfn.VAR.S(CE2:CE299)</f>
        <v>571.5324657132328</v>
      </c>
      <c r="CT4" s="50">
        <f t="shared" ref="CT4:CT67" si="28">CT3+1</f>
        <v>3</v>
      </c>
      <c r="CU4" s="50">
        <f t="shared" si="8"/>
        <v>9.7719869706840382E-3</v>
      </c>
      <c r="CV4" s="50">
        <v>1.2749999999999999</v>
      </c>
      <c r="CW4" s="50" t="s">
        <v>70</v>
      </c>
      <c r="CX4" s="55">
        <v>0.75</v>
      </c>
      <c r="DA4" s="54" t="s">
        <v>71</v>
      </c>
      <c r="DB4" s="5">
        <f>_xlfn.VAR.S(CV2:CV399)</f>
        <v>1552.5647853617072</v>
      </c>
      <c r="DJ4" s="50">
        <f t="shared" ref="DJ4:DJ67" si="29">DJ3+1</f>
        <v>3</v>
      </c>
      <c r="DK4" s="50">
        <f t="shared" si="9"/>
        <v>1.7441860465116279E-2</v>
      </c>
      <c r="DL4" s="50">
        <v>0.20684234476482025</v>
      </c>
      <c r="DM4" s="50" t="s">
        <v>70</v>
      </c>
      <c r="DN4" s="55">
        <v>0.75</v>
      </c>
      <c r="DQ4" s="54" t="s">
        <v>71</v>
      </c>
      <c r="DR4" s="5">
        <f>_xlfn.VAR.S(DL2:DL299)</f>
        <v>327.36153422396433</v>
      </c>
      <c r="DZ4" s="50">
        <f t="shared" ref="DZ4:DZ67" si="30">DZ3+1</f>
        <v>3</v>
      </c>
      <c r="EA4" s="50">
        <f t="shared" si="10"/>
        <v>1.1111111111111112E-2</v>
      </c>
      <c r="EB4" s="50">
        <v>9.4879999999999995</v>
      </c>
      <c r="EC4" s="50" t="s">
        <v>70</v>
      </c>
      <c r="ED4" s="55">
        <v>0.75</v>
      </c>
      <c r="EG4" s="54" t="s">
        <v>71</v>
      </c>
      <c r="EH4" s="5">
        <f>_xlfn.VAR.S(EB2:EB270)</f>
        <v>1608.27877112843</v>
      </c>
      <c r="EP4" s="50">
        <f t="shared" ref="EP4:EP67" si="31">EP3+1</f>
        <v>3</v>
      </c>
      <c r="EQ4" s="50">
        <f t="shared" si="11"/>
        <v>1.171875E-2</v>
      </c>
      <c r="ER4" s="50">
        <v>2.0030000000000001</v>
      </c>
      <c r="ES4" s="50" t="s">
        <v>70</v>
      </c>
      <c r="ET4" s="55">
        <v>0.75</v>
      </c>
      <c r="EW4" s="54" t="s">
        <v>71</v>
      </c>
      <c r="EX4" s="5">
        <f>_xlfn.VAR.S(ER2:ER199)</f>
        <v>31.740640361255508</v>
      </c>
      <c r="FF4" s="50">
        <f t="shared" ref="FF4:FF67" si="32">FF3+1</f>
        <v>3</v>
      </c>
      <c r="FG4" s="50">
        <f t="shared" si="12"/>
        <v>1.7142857142857144E-2</v>
      </c>
      <c r="FH4" s="50">
        <v>0.79680000000000006</v>
      </c>
      <c r="FI4" s="50" t="s">
        <v>70</v>
      </c>
      <c r="FJ4" s="55">
        <v>0.75</v>
      </c>
      <c r="FM4" s="54" t="s">
        <v>71</v>
      </c>
      <c r="FN4" s="5">
        <f>_xlfn.VAR.S(FH2:FH199)</f>
        <v>4.0908759859039199</v>
      </c>
      <c r="FV4" s="50">
        <f t="shared" ref="FV4:FV34" si="33">FV3+1</f>
        <v>3</v>
      </c>
      <c r="FW4" s="50">
        <f t="shared" si="13"/>
        <v>8.8235294117647065E-2</v>
      </c>
      <c r="FX4" s="50">
        <v>11.053000000000001</v>
      </c>
      <c r="FY4" s="50" t="s">
        <v>70</v>
      </c>
      <c r="FZ4" s="55">
        <v>0.75</v>
      </c>
      <c r="GC4" s="54" t="s">
        <v>71</v>
      </c>
      <c r="GD4" s="5">
        <f>_xlfn.VAR.S(FX2:FX199)</f>
        <v>34.010944418295196</v>
      </c>
      <c r="GL4" s="50">
        <f t="shared" ref="GL4:GL25" si="34">GL3+1</f>
        <v>3</v>
      </c>
      <c r="GM4" s="60">
        <f t="shared" si="14"/>
        <v>0.12</v>
      </c>
      <c r="GN4" s="51">
        <v>68.275862068965523</v>
      </c>
      <c r="GO4" s="50" t="s">
        <v>70</v>
      </c>
      <c r="GP4" s="55">
        <v>0.75</v>
      </c>
      <c r="GS4" s="54" t="s">
        <v>71</v>
      </c>
      <c r="GT4" s="5">
        <f>_xlfn.VAR.S(GN2:GN198)</f>
        <v>5853.4889459262713</v>
      </c>
      <c r="HB4" s="50">
        <f t="shared" ref="HB4:HB21" si="35">HB3+1</f>
        <v>3</v>
      </c>
      <c r="HC4" s="50">
        <f t="shared" si="15"/>
        <v>0.14285714285714285</v>
      </c>
      <c r="HD4" s="52">
        <v>28.751085922310015</v>
      </c>
      <c r="HE4" s="50" t="s">
        <v>70</v>
      </c>
      <c r="HF4" s="55">
        <v>0.75</v>
      </c>
      <c r="HI4" s="54" t="s">
        <v>71</v>
      </c>
      <c r="HJ4" s="5">
        <f>_xlfn.VAR.S(HD2:HD199)</f>
        <v>282.6936454157763</v>
      </c>
      <c r="HR4" s="50">
        <v>3</v>
      </c>
      <c r="HS4" s="50">
        <f t="shared" si="16"/>
        <v>8.5714285714285715E-2</v>
      </c>
      <c r="HT4" s="52">
        <v>11.3</v>
      </c>
      <c r="HU4" s="50" t="s">
        <v>70</v>
      </c>
      <c r="HV4" s="55">
        <v>0.75</v>
      </c>
      <c r="HY4" s="54" t="s">
        <v>71</v>
      </c>
      <c r="HZ4" s="5">
        <f>_xlfn.VAR.S(HT2:HT198)</f>
        <v>49.052801225214793</v>
      </c>
      <c r="IH4" s="50">
        <v>3</v>
      </c>
      <c r="II4" s="50">
        <f t="shared" si="17"/>
        <v>8.5714285714285715E-2</v>
      </c>
      <c r="IJ4" s="52">
        <v>2.9647402749624234</v>
      </c>
      <c r="IK4" s="50" t="s">
        <v>70</v>
      </c>
      <c r="IL4" s="55">
        <v>0.75</v>
      </c>
      <c r="IO4" s="54" t="s">
        <v>71</v>
      </c>
      <c r="IP4" s="5">
        <f>_xlfn.VAR.S(IJ2:IJ199)</f>
        <v>2.4096694279667465</v>
      </c>
      <c r="IX4" s="50">
        <f t="shared" ref="IX4:IX14" si="36">IX3+1</f>
        <v>3</v>
      </c>
      <c r="IY4" s="50">
        <f t="shared" si="18"/>
        <v>0.21428571428571427</v>
      </c>
      <c r="IZ4" s="105">
        <v>220.63183441580824</v>
      </c>
      <c r="JA4" s="50" t="s">
        <v>70</v>
      </c>
      <c r="JB4" s="55">
        <v>0.75</v>
      </c>
      <c r="JE4" s="54" t="s">
        <v>71</v>
      </c>
      <c r="JF4" s="5">
        <f>_xlfn.VAR.S(IZ2:IZ199)</f>
        <v>17255.68549914462</v>
      </c>
      <c r="JN4" s="50">
        <f t="shared" ref="JN4:JN11" si="37">JN3+1</f>
        <v>3</v>
      </c>
      <c r="JO4" s="50">
        <f t="shared" si="19"/>
        <v>0.27272727272727271</v>
      </c>
      <c r="JP4" s="51">
        <v>39</v>
      </c>
      <c r="JQ4" s="50" t="s">
        <v>70</v>
      </c>
      <c r="JR4" s="55">
        <v>0.75</v>
      </c>
      <c r="JU4" s="54" t="s">
        <v>71</v>
      </c>
      <c r="JV4" s="5">
        <f>_xlfn.VAR.S(JP2:JP199)</f>
        <v>590.20145890244828</v>
      </c>
      <c r="KD4" s="50">
        <f t="shared" ref="KD4:KD10" si="38">KD3+1</f>
        <v>3</v>
      </c>
      <c r="KE4" s="50">
        <f t="shared" si="20"/>
        <v>0.3</v>
      </c>
      <c r="KF4" s="50">
        <v>417.59</v>
      </c>
      <c r="KG4" s="50" t="s">
        <v>70</v>
      </c>
      <c r="KH4" s="55">
        <v>0.75</v>
      </c>
      <c r="KK4" s="54" t="s">
        <v>71</v>
      </c>
      <c r="KL4" s="5">
        <f>_xlfn.VAR.S(KF2:KF199)</f>
        <v>8207.919744444458</v>
      </c>
      <c r="KT4" s="50">
        <f t="shared" ref="KT4:KT10" si="39">KT3+1</f>
        <v>3</v>
      </c>
      <c r="KU4" s="50">
        <f t="shared" si="0"/>
        <v>0.3</v>
      </c>
      <c r="KV4" s="50">
        <v>53.323</v>
      </c>
      <c r="KW4" s="50" t="s">
        <v>70</v>
      </c>
      <c r="KX4" s="55">
        <v>0.75</v>
      </c>
      <c r="LA4" s="54" t="s">
        <v>71</v>
      </c>
      <c r="LB4" s="5">
        <f>_xlfn.VAR.S(KV2:KV199)</f>
        <v>5.8673232499999983</v>
      </c>
      <c r="LJ4" s="50">
        <f t="shared" ref="LJ4:LJ33" si="40">LJ3+1</f>
        <v>3</v>
      </c>
      <c r="LK4" s="50">
        <f t="shared" ref="LK4:LK36" si="41">(LJ4/($LR$15 +1))</f>
        <v>6.9767441860465115E-2</v>
      </c>
      <c r="LL4" s="50">
        <v>1.22</v>
      </c>
      <c r="LM4" s="50" t="s">
        <v>70</v>
      </c>
      <c r="LN4" s="55">
        <v>0.75</v>
      </c>
      <c r="LQ4" s="54" t="s">
        <v>71</v>
      </c>
      <c r="LR4" s="5">
        <f>_xlfn.VAR.S(LL2:LL199)</f>
        <v>3.8713588931470175</v>
      </c>
      <c r="LZ4" s="50">
        <f t="shared" ref="LZ4:LZ12" si="42">LZ3+1</f>
        <v>3</v>
      </c>
      <c r="MA4" s="70">
        <f t="shared" si="1"/>
        <v>0.25</v>
      </c>
      <c r="MB4" s="50">
        <v>0.36282733594033501</v>
      </c>
      <c r="MC4" s="50" t="s">
        <v>70</v>
      </c>
      <c r="MD4" s="55">
        <v>0.75</v>
      </c>
      <c r="MG4" s="54" t="s">
        <v>71</v>
      </c>
      <c r="MH4" s="5">
        <f>_xlfn.VAR.S(MB2:MB199)</f>
        <v>5.5784343195600841E-2</v>
      </c>
      <c r="MQ4" s="50">
        <f t="shared" ref="MQ4:MQ38" si="43">MQ3+1</f>
        <v>3</v>
      </c>
      <c r="MR4" s="50">
        <f t="shared" si="21"/>
        <v>7.8947368421052627E-2</v>
      </c>
      <c r="MS4" s="50">
        <v>11.938000000000001</v>
      </c>
      <c r="MT4" s="50" t="s">
        <v>70</v>
      </c>
      <c r="MU4" s="55">
        <v>0.75</v>
      </c>
      <c r="MX4" s="54" t="s">
        <v>71</v>
      </c>
      <c r="MY4" s="5">
        <f>_xlfn.VAR.S(MS2:MS199)</f>
        <v>27.839630421786751</v>
      </c>
    </row>
    <row r="5" spans="1:363" ht="15.75" x14ac:dyDescent="0.25">
      <c r="A5" s="50">
        <f t="shared" si="22"/>
        <v>4</v>
      </c>
      <c r="B5" s="50">
        <f t="shared" si="2"/>
        <v>6.5573770491803282E-2</v>
      </c>
      <c r="C5" s="50">
        <v>276.87</v>
      </c>
      <c r="D5" s="50" t="s">
        <v>72</v>
      </c>
      <c r="E5" s="55">
        <v>1</v>
      </c>
      <c r="H5" s="54" t="s">
        <v>73</v>
      </c>
      <c r="I5" s="5">
        <f>_xlfn.STDEV.S(C2:C200)/SQRT(I15)</f>
        <v>21.697436837728343</v>
      </c>
      <c r="Q5" s="50">
        <f t="shared" si="23"/>
        <v>4</v>
      </c>
      <c r="R5" s="50">
        <f t="shared" si="3"/>
        <v>6.0606060606060608E-2</v>
      </c>
      <c r="S5" s="50">
        <v>57.878</v>
      </c>
      <c r="T5" s="50" t="s">
        <v>72</v>
      </c>
      <c r="U5" s="55">
        <v>1</v>
      </c>
      <c r="X5" s="54" t="s">
        <v>73</v>
      </c>
      <c r="Y5" s="5">
        <f>_xlfn.STDEV.S(S2:S199)/SQRT(Y15)</f>
        <v>1.920694713304536</v>
      </c>
      <c r="AG5" s="50">
        <f t="shared" si="24"/>
        <v>4</v>
      </c>
      <c r="AH5" s="50">
        <f t="shared" si="4"/>
        <v>3.7735849056603772E-2</v>
      </c>
      <c r="AI5" s="50">
        <v>109.2</v>
      </c>
      <c r="AJ5" s="50" t="s">
        <v>72</v>
      </c>
      <c r="AK5" s="55">
        <v>1</v>
      </c>
      <c r="AN5" s="54" t="s">
        <v>73</v>
      </c>
      <c r="AO5" s="5">
        <f>_xlfn.STDEV.S(AI2:AI199)/SQRT(AO15)</f>
        <v>3.6637975081365695</v>
      </c>
      <c r="AW5" s="50">
        <f t="shared" si="25"/>
        <v>4</v>
      </c>
      <c r="AX5" s="50">
        <f t="shared" si="5"/>
        <v>4.7058823529411764E-2</v>
      </c>
      <c r="AY5" s="50">
        <v>11.256</v>
      </c>
      <c r="AZ5" s="50" t="s">
        <v>72</v>
      </c>
      <c r="BA5" s="55">
        <v>1</v>
      </c>
      <c r="BD5" s="54" t="s">
        <v>73</v>
      </c>
      <c r="BE5" s="5">
        <f>_xlfn.STDEV.S(AY2:AY199)/SQRT(BE15)</f>
        <v>2.4487271002025159</v>
      </c>
      <c r="BM5" s="50">
        <f t="shared" si="26"/>
        <v>4</v>
      </c>
      <c r="BN5" s="50">
        <f t="shared" si="6"/>
        <v>1.4084507042253521E-2</v>
      </c>
      <c r="BO5" s="52">
        <v>11.38</v>
      </c>
      <c r="BP5" s="50" t="s">
        <v>72</v>
      </c>
      <c r="BQ5" s="55">
        <v>1</v>
      </c>
      <c r="BT5" s="54" t="s">
        <v>73</v>
      </c>
      <c r="BU5" s="5">
        <f>_xlfn.STDEV.S(BO2:BO297)/SQRT(BU15)</f>
        <v>3.2540880851233842</v>
      </c>
      <c r="CC5" s="50">
        <f t="shared" si="27"/>
        <v>4</v>
      </c>
      <c r="CD5" s="50">
        <f t="shared" si="7"/>
        <v>1.834862385321101E-2</v>
      </c>
      <c r="CE5" s="50">
        <v>3.0550000000000002</v>
      </c>
      <c r="CF5" s="50" t="s">
        <v>72</v>
      </c>
      <c r="CG5" s="55">
        <v>1</v>
      </c>
      <c r="CJ5" s="54" t="s">
        <v>73</v>
      </c>
      <c r="CK5" s="5">
        <f>_xlfn.STDEV.S(CE2:CE299)/SQRT(CK15)</f>
        <v>1.6228956111152406</v>
      </c>
      <c r="CT5" s="50">
        <f t="shared" si="28"/>
        <v>4</v>
      </c>
      <c r="CU5" s="50">
        <f t="shared" si="8"/>
        <v>1.3029315960912053E-2</v>
      </c>
      <c r="CV5" s="50">
        <v>1.5389999999999999</v>
      </c>
      <c r="CW5" s="50" t="s">
        <v>72</v>
      </c>
      <c r="CX5" s="55">
        <v>1</v>
      </c>
      <c r="DA5" s="54" t="s">
        <v>73</v>
      </c>
      <c r="DB5" s="5">
        <f>_xlfn.STDEV.S(CV2:CV399)/SQRT(DB15)</f>
        <v>2.252496643423255</v>
      </c>
      <c r="DJ5" s="50">
        <f t="shared" si="29"/>
        <v>4</v>
      </c>
      <c r="DK5" s="50">
        <f t="shared" si="9"/>
        <v>2.3255813953488372E-2</v>
      </c>
      <c r="DL5" s="50">
        <v>0.25719999999999998</v>
      </c>
      <c r="DM5" s="50" t="s">
        <v>72</v>
      </c>
      <c r="DN5" s="55">
        <v>1</v>
      </c>
      <c r="DQ5" s="54" t="s">
        <v>73</v>
      </c>
      <c r="DR5" s="5">
        <f>_xlfn.STDEV.S(DL2:DL299)/SQRT(DR15)</f>
        <v>1.3836166148837068</v>
      </c>
      <c r="DZ5" s="50">
        <f t="shared" si="30"/>
        <v>4</v>
      </c>
      <c r="EA5" s="50">
        <f t="shared" si="10"/>
        <v>1.4814814814814815E-2</v>
      </c>
      <c r="EB5" s="50">
        <v>10.003</v>
      </c>
      <c r="EC5" s="50" t="s">
        <v>72</v>
      </c>
      <c r="ED5" s="55">
        <v>1</v>
      </c>
      <c r="EG5" s="54" t="s">
        <v>73</v>
      </c>
      <c r="EH5" s="5">
        <f>_xlfn.STDEV.S(EB2:EB270)/SQRT(EH15)</f>
        <v>2.4451444724563318</v>
      </c>
      <c r="EP5" s="50">
        <f t="shared" si="31"/>
        <v>4</v>
      </c>
      <c r="EQ5" s="50">
        <f t="shared" si="11"/>
        <v>1.5625E-2</v>
      </c>
      <c r="ER5" s="51">
        <v>2.1680000000000001</v>
      </c>
      <c r="ES5" s="50" t="s">
        <v>72</v>
      </c>
      <c r="ET5" s="55">
        <v>1</v>
      </c>
      <c r="EW5" s="54" t="s">
        <v>73</v>
      </c>
      <c r="EX5" s="5">
        <f>_xlfn.STDEV.S(ER2:ER199)/SQRT(EX15)</f>
        <v>0.35280745379867468</v>
      </c>
      <c r="FF5" s="50">
        <f t="shared" si="32"/>
        <v>4</v>
      </c>
      <c r="FG5" s="50">
        <f t="shared" si="12"/>
        <v>2.2857142857142857E-2</v>
      </c>
      <c r="FH5" s="50">
        <v>0.81600000000000006</v>
      </c>
      <c r="FI5" s="50" t="s">
        <v>72</v>
      </c>
      <c r="FJ5" s="55">
        <v>1</v>
      </c>
      <c r="FM5" s="54" t="s">
        <v>73</v>
      </c>
      <c r="FN5" s="5">
        <f>_xlfn.STDEV.S(FH2:FH199)/SQRT(FN15)</f>
        <v>0.15333225860262886</v>
      </c>
      <c r="FV5" s="50">
        <f t="shared" si="33"/>
        <v>4</v>
      </c>
      <c r="FW5" s="50">
        <f t="shared" si="13"/>
        <v>0.11764705882352941</v>
      </c>
      <c r="FX5" s="50">
        <v>11.938000000000001</v>
      </c>
      <c r="FY5" s="50" t="s">
        <v>72</v>
      </c>
      <c r="FZ5" s="55">
        <v>1</v>
      </c>
      <c r="GC5" s="54" t="s">
        <v>73</v>
      </c>
      <c r="GD5" s="5">
        <f>_xlfn.STDEV.S(FX2:FX199)/SQRT(GD15)</f>
        <v>1.0152017924246779</v>
      </c>
      <c r="GL5" s="50">
        <f t="shared" si="34"/>
        <v>4</v>
      </c>
      <c r="GM5" s="60">
        <f t="shared" si="14"/>
        <v>0.16</v>
      </c>
      <c r="GN5" s="51">
        <v>82.068965517241381</v>
      </c>
      <c r="GO5" s="50" t="s">
        <v>72</v>
      </c>
      <c r="GP5" s="55">
        <v>1</v>
      </c>
      <c r="GS5" s="54" t="s">
        <v>73</v>
      </c>
      <c r="GT5" s="5">
        <f>_xlfn.STDEV.S(GN2:GN198)/SQRT(GT15)</f>
        <v>15.617149955959571</v>
      </c>
      <c r="HB5" s="50">
        <f t="shared" si="35"/>
        <v>4</v>
      </c>
      <c r="HC5" s="50">
        <f t="shared" si="15"/>
        <v>0.19047619047619047</v>
      </c>
      <c r="HD5" s="52">
        <v>29.302665508349538</v>
      </c>
      <c r="HE5" s="50" t="s">
        <v>72</v>
      </c>
      <c r="HF5" s="55">
        <v>1</v>
      </c>
      <c r="HI5" s="54" t="s">
        <v>73</v>
      </c>
      <c r="HJ5" s="5">
        <f>_xlfn.STDEV.S(HD2:HD199)/SQRT(HJ15)</f>
        <v>3.759611984073465</v>
      </c>
      <c r="HR5" s="50">
        <v>4</v>
      </c>
      <c r="HS5" s="50">
        <f t="shared" si="16"/>
        <v>0.11428571428571428</v>
      </c>
      <c r="HT5" s="52">
        <v>11.514223858574994</v>
      </c>
      <c r="HU5" s="50" t="s">
        <v>72</v>
      </c>
      <c r="HV5" s="55">
        <v>1</v>
      </c>
      <c r="HY5" s="54" t="s">
        <v>73</v>
      </c>
      <c r="HZ5" s="5">
        <f>_xlfn.STDEV.S(HT2:HT198)/SQRT(HZ15)</f>
        <v>1.201136731517455</v>
      </c>
      <c r="IH5" s="50">
        <v>4</v>
      </c>
      <c r="II5" s="50">
        <f t="shared" si="17"/>
        <v>0.11428571428571428</v>
      </c>
      <c r="IJ5" s="52">
        <v>3.4</v>
      </c>
      <c r="IK5" s="50" t="s">
        <v>72</v>
      </c>
      <c r="IL5" s="55">
        <v>1</v>
      </c>
      <c r="IO5" s="54" t="s">
        <v>73</v>
      </c>
      <c r="IP5" s="5">
        <f>_xlfn.STDEV.S(IJ2:IJ199)/SQRT(IP15)</f>
        <v>0.26621913949661108</v>
      </c>
      <c r="IX5" s="50">
        <f t="shared" si="36"/>
        <v>4</v>
      </c>
      <c r="IY5" s="50">
        <f t="shared" si="18"/>
        <v>0.2857142857142857</v>
      </c>
      <c r="IZ5" s="84">
        <v>230</v>
      </c>
      <c r="JA5" s="50" t="s">
        <v>72</v>
      </c>
      <c r="JB5" s="55">
        <v>1</v>
      </c>
      <c r="JE5" s="54" t="s">
        <v>73</v>
      </c>
      <c r="JF5" s="5">
        <f>_xlfn.STDEV.S(IZ2:IZ199)/SQRT(JF15)</f>
        <v>36.432957922890708</v>
      </c>
      <c r="JN5" s="50">
        <f t="shared" si="37"/>
        <v>4</v>
      </c>
      <c r="JO5" s="50">
        <f t="shared" si="19"/>
        <v>0.36363636363636365</v>
      </c>
      <c r="JP5" s="51">
        <v>47.862068965517238</v>
      </c>
      <c r="JQ5" s="50" t="s">
        <v>72</v>
      </c>
      <c r="JR5" s="55">
        <v>1</v>
      </c>
      <c r="JU5" s="54" t="s">
        <v>73</v>
      </c>
      <c r="JV5" s="5">
        <f>_xlfn.STDEV.S(JP2:JP199)/SQRT(JV15)</f>
        <v>7.6824570216985144</v>
      </c>
      <c r="KD5" s="50">
        <f t="shared" si="38"/>
        <v>4</v>
      </c>
      <c r="KE5" s="50">
        <f t="shared" si="20"/>
        <v>0.4</v>
      </c>
      <c r="KF5" s="50">
        <v>496.36</v>
      </c>
      <c r="KG5" s="50" t="s">
        <v>72</v>
      </c>
      <c r="KH5" s="55">
        <v>1</v>
      </c>
      <c r="KK5" s="54" t="s">
        <v>73</v>
      </c>
      <c r="KL5" s="5">
        <f>_xlfn.STDEV.S(KF2:KF199)/SQRT(KL15)</f>
        <v>30.199190100333002</v>
      </c>
      <c r="KT5" s="50">
        <f t="shared" si="39"/>
        <v>4</v>
      </c>
      <c r="KU5" s="50">
        <f t="shared" si="0"/>
        <v>0.4</v>
      </c>
      <c r="KV5" s="50">
        <v>53.704000000000001</v>
      </c>
      <c r="KW5" s="50" t="s">
        <v>72</v>
      </c>
      <c r="KX5" s="55">
        <v>1</v>
      </c>
      <c r="LA5" s="54" t="s">
        <v>73</v>
      </c>
      <c r="LB5" s="5">
        <f>_xlfn.STDEV.S(KV2:KV199)/SQRT(LB15)</f>
        <v>0.80741860614897609</v>
      </c>
      <c r="LJ5" s="50">
        <f t="shared" si="40"/>
        <v>4</v>
      </c>
      <c r="LK5" s="50">
        <f t="shared" si="41"/>
        <v>9.3023255813953487E-2</v>
      </c>
      <c r="LL5" s="50">
        <v>1.36</v>
      </c>
      <c r="LM5" s="50" t="s">
        <v>72</v>
      </c>
      <c r="LN5" s="55">
        <v>1</v>
      </c>
      <c r="LQ5" s="54" t="s">
        <v>73</v>
      </c>
      <c r="LR5" s="5">
        <f>_xlfn.STDEV.S(LL2:LL199)/SQRT(LR15)</f>
        <v>0.30360370837918904</v>
      </c>
      <c r="LZ5" s="50">
        <f t="shared" si="42"/>
        <v>4</v>
      </c>
      <c r="MA5" s="70">
        <f t="shared" si="1"/>
        <v>0.33333333333333331</v>
      </c>
      <c r="MB5" s="50">
        <v>0.38949330770365465</v>
      </c>
      <c r="MC5" s="50" t="s">
        <v>72</v>
      </c>
      <c r="MD5" s="55">
        <v>1</v>
      </c>
      <c r="MG5" s="54" t="s">
        <v>73</v>
      </c>
      <c r="MH5" s="5">
        <f>_xlfn.STDEV.S(MB2:MB199)/SQRT(MH15)</f>
        <v>7.121308817115575E-2</v>
      </c>
      <c r="MQ5" s="50">
        <f t="shared" si="43"/>
        <v>4</v>
      </c>
      <c r="MR5" s="50">
        <f t="shared" si="21"/>
        <v>0.10526315789473684</v>
      </c>
      <c r="MS5" s="50">
        <v>13.5364</v>
      </c>
      <c r="MT5" s="50" t="s">
        <v>72</v>
      </c>
      <c r="MU5" s="55">
        <v>1</v>
      </c>
      <c r="MX5" s="54" t="s">
        <v>73</v>
      </c>
      <c r="MY5" s="5">
        <f>_xlfn.STDEV.S(MS2:MS199)/SQRT(MY15)</f>
        <v>0.86742287486097258</v>
      </c>
    </row>
    <row r="6" spans="1:363" ht="15.75" x14ac:dyDescent="0.25">
      <c r="A6" s="50">
        <f t="shared" si="22"/>
        <v>5</v>
      </c>
      <c r="B6" s="50">
        <f t="shared" si="2"/>
        <v>8.1967213114754092E-2</v>
      </c>
      <c r="C6" s="50">
        <v>288.77</v>
      </c>
      <c r="D6" s="50" t="s">
        <v>74</v>
      </c>
      <c r="E6" s="55">
        <v>1.25</v>
      </c>
      <c r="H6" s="54" t="s">
        <v>75</v>
      </c>
      <c r="I6" s="5">
        <f>MEDIAN(C2:C200)</f>
        <v>529.02</v>
      </c>
      <c r="Q6" s="50">
        <f t="shared" si="23"/>
        <v>5</v>
      </c>
      <c r="R6" s="50">
        <f t="shared" si="3"/>
        <v>7.575757575757576E-2</v>
      </c>
      <c r="S6" s="50">
        <v>58.048999999999999</v>
      </c>
      <c r="T6" s="50" t="s">
        <v>74</v>
      </c>
      <c r="U6" s="55">
        <v>1.25</v>
      </c>
      <c r="X6" s="54" t="s">
        <v>75</v>
      </c>
      <c r="Y6" s="5">
        <f>MEDIAN(S2:S199)</f>
        <v>80.516999999999996</v>
      </c>
      <c r="AG6" s="50">
        <f t="shared" si="24"/>
        <v>5</v>
      </c>
      <c r="AH6" s="50">
        <f t="shared" si="4"/>
        <v>4.716981132075472E-2</v>
      </c>
      <c r="AI6" s="50">
        <v>111.2</v>
      </c>
      <c r="AJ6" s="50" t="s">
        <v>74</v>
      </c>
      <c r="AK6" s="55">
        <v>1.25</v>
      </c>
      <c r="AN6" s="54" t="s">
        <v>75</v>
      </c>
      <c r="AO6" s="5">
        <f>MEDIAN(AI2:AI199)</f>
        <v>144.78964133537417</v>
      </c>
      <c r="AW6" s="50">
        <f t="shared" si="25"/>
        <v>5</v>
      </c>
      <c r="AX6" s="50">
        <f t="shared" si="5"/>
        <v>5.8823529411764705E-2</v>
      </c>
      <c r="AY6" s="50">
        <v>11.391</v>
      </c>
      <c r="AZ6" s="50" t="s">
        <v>74</v>
      </c>
      <c r="BA6" s="55">
        <v>1.25</v>
      </c>
      <c r="BD6" s="54" t="s">
        <v>75</v>
      </c>
      <c r="BE6" s="5">
        <f>MEDIAN(AY2:AY199)</f>
        <v>42.083500000000001</v>
      </c>
      <c r="BM6" s="50">
        <f t="shared" si="26"/>
        <v>5</v>
      </c>
      <c r="BN6" s="50">
        <f t="shared" si="6"/>
        <v>1.7605633802816902E-2</v>
      </c>
      <c r="BO6" s="52">
        <v>11.766999999999999</v>
      </c>
      <c r="BP6" s="50" t="s">
        <v>74</v>
      </c>
      <c r="BQ6" s="55">
        <v>1.25</v>
      </c>
      <c r="BT6" s="54" t="s">
        <v>75</v>
      </c>
      <c r="BU6" s="5">
        <f>MEDIAN(BO2:BO297)</f>
        <v>96.526427556916104</v>
      </c>
      <c r="CC6" s="50">
        <f t="shared" si="27"/>
        <v>5</v>
      </c>
      <c r="CD6" s="50">
        <f t="shared" si="7"/>
        <v>2.2935779816513763E-2</v>
      </c>
      <c r="CE6" s="50">
        <v>3.3809999999999998</v>
      </c>
      <c r="CF6" s="50" t="s">
        <v>74</v>
      </c>
      <c r="CG6" s="55">
        <v>1.25</v>
      </c>
      <c r="CJ6" s="54" t="s">
        <v>75</v>
      </c>
      <c r="CK6" s="5">
        <f>MEDIAN(CE2:CE299)</f>
        <v>44.012</v>
      </c>
      <c r="CT6" s="50">
        <f t="shared" si="28"/>
        <v>5</v>
      </c>
      <c r="CU6" s="50">
        <f t="shared" si="8"/>
        <v>1.6286644951140065E-2</v>
      </c>
      <c r="CV6" s="50">
        <v>1.722</v>
      </c>
      <c r="CW6" s="50" t="s">
        <v>74</v>
      </c>
      <c r="CX6" s="55">
        <v>1.25</v>
      </c>
      <c r="DA6" s="54" t="s">
        <v>75</v>
      </c>
      <c r="DB6" s="5">
        <f>MEDIAN(CV2:CV399)</f>
        <v>45</v>
      </c>
      <c r="DJ6" s="50">
        <f t="shared" si="29"/>
        <v>5</v>
      </c>
      <c r="DK6" s="50">
        <f t="shared" si="9"/>
        <v>2.9069767441860465E-2</v>
      </c>
      <c r="DL6" s="50">
        <v>0.34079999999999999</v>
      </c>
      <c r="DM6" s="50" t="s">
        <v>74</v>
      </c>
      <c r="DN6" s="55">
        <v>1.25</v>
      </c>
      <c r="DQ6" s="54" t="s">
        <v>75</v>
      </c>
      <c r="DR6" s="5">
        <f>MEDIAN(DL2:DL299)</f>
        <v>7.3710000000000004</v>
      </c>
      <c r="DZ6" s="50">
        <f t="shared" si="30"/>
        <v>5</v>
      </c>
      <c r="EA6" s="50">
        <f t="shared" si="10"/>
        <v>1.8518518518518517E-2</v>
      </c>
      <c r="EB6" s="50">
        <v>11.632999999999999</v>
      </c>
      <c r="EC6" s="50" t="s">
        <v>74</v>
      </c>
      <c r="ED6" s="55">
        <v>1.25</v>
      </c>
      <c r="EG6" s="54" t="s">
        <v>75</v>
      </c>
      <c r="EH6" s="5">
        <f>MEDIAN(EB2:EB270)</f>
        <v>73.680000000000007</v>
      </c>
      <c r="EP6" s="50">
        <f t="shared" si="31"/>
        <v>5</v>
      </c>
      <c r="EQ6" s="50">
        <f t="shared" si="11"/>
        <v>1.953125E-2</v>
      </c>
      <c r="ER6" s="50">
        <v>2.2042000000000002</v>
      </c>
      <c r="ES6" s="50" t="s">
        <v>74</v>
      </c>
      <c r="ET6" s="55">
        <v>1.25</v>
      </c>
      <c r="EW6" s="54" t="s">
        <v>75</v>
      </c>
      <c r="EX6" s="5">
        <f>MEDIAN(ER2:ER199)</f>
        <v>11.6891</v>
      </c>
      <c r="FF6" s="50">
        <f t="shared" si="32"/>
        <v>5</v>
      </c>
      <c r="FG6" s="50">
        <f t="shared" si="12"/>
        <v>2.8571428571428571E-2</v>
      </c>
      <c r="FH6" s="50">
        <v>1.1052</v>
      </c>
      <c r="FI6" s="50" t="s">
        <v>74</v>
      </c>
      <c r="FJ6" s="55">
        <v>1.25</v>
      </c>
      <c r="FM6" s="54" t="s">
        <v>75</v>
      </c>
      <c r="FN6" s="5">
        <f>MEDIAN(FH2:FH199)</f>
        <v>3.9558999999999997</v>
      </c>
      <c r="FV6" s="50">
        <f t="shared" si="33"/>
        <v>5</v>
      </c>
      <c r="FW6" s="50">
        <f t="shared" si="13"/>
        <v>0.14705882352941177</v>
      </c>
      <c r="FX6" s="50">
        <v>14.904</v>
      </c>
      <c r="FY6" s="50" t="s">
        <v>74</v>
      </c>
      <c r="FZ6" s="55">
        <v>1.25</v>
      </c>
      <c r="GC6" s="54" t="s">
        <v>75</v>
      </c>
      <c r="GD6" s="5">
        <f>MEDIAN(FX2:FX199)</f>
        <v>19.282</v>
      </c>
      <c r="GL6" s="50">
        <f t="shared" si="34"/>
        <v>5</v>
      </c>
      <c r="GM6" s="60">
        <f t="shared" si="14"/>
        <v>0.2</v>
      </c>
      <c r="GN6" s="51">
        <v>95.862068965517238</v>
      </c>
      <c r="GO6" s="50" t="s">
        <v>74</v>
      </c>
      <c r="GP6" s="55">
        <v>1.25</v>
      </c>
      <c r="GS6" s="54" t="s">
        <v>75</v>
      </c>
      <c r="GT6" s="5">
        <f>MEDIAN(GN2:GN198)</f>
        <v>147.80824335691335</v>
      </c>
      <c r="HB6" s="50">
        <f t="shared" si="35"/>
        <v>5</v>
      </c>
      <c r="HC6" s="50">
        <f t="shared" si="15"/>
        <v>0.23809523809523808</v>
      </c>
      <c r="HD6" s="52">
        <v>32.12951088680208</v>
      </c>
      <c r="HE6" s="50" t="s">
        <v>74</v>
      </c>
      <c r="HF6" s="55">
        <v>1.25</v>
      </c>
      <c r="HI6" s="54" t="s">
        <v>75</v>
      </c>
      <c r="HJ6" s="5">
        <f>MEDIAN(HD2:HD199)</f>
        <v>34.18686206373502</v>
      </c>
      <c r="HR6" s="50">
        <v>5</v>
      </c>
      <c r="HS6" s="50">
        <f t="shared" si="16"/>
        <v>0.14285714285714285</v>
      </c>
      <c r="HT6" s="52">
        <v>11.583171306829934</v>
      </c>
      <c r="HU6" s="50" t="s">
        <v>74</v>
      </c>
      <c r="HV6" s="55">
        <v>1.25</v>
      </c>
      <c r="HY6" s="54" t="s">
        <v>75</v>
      </c>
      <c r="HZ6" s="5">
        <f>MEDIAN(HT2:HT198)</f>
        <v>23.1</v>
      </c>
      <c r="IH6" s="50">
        <v>5</v>
      </c>
      <c r="II6" s="50">
        <f t="shared" si="17"/>
        <v>0.14285714285714285</v>
      </c>
      <c r="IJ6" s="52">
        <v>3.65</v>
      </c>
      <c r="IK6" s="50" t="s">
        <v>74</v>
      </c>
      <c r="IL6" s="55">
        <v>1.25</v>
      </c>
      <c r="IO6" s="54" t="s">
        <v>75</v>
      </c>
      <c r="IP6" s="5">
        <f>MEDIAN(IJ2:IJ199)</f>
        <v>5.27</v>
      </c>
      <c r="IX6" s="50">
        <f t="shared" si="36"/>
        <v>5</v>
      </c>
      <c r="IY6" s="50">
        <f t="shared" si="18"/>
        <v>0.35714285714285715</v>
      </c>
      <c r="IZ6" s="105">
        <f>36770/145</f>
        <v>253.58620689655172</v>
      </c>
      <c r="JA6" s="50" t="s">
        <v>74</v>
      </c>
      <c r="JB6" s="55">
        <v>1.25</v>
      </c>
      <c r="JE6" s="54" t="s">
        <v>75</v>
      </c>
      <c r="JF6" s="5">
        <f>MEDIAN(IZ2:IZ199)</f>
        <v>320.10000000000002</v>
      </c>
      <c r="JN6" s="50">
        <f t="shared" si="37"/>
        <v>5</v>
      </c>
      <c r="JO6" s="50">
        <f t="shared" si="19"/>
        <v>0.45454545454545453</v>
      </c>
      <c r="JP6" s="50">
        <v>58</v>
      </c>
      <c r="JQ6" s="50" t="s">
        <v>74</v>
      </c>
      <c r="JR6" s="55">
        <v>1.25</v>
      </c>
      <c r="JU6" s="54" t="s">
        <v>75</v>
      </c>
      <c r="JV6" s="5">
        <f>MEDIAN(JP2:JP199)</f>
        <v>60.310344827586206</v>
      </c>
      <c r="KD6" s="50">
        <f t="shared" si="38"/>
        <v>5</v>
      </c>
      <c r="KE6" s="50">
        <f t="shared" si="20"/>
        <v>0.5</v>
      </c>
      <c r="KF6" s="50">
        <v>505.51</v>
      </c>
      <c r="KG6" s="50" t="s">
        <v>74</v>
      </c>
      <c r="KH6" s="55">
        <v>1.25</v>
      </c>
      <c r="KK6" s="54" t="s">
        <v>75</v>
      </c>
      <c r="KL6" s="5">
        <f>MEDIAN(KF2:KF199)</f>
        <v>505.51</v>
      </c>
      <c r="KT6" s="50">
        <f t="shared" si="39"/>
        <v>5</v>
      </c>
      <c r="KU6" s="50">
        <f t="shared" si="0"/>
        <v>0.5</v>
      </c>
      <c r="KV6" s="50">
        <v>54.375</v>
      </c>
      <c r="KW6" s="50" t="s">
        <v>74</v>
      </c>
      <c r="KX6" s="55">
        <v>1.25</v>
      </c>
      <c r="LA6" s="54" t="s">
        <v>75</v>
      </c>
      <c r="LB6" s="5">
        <f>MEDIAN(KV2:KV199)</f>
        <v>54.375</v>
      </c>
      <c r="LJ6" s="50">
        <f t="shared" si="40"/>
        <v>5</v>
      </c>
      <c r="LK6" s="50">
        <f t="shared" si="41"/>
        <v>0.11627906976744186</v>
      </c>
      <c r="LL6" s="50">
        <v>1.675</v>
      </c>
      <c r="LM6" s="50" t="s">
        <v>74</v>
      </c>
      <c r="LN6" s="55">
        <v>1.25</v>
      </c>
      <c r="LQ6" s="54" t="s">
        <v>75</v>
      </c>
      <c r="LR6" s="5">
        <f>MEDIAN(LL2:LL199)</f>
        <v>3.17</v>
      </c>
      <c r="LZ6" s="50">
        <f t="shared" si="42"/>
        <v>5</v>
      </c>
      <c r="MA6" s="70">
        <f t="shared" si="1"/>
        <v>0.41666666666666669</v>
      </c>
      <c r="MB6" s="50">
        <v>0.41368386215364239</v>
      </c>
      <c r="MC6" s="50" t="s">
        <v>74</v>
      </c>
      <c r="MD6" s="55">
        <v>1.25</v>
      </c>
      <c r="MG6" s="54" t="s">
        <v>75</v>
      </c>
      <c r="MH6" s="5">
        <f>MEDIAN(MB2:MB199)</f>
        <v>0.49365822197838582</v>
      </c>
      <c r="MQ6" s="50">
        <f t="shared" si="43"/>
        <v>5</v>
      </c>
      <c r="MR6" s="50">
        <f t="shared" si="21"/>
        <v>0.13157894736842105</v>
      </c>
      <c r="MS6" s="50">
        <v>13.998699999999999</v>
      </c>
      <c r="MT6" s="50" t="s">
        <v>74</v>
      </c>
      <c r="MU6" s="55">
        <v>1.25</v>
      </c>
      <c r="MX6" s="54" t="s">
        <v>75</v>
      </c>
      <c r="MY6" s="5">
        <f>MEDIAN(MS2:MS199)</f>
        <v>19.617000000000001</v>
      </c>
    </row>
    <row r="7" spans="1:363" ht="15.75" x14ac:dyDescent="0.25">
      <c r="A7" s="50">
        <f t="shared" si="22"/>
        <v>6</v>
      </c>
      <c r="B7" s="50">
        <f t="shared" si="2"/>
        <v>9.8360655737704916E-2</v>
      </c>
      <c r="C7" s="50">
        <v>290.17</v>
      </c>
      <c r="D7" s="50" t="s">
        <v>76</v>
      </c>
      <c r="E7" s="55">
        <v>1.5</v>
      </c>
      <c r="H7" s="54" t="s">
        <v>77</v>
      </c>
      <c r="I7" s="5" t="e">
        <f>MODE(C2:C200)</f>
        <v>#N/A</v>
      </c>
      <c r="Q7" s="50">
        <f t="shared" si="23"/>
        <v>6</v>
      </c>
      <c r="R7" s="50">
        <f t="shared" si="3"/>
        <v>9.0909090909090912E-2</v>
      </c>
      <c r="S7" s="50">
        <v>58.313000000000002</v>
      </c>
      <c r="T7" s="50" t="s">
        <v>76</v>
      </c>
      <c r="U7" s="55">
        <v>1.5</v>
      </c>
      <c r="X7" s="54" t="s">
        <v>77</v>
      </c>
      <c r="Y7" s="5" t="e">
        <f>MODE(S2:S199)</f>
        <v>#N/A</v>
      </c>
      <c r="AG7" s="50">
        <f t="shared" si="24"/>
        <v>6</v>
      </c>
      <c r="AH7" s="50">
        <f t="shared" si="4"/>
        <v>5.6603773584905662E-2</v>
      </c>
      <c r="AI7" s="50">
        <v>113.39</v>
      </c>
      <c r="AJ7" s="50" t="s">
        <v>76</v>
      </c>
      <c r="AK7" s="55">
        <v>1.5</v>
      </c>
      <c r="AN7" s="54" t="s">
        <v>77</v>
      </c>
      <c r="AO7" s="5">
        <f>MODE(AI2:AI199)</f>
        <v>109.2</v>
      </c>
      <c r="AW7" s="50">
        <f t="shared" si="25"/>
        <v>6</v>
      </c>
      <c r="AX7" s="50">
        <f t="shared" si="5"/>
        <v>7.0588235294117646E-2</v>
      </c>
      <c r="AY7" s="50">
        <v>11.471</v>
      </c>
      <c r="AZ7" s="50" t="s">
        <v>76</v>
      </c>
      <c r="BA7" s="55">
        <v>1.5</v>
      </c>
      <c r="BD7" s="54" t="s">
        <v>77</v>
      </c>
      <c r="BE7" s="5">
        <f>MODE(AY2:AY199)</f>
        <v>14.053000000000001</v>
      </c>
      <c r="BM7" s="50">
        <f t="shared" si="26"/>
        <v>6</v>
      </c>
      <c r="BN7" s="50">
        <f t="shared" si="6"/>
        <v>2.1126760563380281E-2</v>
      </c>
      <c r="BO7" s="52">
        <v>11.871</v>
      </c>
      <c r="BP7" s="50" t="s">
        <v>76</v>
      </c>
      <c r="BQ7" s="55">
        <v>1.5</v>
      </c>
      <c r="BT7" s="54" t="s">
        <v>77</v>
      </c>
      <c r="BU7" s="5">
        <f>MODE(BO2:BO297)</f>
        <v>50.399000000000001</v>
      </c>
      <c r="CC7" s="50">
        <f t="shared" si="27"/>
        <v>6</v>
      </c>
      <c r="CD7" s="50">
        <f t="shared" si="7"/>
        <v>2.7522935779816515E-2</v>
      </c>
      <c r="CE7" s="50">
        <v>4.4930000000000003</v>
      </c>
      <c r="CF7" s="50" t="s">
        <v>76</v>
      </c>
      <c r="CG7" s="55">
        <v>1.5</v>
      </c>
      <c r="CJ7" s="54" t="s">
        <v>77</v>
      </c>
      <c r="CK7" s="5" t="e">
        <f>MODE(CE2:CE299)</f>
        <v>#N/A</v>
      </c>
      <c r="CT7" s="50">
        <f t="shared" si="28"/>
        <v>6</v>
      </c>
      <c r="CU7" s="50">
        <f t="shared" si="8"/>
        <v>1.9543973941368076E-2</v>
      </c>
      <c r="CV7" s="50">
        <v>1.7290000000000001</v>
      </c>
      <c r="CW7" s="50" t="s">
        <v>76</v>
      </c>
      <c r="CX7" s="55">
        <v>1.5</v>
      </c>
      <c r="DA7" s="54" t="s">
        <v>77</v>
      </c>
      <c r="DB7" s="5">
        <f>MODE(CV2:CV399)</f>
        <v>78</v>
      </c>
      <c r="DJ7" s="50">
        <f t="shared" si="29"/>
        <v>6</v>
      </c>
      <c r="DK7" s="50">
        <f t="shared" si="9"/>
        <v>3.4883720930232558E-2</v>
      </c>
      <c r="DL7" s="50">
        <v>0.55000000000000004</v>
      </c>
      <c r="DM7" s="50" t="s">
        <v>76</v>
      </c>
      <c r="DN7" s="55">
        <v>1.5</v>
      </c>
      <c r="DQ7" s="54" t="s">
        <v>77</v>
      </c>
      <c r="DR7" s="5">
        <f>MODE(DL2:DL299)</f>
        <v>0.55000000000000004</v>
      </c>
      <c r="DZ7" s="50">
        <f t="shared" si="30"/>
        <v>6</v>
      </c>
      <c r="EA7" s="50">
        <f t="shared" si="10"/>
        <v>2.2222222222222223E-2</v>
      </c>
      <c r="EB7" s="50">
        <v>12.45</v>
      </c>
      <c r="EC7" s="50" t="s">
        <v>76</v>
      </c>
      <c r="ED7" s="55">
        <v>1.5</v>
      </c>
      <c r="EG7" s="54" t="s">
        <v>77</v>
      </c>
      <c r="EH7" s="5">
        <f>MODE(EB2:EB270)</f>
        <v>20</v>
      </c>
      <c r="EP7" s="50">
        <f t="shared" si="31"/>
        <v>6</v>
      </c>
      <c r="EQ7" s="50">
        <f t="shared" si="11"/>
        <v>2.34375E-2</v>
      </c>
      <c r="ER7" s="52">
        <v>2.64</v>
      </c>
      <c r="ES7" s="50" t="s">
        <v>76</v>
      </c>
      <c r="ET7" s="55">
        <v>1.5</v>
      </c>
      <c r="EW7" s="54" t="s">
        <v>77</v>
      </c>
      <c r="EX7" s="5" t="e">
        <f>MODE(ER2:ER199)</f>
        <v>#N/A</v>
      </c>
      <c r="FF7" s="50">
        <f t="shared" si="32"/>
        <v>6</v>
      </c>
      <c r="FG7" s="50">
        <f t="shared" si="12"/>
        <v>3.4285714285714287E-2</v>
      </c>
      <c r="FH7" s="50">
        <v>1.1520000000000001</v>
      </c>
      <c r="FI7" s="50" t="s">
        <v>76</v>
      </c>
      <c r="FJ7" s="55">
        <v>1.5</v>
      </c>
      <c r="FM7" s="54" t="s">
        <v>77</v>
      </c>
      <c r="FN7" s="5">
        <f>MODE(FH2:FH199)</f>
        <v>1.248</v>
      </c>
      <c r="FV7" s="50">
        <f t="shared" si="33"/>
        <v>6</v>
      </c>
      <c r="FW7" s="50">
        <f t="shared" si="13"/>
        <v>0.17647058823529413</v>
      </c>
      <c r="FX7" s="50">
        <v>14.928000000000001</v>
      </c>
      <c r="FY7" s="50" t="s">
        <v>76</v>
      </c>
      <c r="FZ7" s="55">
        <v>1.5</v>
      </c>
      <c r="GC7" s="54" t="s">
        <v>77</v>
      </c>
      <c r="GD7" s="5" t="e">
        <f>MODE(FX2:FX199)</f>
        <v>#N/A</v>
      </c>
      <c r="GL7" s="50">
        <f t="shared" si="34"/>
        <v>6</v>
      </c>
      <c r="GM7" s="60">
        <f t="shared" si="14"/>
        <v>0.24</v>
      </c>
      <c r="GN7" s="51">
        <v>111.51</v>
      </c>
      <c r="GO7" s="50" t="s">
        <v>76</v>
      </c>
      <c r="GP7" s="55">
        <v>1.5</v>
      </c>
      <c r="GS7" s="54" t="s">
        <v>77</v>
      </c>
      <c r="GT7" s="5" t="e">
        <f>MODE(GN2:GN198)</f>
        <v>#N/A</v>
      </c>
      <c r="HB7" s="50">
        <f t="shared" si="35"/>
        <v>6</v>
      </c>
      <c r="HC7" s="50">
        <f t="shared" si="15"/>
        <v>0.2857142857142857</v>
      </c>
      <c r="HD7" s="52">
        <v>32.4</v>
      </c>
      <c r="HE7" s="50" t="s">
        <v>76</v>
      </c>
      <c r="HF7" s="55">
        <v>1.5</v>
      </c>
      <c r="HI7" s="54" t="s">
        <v>77</v>
      </c>
      <c r="HJ7" s="5" t="e">
        <f>MODE(HD2:HD199)</f>
        <v>#N/A</v>
      </c>
      <c r="HR7" s="50">
        <v>6</v>
      </c>
      <c r="HS7" s="50">
        <f t="shared" si="16"/>
        <v>0.17142857142857143</v>
      </c>
      <c r="HT7" s="52">
        <v>14.84</v>
      </c>
      <c r="HU7" s="50" t="s">
        <v>76</v>
      </c>
      <c r="HV7" s="55">
        <v>1.5</v>
      </c>
      <c r="HY7" s="54" t="s">
        <v>77</v>
      </c>
      <c r="HZ7" s="5" t="e">
        <f>MODE(HT2:HT198)</f>
        <v>#N/A</v>
      </c>
      <c r="IH7" s="50">
        <v>6</v>
      </c>
      <c r="II7" s="50">
        <f t="shared" si="17"/>
        <v>0.17142857142857143</v>
      </c>
      <c r="IJ7" s="52">
        <v>3.97</v>
      </c>
      <c r="IK7" s="50" t="s">
        <v>76</v>
      </c>
      <c r="IL7" s="55">
        <v>1.5</v>
      </c>
      <c r="IO7" s="54" t="s">
        <v>77</v>
      </c>
      <c r="IP7" s="5" t="e">
        <f>MODE(IJ2:IJ199)</f>
        <v>#N/A</v>
      </c>
      <c r="IX7" s="50">
        <f t="shared" si="36"/>
        <v>6</v>
      </c>
      <c r="IY7" s="50">
        <f t="shared" si="18"/>
        <v>0.42857142857142855</v>
      </c>
      <c r="IZ7" s="105">
        <v>311.5</v>
      </c>
      <c r="JA7" s="50" t="s">
        <v>76</v>
      </c>
      <c r="JB7" s="55">
        <v>1.5</v>
      </c>
      <c r="JE7" s="54" t="s">
        <v>77</v>
      </c>
      <c r="JF7" s="5">
        <f>MODE(IZ2:IZ199)</f>
        <v>505</v>
      </c>
      <c r="JN7" s="50">
        <f t="shared" si="37"/>
        <v>6</v>
      </c>
      <c r="JO7" s="50">
        <f t="shared" si="19"/>
        <v>0.54545454545454541</v>
      </c>
      <c r="JP7" s="51">
        <v>62.620689655172413</v>
      </c>
      <c r="JQ7" s="50" t="s">
        <v>76</v>
      </c>
      <c r="JR7" s="55">
        <v>1.5</v>
      </c>
      <c r="JU7" s="54" t="s">
        <v>77</v>
      </c>
      <c r="JV7" s="5" t="e">
        <f>MODE(JP2:JP199)</f>
        <v>#N/A</v>
      </c>
      <c r="KD7" s="50">
        <f t="shared" si="38"/>
        <v>6</v>
      </c>
      <c r="KE7" s="50">
        <f t="shared" si="20"/>
        <v>0.6</v>
      </c>
      <c r="KF7" s="50">
        <v>512.33000000000004</v>
      </c>
      <c r="KG7" s="50" t="s">
        <v>76</v>
      </c>
      <c r="KH7" s="55">
        <v>1.5</v>
      </c>
      <c r="KK7" s="54" t="s">
        <v>77</v>
      </c>
      <c r="KL7" s="5" t="e">
        <f>MODE(KF2:KF199)</f>
        <v>#N/A</v>
      </c>
      <c r="KT7" s="50">
        <f t="shared" si="39"/>
        <v>6</v>
      </c>
      <c r="KU7" s="50">
        <f t="shared" si="0"/>
        <v>0.6</v>
      </c>
      <c r="KV7" s="50">
        <v>57.534999999999997</v>
      </c>
      <c r="KW7" s="50" t="s">
        <v>76</v>
      </c>
      <c r="KX7" s="55">
        <v>1.5</v>
      </c>
      <c r="LA7" s="54" t="s">
        <v>77</v>
      </c>
      <c r="LB7" s="5" t="e">
        <f>MODE(KV2:KV199)</f>
        <v>#N/A</v>
      </c>
      <c r="LJ7" s="50">
        <f t="shared" si="40"/>
        <v>6</v>
      </c>
      <c r="LK7" s="50">
        <f t="shared" si="41"/>
        <v>0.13953488372093023</v>
      </c>
      <c r="LL7" s="50">
        <v>1.8180000000000001</v>
      </c>
      <c r="LM7" s="50" t="s">
        <v>76</v>
      </c>
      <c r="LN7" s="55">
        <v>1.5</v>
      </c>
      <c r="LQ7" s="54" t="s">
        <v>77</v>
      </c>
      <c r="LR7" s="5">
        <f>MODE(LL2:LL199)</f>
        <v>3.1339999999999999</v>
      </c>
      <c r="LZ7" s="50">
        <f t="shared" si="42"/>
        <v>6</v>
      </c>
      <c r="MA7" s="70">
        <f t="shared" si="1"/>
        <v>0.5</v>
      </c>
      <c r="MB7" s="50">
        <v>0.49365822197838582</v>
      </c>
      <c r="MC7" s="50" t="s">
        <v>76</v>
      </c>
      <c r="MD7" s="55">
        <v>1.5</v>
      </c>
      <c r="MG7" s="54" t="s">
        <v>77</v>
      </c>
      <c r="MH7" s="5" t="e">
        <f>MODE(MB2:MB199)</f>
        <v>#N/A</v>
      </c>
      <c r="MQ7" s="50">
        <f t="shared" si="43"/>
        <v>6</v>
      </c>
      <c r="MR7" s="50">
        <f t="shared" si="21"/>
        <v>0.15789473684210525</v>
      </c>
      <c r="MS7" s="50">
        <v>14.904</v>
      </c>
      <c r="MT7" s="50" t="s">
        <v>76</v>
      </c>
      <c r="MU7" s="55">
        <v>1.5</v>
      </c>
      <c r="MX7" s="54" t="s">
        <v>77</v>
      </c>
      <c r="MY7" s="5" t="e">
        <f>MODE(MS2:MS199)</f>
        <v>#N/A</v>
      </c>
    </row>
    <row r="8" spans="1:363" ht="15.75" x14ac:dyDescent="0.25">
      <c r="A8" s="50">
        <f t="shared" si="22"/>
        <v>7</v>
      </c>
      <c r="B8" s="50">
        <f t="shared" si="2"/>
        <v>0.11475409836065574</v>
      </c>
      <c r="C8" s="50">
        <v>323.82</v>
      </c>
      <c r="D8" s="50" t="s">
        <v>78</v>
      </c>
      <c r="E8" s="6">
        <f>_xlfn.QUARTILE.EXC(C2:C200,3)</f>
        <v>671.63499999999999</v>
      </c>
      <c r="H8" s="54" t="s">
        <v>79</v>
      </c>
      <c r="I8" s="5">
        <f>SKEW(C2:C200)</f>
        <v>0.22898716413869194</v>
      </c>
      <c r="Q8" s="50">
        <f t="shared" si="23"/>
        <v>7</v>
      </c>
      <c r="R8" s="50">
        <f t="shared" si="3"/>
        <v>0.10606060606060606</v>
      </c>
      <c r="S8" s="50">
        <v>63.411000000000001</v>
      </c>
      <c r="T8" s="50" t="s">
        <v>78</v>
      </c>
      <c r="U8" s="6">
        <f>_xlfn.QUARTILE.EXC(S2:S199,3)</f>
        <v>93.057000000000002</v>
      </c>
      <c r="X8" s="54" t="s">
        <v>79</v>
      </c>
      <c r="Y8" s="5">
        <f>SKEW(S2:S199)</f>
        <v>0.47477591399127689</v>
      </c>
      <c r="AG8" s="50">
        <f t="shared" si="24"/>
        <v>7</v>
      </c>
      <c r="AH8" s="50">
        <f t="shared" si="4"/>
        <v>6.6037735849056603E-2</v>
      </c>
      <c r="AI8" s="50">
        <v>113.971</v>
      </c>
      <c r="AJ8" s="50" t="s">
        <v>78</v>
      </c>
      <c r="AK8" s="6">
        <f>_xlfn.QUARTILE.EXC(AI2:AI199,3)</f>
        <v>167.00200000000001</v>
      </c>
      <c r="AN8" s="54" t="s">
        <v>79</v>
      </c>
      <c r="AO8" s="5">
        <f>SKEW(AI2:AI199)</f>
        <v>1.1224065514967765</v>
      </c>
      <c r="AW8" s="50">
        <f t="shared" si="25"/>
        <v>7</v>
      </c>
      <c r="AX8" s="50">
        <f t="shared" si="5"/>
        <v>8.2352941176470587E-2</v>
      </c>
      <c r="AY8" s="50">
        <v>11.744</v>
      </c>
      <c r="AZ8" s="50" t="s">
        <v>78</v>
      </c>
      <c r="BA8" s="6">
        <f>_xlfn.QUARTILE.EXC(AY2:AY199,3)</f>
        <v>63.131025862068967</v>
      </c>
      <c r="BD8" s="54" t="s">
        <v>79</v>
      </c>
      <c r="BE8" s="5">
        <f>SKEW(AY2:AY199)</f>
        <v>-4.4061839048745784E-2</v>
      </c>
      <c r="BM8" s="50">
        <f t="shared" si="26"/>
        <v>7</v>
      </c>
      <c r="BN8" s="50">
        <f t="shared" si="6"/>
        <v>2.464788732394366E-2</v>
      </c>
      <c r="BO8" s="52">
        <v>12.079000000000001</v>
      </c>
      <c r="BP8" s="50" t="s">
        <v>78</v>
      </c>
      <c r="BQ8" s="6">
        <f>_xlfn.QUARTILE.EXC(BO2:BO297,3)</f>
        <v>146.31200000000001</v>
      </c>
      <c r="BT8" s="54" t="s">
        <v>79</v>
      </c>
      <c r="BU8" s="5">
        <f>SKEW(BO2:BO297)</f>
        <v>0.54831610710604151</v>
      </c>
      <c r="CC8" s="50">
        <f t="shared" si="27"/>
        <v>7</v>
      </c>
      <c r="CD8" s="50">
        <f t="shared" si="7"/>
        <v>3.2110091743119268E-2</v>
      </c>
      <c r="CE8" s="50">
        <v>5.2270000000000003</v>
      </c>
      <c r="CF8" s="50" t="s">
        <v>78</v>
      </c>
      <c r="CG8" s="6">
        <f>_xlfn.QUARTILE.EXC(CE2:CE299,3)</f>
        <v>61.453500000000005</v>
      </c>
      <c r="CJ8" s="54" t="s">
        <v>79</v>
      </c>
      <c r="CK8" s="5">
        <f>SKEW(CE2:CE299)</f>
        <v>5.552188487009313E-2</v>
      </c>
      <c r="CT8" s="50">
        <f t="shared" si="28"/>
        <v>7</v>
      </c>
      <c r="CU8" s="50">
        <f t="shared" si="8"/>
        <v>2.2801302931596091E-2</v>
      </c>
      <c r="CV8" s="50">
        <v>1.7370000000000001</v>
      </c>
      <c r="CW8" s="50" t="s">
        <v>78</v>
      </c>
      <c r="CX8" s="6">
        <f>_xlfn.QUARTILE.EXC(CV2:CV399,3)</f>
        <v>77.532749999999993</v>
      </c>
      <c r="DA8" s="54" t="s">
        <v>79</v>
      </c>
      <c r="DB8" s="5">
        <f>SKEW(CV2:CV399)</f>
        <v>0.84251437099149862</v>
      </c>
      <c r="DJ8" s="50">
        <f t="shared" si="29"/>
        <v>7</v>
      </c>
      <c r="DK8" s="50">
        <f t="shared" si="9"/>
        <v>4.0697674418604654E-2</v>
      </c>
      <c r="DL8" s="50">
        <v>0.55000000000000004</v>
      </c>
      <c r="DM8" s="50" t="s">
        <v>78</v>
      </c>
      <c r="DN8" s="6">
        <f>_xlfn.QUARTILE.EXC(DL2:DL199,3)</f>
        <v>22.629000000000001</v>
      </c>
      <c r="DQ8" s="54" t="s">
        <v>79</v>
      </c>
      <c r="DR8" s="5">
        <f>SKEW(DL2:DL299)</f>
        <v>1.8033955383319547</v>
      </c>
      <c r="DZ8" s="50">
        <f t="shared" si="30"/>
        <v>7</v>
      </c>
      <c r="EA8" s="50">
        <f t="shared" si="10"/>
        <v>2.5925925925925925E-2</v>
      </c>
      <c r="EB8" s="50">
        <v>16.346</v>
      </c>
      <c r="EC8" s="50" t="s">
        <v>78</v>
      </c>
      <c r="ED8" s="6">
        <f>_xlfn.QUARTILE.EXC(EB2:EB299,3)</f>
        <v>105.25</v>
      </c>
      <c r="EG8" s="54" t="s">
        <v>79</v>
      </c>
      <c r="EH8" s="5">
        <f>SKEW(EB2:EB270)</f>
        <v>0.4910279085813658</v>
      </c>
      <c r="EP8" s="50">
        <f t="shared" si="31"/>
        <v>7</v>
      </c>
      <c r="EQ8" s="50">
        <f t="shared" si="11"/>
        <v>2.734375E-2</v>
      </c>
      <c r="ER8" s="50">
        <v>2.923</v>
      </c>
      <c r="ES8" s="50" t="s">
        <v>78</v>
      </c>
      <c r="ET8" s="6">
        <f>_xlfn.QUARTILE.EXC(ER2:ER299,3)</f>
        <v>22.303999999999998</v>
      </c>
      <c r="EW8" s="54" t="s">
        <v>79</v>
      </c>
      <c r="EX8" s="5">
        <f>SKEW(ER2:ER199)</f>
        <v>0.18121504600342456</v>
      </c>
      <c r="FF8" s="50">
        <f t="shared" si="32"/>
        <v>7</v>
      </c>
      <c r="FG8" s="50">
        <f t="shared" si="12"/>
        <v>0.04</v>
      </c>
      <c r="FH8" s="50">
        <v>1.2325999999999999</v>
      </c>
      <c r="FI8" s="50" t="s">
        <v>78</v>
      </c>
      <c r="FJ8" s="6">
        <f>_xlfn.QUARTILE.EXC(FH2:FH189,3)</f>
        <v>5.3864750000000008</v>
      </c>
      <c r="FM8" s="54" t="s">
        <v>79</v>
      </c>
      <c r="FN8" s="5">
        <f>SKEW(FH2:FH199)</f>
        <v>0.65711163761046731</v>
      </c>
      <c r="FV8" s="50">
        <f t="shared" si="33"/>
        <v>7</v>
      </c>
      <c r="FW8" s="50">
        <f t="shared" si="13"/>
        <v>0.20588235294117646</v>
      </c>
      <c r="FX8" s="50">
        <v>15.4337</v>
      </c>
      <c r="FY8" s="50" t="s">
        <v>78</v>
      </c>
      <c r="FZ8" s="6">
        <f>_xlfn.QUARTILE.EXC(FX2:FX189,3)</f>
        <v>23.732500000000002</v>
      </c>
      <c r="GC8" s="54" t="s">
        <v>79</v>
      </c>
      <c r="GD8" s="5">
        <f>SKEW(FX2:FX199)</f>
        <v>0.1425133759856001</v>
      </c>
      <c r="GL8" s="50">
        <f t="shared" si="34"/>
        <v>7</v>
      </c>
      <c r="GM8" s="60">
        <f t="shared" si="14"/>
        <v>0.28000000000000003</v>
      </c>
      <c r="GN8" s="51">
        <v>120</v>
      </c>
      <c r="GO8" s="50" t="s">
        <v>78</v>
      </c>
      <c r="GP8" s="6">
        <f>_xlfn.QUARTILE.EXC(GN2:GN198,3)</f>
        <v>168.14558943173512</v>
      </c>
      <c r="GS8" s="54" t="s">
        <v>79</v>
      </c>
      <c r="GT8" s="5">
        <f>SKEW(GN2:GN198)</f>
        <v>1.2593484101118082</v>
      </c>
      <c r="HB8" s="50">
        <f t="shared" si="35"/>
        <v>7</v>
      </c>
      <c r="HC8" s="50">
        <f t="shared" si="15"/>
        <v>0.33333333333333331</v>
      </c>
      <c r="HD8" s="52">
        <v>32.474248128076781</v>
      </c>
      <c r="HE8" s="50" t="s">
        <v>78</v>
      </c>
      <c r="HF8" s="6">
        <f>_xlfn.QUARTILE.EXC(HD2:HD199,3)</f>
        <v>49.297425502282159</v>
      </c>
      <c r="HI8" s="54" t="s">
        <v>79</v>
      </c>
      <c r="HJ8" s="5">
        <f>SKEW(HD2:HD199)</f>
        <v>1.5790269593209254</v>
      </c>
      <c r="HR8" s="50">
        <v>7</v>
      </c>
      <c r="HS8" s="50">
        <f t="shared" si="16"/>
        <v>0.2</v>
      </c>
      <c r="HT8" s="52">
        <v>15.83</v>
      </c>
      <c r="HU8" s="50" t="s">
        <v>78</v>
      </c>
      <c r="HV8" s="6">
        <f>_xlfn.QUARTILE.EXC(HT2:HT198,3)</f>
        <v>28.8675</v>
      </c>
      <c r="HY8" s="54" t="s">
        <v>79</v>
      </c>
      <c r="HZ8" s="5">
        <f>SKEW(HT2:HT198)</f>
        <v>-0.48714849724555276</v>
      </c>
      <c r="IH8" s="50">
        <v>7</v>
      </c>
      <c r="II8" s="50">
        <f t="shared" si="17"/>
        <v>0.2</v>
      </c>
      <c r="IJ8" s="52">
        <v>4.16</v>
      </c>
      <c r="IK8" s="50" t="s">
        <v>78</v>
      </c>
      <c r="IL8" s="6">
        <f>_xlfn.QUARTILE.EXC(IJ2:IJ199,3)</f>
        <v>5.75</v>
      </c>
      <c r="IO8" s="54" t="s">
        <v>79</v>
      </c>
      <c r="IP8" s="5">
        <f>SKEW(IJ2:IJ199)</f>
        <v>0.63665254004528915</v>
      </c>
      <c r="IX8" s="50">
        <f t="shared" si="36"/>
        <v>7</v>
      </c>
      <c r="IY8" s="50">
        <f t="shared" si="18"/>
        <v>0.5</v>
      </c>
      <c r="IZ8" s="84">
        <v>320.10000000000002</v>
      </c>
      <c r="JA8" s="50" t="s">
        <v>78</v>
      </c>
      <c r="JB8" s="6">
        <f>_xlfn.QUARTILE.EXC(IZ2:IZ199,3)</f>
        <v>439.5</v>
      </c>
      <c r="JE8" s="54" t="s">
        <v>79</v>
      </c>
      <c r="JF8" s="5">
        <f>SKEW(IZ2:IZ199)</f>
        <v>1.0534551820265925</v>
      </c>
      <c r="JN8" s="50">
        <f t="shared" si="37"/>
        <v>7</v>
      </c>
      <c r="JO8" s="50">
        <f t="shared" si="19"/>
        <v>0.63636363636363635</v>
      </c>
      <c r="JP8" s="50">
        <v>70</v>
      </c>
      <c r="JQ8" s="50" t="s">
        <v>78</v>
      </c>
      <c r="JR8" s="6">
        <f>_xlfn.QUARTILE.EXC(JP2:JP199,3)</f>
        <v>85.7</v>
      </c>
      <c r="JU8" s="54" t="s">
        <v>79</v>
      </c>
      <c r="JV8" s="5">
        <f>SKEW(JP2:JP199)</f>
        <v>1.0354744701917367E-2</v>
      </c>
      <c r="KD8" s="50">
        <f t="shared" si="38"/>
        <v>7</v>
      </c>
      <c r="KE8" s="50">
        <f t="shared" si="20"/>
        <v>0.7</v>
      </c>
      <c r="KF8" s="50">
        <v>553</v>
      </c>
      <c r="KG8" s="50" t="s">
        <v>78</v>
      </c>
      <c r="KH8" s="6">
        <f>_xlfn.QUARTILE.EXC(KF2:KF199,3)</f>
        <v>557.41499999999996</v>
      </c>
      <c r="KK8" s="54" t="s">
        <v>79</v>
      </c>
      <c r="KL8" s="5">
        <f>SKEW(KF2:KF199)</f>
        <v>-0.67689016802114343</v>
      </c>
      <c r="KT8" s="50">
        <f t="shared" si="39"/>
        <v>7</v>
      </c>
      <c r="KU8" s="50">
        <f t="shared" si="0"/>
        <v>0.7</v>
      </c>
      <c r="KV8" s="50">
        <v>57.878</v>
      </c>
      <c r="KW8" s="50" t="s">
        <v>78</v>
      </c>
      <c r="KX8" s="6">
        <f>_xlfn.QUARTILE.EXC(KV2:KV199,3)</f>
        <v>57.963499999999996</v>
      </c>
      <c r="LA8" s="54" t="s">
        <v>79</v>
      </c>
      <c r="LB8" s="5">
        <f>SKEW(KV2:KV199)</f>
        <v>0.18049002498748665</v>
      </c>
      <c r="LJ8" s="50">
        <f t="shared" si="40"/>
        <v>7</v>
      </c>
      <c r="LK8" s="50">
        <f t="shared" si="41"/>
        <v>0.16279069767441862</v>
      </c>
      <c r="LL8" s="50">
        <v>2.105</v>
      </c>
      <c r="LM8" s="50" t="s">
        <v>78</v>
      </c>
      <c r="LN8" s="6">
        <f>_xlfn.QUARTILE.EXC(LL2:LL199,3)</f>
        <v>5.4247499999999995</v>
      </c>
      <c r="LQ8" s="54" t="s">
        <v>79</v>
      </c>
      <c r="LR8" s="5">
        <f>SKEW(LL2:LL199)</f>
        <v>0.57169608658329907</v>
      </c>
      <c r="LZ8" s="50">
        <f t="shared" si="42"/>
        <v>7</v>
      </c>
      <c r="MA8" s="70">
        <f t="shared" si="1"/>
        <v>0.58333333333333337</v>
      </c>
      <c r="MB8" s="50">
        <v>0.53562944812999103</v>
      </c>
      <c r="MC8" s="50" t="s">
        <v>78</v>
      </c>
      <c r="MD8" s="6">
        <f>_xlfn.QUARTILE.EXC(MB2:MB199,3)</f>
        <v>0.7749679228768962</v>
      </c>
      <c r="MG8" s="54" t="s">
        <v>79</v>
      </c>
      <c r="MH8" s="5">
        <f>SKEW(MB2:MB199)</f>
        <v>0.72989809374194503</v>
      </c>
      <c r="MQ8" s="50">
        <f t="shared" si="43"/>
        <v>7</v>
      </c>
      <c r="MR8" s="50">
        <f t="shared" si="21"/>
        <v>0.18421052631578946</v>
      </c>
      <c r="MS8" s="50">
        <v>14.928000000000001</v>
      </c>
      <c r="MT8" s="50" t="s">
        <v>78</v>
      </c>
      <c r="MU8" s="6">
        <f>_xlfn.QUARTILE.EXC(MS2:MS199,3)</f>
        <v>23.066749999999999</v>
      </c>
      <c r="MX8" s="54" t="s">
        <v>79</v>
      </c>
      <c r="MY8" s="5">
        <f>SKEW(MS2:MS199)</f>
        <v>0.38705828950149984</v>
      </c>
    </row>
    <row r="9" spans="1:363" ht="15.75" x14ac:dyDescent="0.25">
      <c r="A9" s="50">
        <f t="shared" si="22"/>
        <v>8</v>
      </c>
      <c r="B9" s="50">
        <f t="shared" si="2"/>
        <v>0.13114754098360656</v>
      </c>
      <c r="C9" s="50">
        <v>324.36</v>
      </c>
      <c r="D9" s="50" t="s">
        <v>80</v>
      </c>
      <c r="E9" s="6">
        <f>MEDIAN(C2:C200)</f>
        <v>529.02</v>
      </c>
      <c r="H9" s="54" t="s">
        <v>81</v>
      </c>
      <c r="I9" s="5">
        <f>KURT(C2:C200)</f>
        <v>-0.5724239888902809</v>
      </c>
      <c r="Q9" s="50">
        <f t="shared" si="23"/>
        <v>8</v>
      </c>
      <c r="R9" s="50">
        <f t="shared" si="3"/>
        <v>0.12121212121212122</v>
      </c>
      <c r="S9" s="50">
        <v>63.945</v>
      </c>
      <c r="T9" s="50" t="s">
        <v>80</v>
      </c>
      <c r="U9" s="6">
        <f>MEDIAN(S2:S199)</f>
        <v>80.516999999999996</v>
      </c>
      <c r="X9" s="54" t="s">
        <v>81</v>
      </c>
      <c r="Y9" s="5">
        <f>KURT(S2:S199)</f>
        <v>0.50636160562778354</v>
      </c>
      <c r="AG9" s="50">
        <f t="shared" si="24"/>
        <v>8</v>
      </c>
      <c r="AH9" s="50">
        <f t="shared" si="4"/>
        <v>7.5471698113207544E-2</v>
      </c>
      <c r="AI9" s="50">
        <v>114.5</v>
      </c>
      <c r="AJ9" s="50" t="s">
        <v>80</v>
      </c>
      <c r="AK9" s="6">
        <f>MEDIAN(AI2:AI199)</f>
        <v>144.78964133537417</v>
      </c>
      <c r="AN9" s="54" t="s">
        <v>81</v>
      </c>
      <c r="AO9" s="5">
        <f>KURT(AI2:AI199)</f>
        <v>0.77821636949189621</v>
      </c>
      <c r="AW9" s="50">
        <f t="shared" si="25"/>
        <v>8</v>
      </c>
      <c r="AX9" s="50">
        <f t="shared" si="5"/>
        <v>9.4117647058823528E-2</v>
      </c>
      <c r="AY9" s="50">
        <v>12.144</v>
      </c>
      <c r="AZ9" s="50" t="s">
        <v>80</v>
      </c>
      <c r="BA9" s="6">
        <f>MEDIAN(AY2:AY199)</f>
        <v>42.083500000000001</v>
      </c>
      <c r="BD9" s="54" t="s">
        <v>81</v>
      </c>
      <c r="BE9" s="5">
        <f>KURT(AY2:AY199)</f>
        <v>-1.4503868613163711</v>
      </c>
      <c r="BM9" s="50">
        <f t="shared" si="26"/>
        <v>8</v>
      </c>
      <c r="BN9" s="50">
        <f t="shared" si="6"/>
        <v>2.8169014084507043E-2</v>
      </c>
      <c r="BO9" s="52">
        <v>14.56</v>
      </c>
      <c r="BP9" s="50" t="s">
        <v>80</v>
      </c>
      <c r="BQ9" s="6">
        <f>MEDIAN(BO2:BO297)</f>
        <v>96.526427556916104</v>
      </c>
      <c r="BT9" s="54" t="s">
        <v>81</v>
      </c>
      <c r="BU9" s="5">
        <f>KURT(BO2:BO297)</f>
        <v>6.100863969321102E-2</v>
      </c>
      <c r="CC9" s="50">
        <f t="shared" si="27"/>
        <v>8</v>
      </c>
      <c r="CD9" s="50">
        <f t="shared" si="7"/>
        <v>3.669724770642202E-2</v>
      </c>
      <c r="CE9" s="50">
        <v>5.23</v>
      </c>
      <c r="CF9" s="50" t="s">
        <v>80</v>
      </c>
      <c r="CG9" s="6">
        <f>MEDIAN(CE2:CE299)</f>
        <v>44.012</v>
      </c>
      <c r="CJ9" s="54" t="s">
        <v>81</v>
      </c>
      <c r="CK9" s="5">
        <f>KURT(CE2:CE299)</f>
        <v>-0.93129001944228085</v>
      </c>
      <c r="CT9" s="50">
        <f t="shared" si="28"/>
        <v>8</v>
      </c>
      <c r="CU9" s="50">
        <f t="shared" si="8"/>
        <v>2.6058631921824105E-2</v>
      </c>
      <c r="CV9" s="50">
        <v>1.8029999999999999</v>
      </c>
      <c r="CW9" s="50" t="s">
        <v>80</v>
      </c>
      <c r="CX9" s="6">
        <f>MEDIAN(CV2:CV399)</f>
        <v>45</v>
      </c>
      <c r="DA9" s="54" t="s">
        <v>81</v>
      </c>
      <c r="DB9" s="5">
        <f>KURT(CV2:CV399)</f>
        <v>0.19956760438755783</v>
      </c>
      <c r="DJ9" s="50">
        <f t="shared" si="29"/>
        <v>8</v>
      </c>
      <c r="DK9" s="50">
        <f t="shared" si="9"/>
        <v>4.6511627906976744E-2</v>
      </c>
      <c r="DL9" s="50">
        <v>0.63900000000000001</v>
      </c>
      <c r="DM9" s="50" t="s">
        <v>80</v>
      </c>
      <c r="DN9" s="6">
        <f>MEDIAN(DL2:DL199)</f>
        <v>7.3710000000000004</v>
      </c>
      <c r="DQ9" s="54" t="s">
        <v>81</v>
      </c>
      <c r="DR9" s="5">
        <f>KURT(DL2:DL299)</f>
        <v>3.2323085052674907</v>
      </c>
      <c r="DZ9" s="50">
        <f t="shared" si="30"/>
        <v>8</v>
      </c>
      <c r="EA9" s="50">
        <f t="shared" si="10"/>
        <v>2.9629629629629631E-2</v>
      </c>
      <c r="EB9" s="50">
        <v>16.565999999999999</v>
      </c>
      <c r="EC9" s="50" t="s">
        <v>80</v>
      </c>
      <c r="ED9" s="6">
        <f>MEDIAN(EB2:EB299)</f>
        <v>73.680000000000007</v>
      </c>
      <c r="EG9" s="54" t="s">
        <v>81</v>
      </c>
      <c r="EH9" s="5">
        <f>KURT(EB2:EB270)</f>
        <v>-0.49738914073293516</v>
      </c>
      <c r="EP9" s="50">
        <f t="shared" si="31"/>
        <v>8</v>
      </c>
      <c r="EQ9" s="50">
        <f t="shared" si="11"/>
        <v>3.125E-2</v>
      </c>
      <c r="ER9" s="50">
        <v>3.0129999999999999</v>
      </c>
      <c r="ES9" s="50" t="s">
        <v>80</v>
      </c>
      <c r="ET9" s="6">
        <f>MEDIAN(ER2:ER299)</f>
        <v>14.388199999999999</v>
      </c>
      <c r="EW9" s="54" t="s">
        <v>81</v>
      </c>
      <c r="EX9" s="5">
        <f>KURT(ER2:ER199)</f>
        <v>-0.92065018090804918</v>
      </c>
      <c r="FF9" s="50">
        <f t="shared" si="32"/>
        <v>8</v>
      </c>
      <c r="FG9" s="50">
        <f t="shared" si="12"/>
        <v>4.5714285714285714E-2</v>
      </c>
      <c r="FH9" s="50">
        <v>1.2375</v>
      </c>
      <c r="FI9" s="50" t="s">
        <v>80</v>
      </c>
      <c r="FJ9" s="6">
        <f>MEDIAN(FH2:FH189)</f>
        <v>3.9558999999999997</v>
      </c>
      <c r="FM9" s="54" t="s">
        <v>81</v>
      </c>
      <c r="FN9" s="5">
        <f>KURT(FH2:FH199)</f>
        <v>0.30285613964386826</v>
      </c>
      <c r="FV9" s="50">
        <f t="shared" si="33"/>
        <v>8</v>
      </c>
      <c r="FW9" s="50">
        <f t="shared" si="13"/>
        <v>0.23529411764705882</v>
      </c>
      <c r="FX9" s="50">
        <v>15.478</v>
      </c>
      <c r="FY9" s="50" t="s">
        <v>80</v>
      </c>
      <c r="FZ9" s="6">
        <f>MEDIAN(FX2:FX189)</f>
        <v>19.282</v>
      </c>
      <c r="GC9" s="54" t="s">
        <v>81</v>
      </c>
      <c r="GD9" s="5">
        <f>KURT(FX2:FX199)</f>
        <v>-0.2491424576837673</v>
      </c>
      <c r="GL9" s="50">
        <f t="shared" si="34"/>
        <v>8</v>
      </c>
      <c r="GM9" s="60">
        <f t="shared" si="14"/>
        <v>0.32</v>
      </c>
      <c r="GN9" s="51">
        <v>130.44857209834663</v>
      </c>
      <c r="GO9" s="50" t="s">
        <v>80</v>
      </c>
      <c r="GP9" s="6">
        <f>MEDIAN(GN2:GN198)</f>
        <v>147.80824335691335</v>
      </c>
      <c r="GS9" s="54" t="s">
        <v>81</v>
      </c>
      <c r="GT9" s="5">
        <f>KURT(GN2:GN198)</f>
        <v>1.6803045445924218</v>
      </c>
      <c r="HB9" s="50">
        <f t="shared" si="35"/>
        <v>8</v>
      </c>
      <c r="HC9" s="50">
        <f t="shared" si="15"/>
        <v>0.38095238095238093</v>
      </c>
      <c r="HD9" s="52">
        <v>33.094775162371242</v>
      </c>
      <c r="HE9" s="50" t="s">
        <v>80</v>
      </c>
      <c r="HF9" s="6">
        <f>MEDIAN(HD2:HD199)</f>
        <v>34.18686206373502</v>
      </c>
      <c r="HI9" s="54" t="s">
        <v>81</v>
      </c>
      <c r="HJ9" s="5">
        <f>KURT(HD2:HD199)</f>
        <v>1.8872566328552152</v>
      </c>
      <c r="HR9" s="50">
        <v>8</v>
      </c>
      <c r="HS9" s="50">
        <f t="shared" si="16"/>
        <v>0.22857142857142856</v>
      </c>
      <c r="HT9" s="52">
        <v>15.857913098636219</v>
      </c>
      <c r="HU9" s="50" t="s">
        <v>80</v>
      </c>
      <c r="HV9" s="6">
        <f>MEDIAN(HT2:HT198)</f>
        <v>23.1</v>
      </c>
      <c r="HY9" s="54" t="s">
        <v>81</v>
      </c>
      <c r="HZ9" s="5">
        <f>KURT(HT2:HT198)</f>
        <v>-0.90149034948391193</v>
      </c>
      <c r="IH9" s="50">
        <v>8</v>
      </c>
      <c r="II9" s="50">
        <f t="shared" si="17"/>
        <v>0.22857142857142856</v>
      </c>
      <c r="IJ9" s="52">
        <v>4.3499999999999996</v>
      </c>
      <c r="IK9" s="50" t="s">
        <v>80</v>
      </c>
      <c r="IL9" s="6">
        <f>MEDIAN(IJ2:IJ199)</f>
        <v>5.27</v>
      </c>
      <c r="IO9" s="54" t="s">
        <v>81</v>
      </c>
      <c r="IP9" s="5">
        <f>KURT(IJ2:IJ199)</f>
        <v>1.7699003393968709</v>
      </c>
      <c r="IX9" s="50">
        <f t="shared" si="36"/>
        <v>8</v>
      </c>
      <c r="IY9" s="50">
        <f t="shared" si="18"/>
        <v>0.5714285714285714</v>
      </c>
      <c r="IZ9" s="105">
        <v>328.18985369351481</v>
      </c>
      <c r="JA9" s="50" t="s">
        <v>80</v>
      </c>
      <c r="JB9" s="6">
        <f>MEDIAN(IZ2:IZ199)</f>
        <v>320.10000000000002</v>
      </c>
      <c r="JE9" s="54" t="s">
        <v>81</v>
      </c>
      <c r="JF9" s="5">
        <f>KURT(IZ2:IZ199)</f>
        <v>0.35402582129029581</v>
      </c>
      <c r="JN9" s="50">
        <f t="shared" si="37"/>
        <v>8</v>
      </c>
      <c r="JO9" s="50">
        <f t="shared" si="19"/>
        <v>0.72727272727272729</v>
      </c>
      <c r="JP9" s="50">
        <v>84.8</v>
      </c>
      <c r="JQ9" s="50" t="s">
        <v>80</v>
      </c>
      <c r="JR9" s="6">
        <f>MEDIAN(JP2:JP199)</f>
        <v>60.310344827586206</v>
      </c>
      <c r="JU9" s="54" t="s">
        <v>81</v>
      </c>
      <c r="JV9" s="5">
        <f>KURT(JP2:JP199)</f>
        <v>-1.0834819096823036</v>
      </c>
      <c r="KD9" s="50">
        <f t="shared" si="38"/>
        <v>8</v>
      </c>
      <c r="KE9" s="50">
        <f t="shared" si="20"/>
        <v>0.8</v>
      </c>
      <c r="KF9" s="50">
        <v>561.83000000000004</v>
      </c>
      <c r="KG9" s="50" t="s">
        <v>80</v>
      </c>
      <c r="KH9" s="6">
        <f>MEDIAN(KF2:KF199)</f>
        <v>505.51</v>
      </c>
      <c r="KK9" s="54" t="s">
        <v>81</v>
      </c>
      <c r="KL9" s="5">
        <f>KURT(KF2:KF199)</f>
        <v>-1.0180036926520821</v>
      </c>
      <c r="KT9" s="50">
        <f t="shared" si="39"/>
        <v>8</v>
      </c>
      <c r="KU9" s="50">
        <f t="shared" si="0"/>
        <v>0.8</v>
      </c>
      <c r="KV9" s="50">
        <v>58.048999999999999</v>
      </c>
      <c r="KW9" s="50" t="s">
        <v>80</v>
      </c>
      <c r="KX9" s="6">
        <f>MEDIAN(KV2:KV199)</f>
        <v>54.375</v>
      </c>
      <c r="LA9" s="54" t="s">
        <v>81</v>
      </c>
      <c r="LB9" s="5">
        <f>KURT(KV2:KV199)</f>
        <v>-2.364856525583908</v>
      </c>
      <c r="LJ9" s="50">
        <f t="shared" si="40"/>
        <v>8</v>
      </c>
      <c r="LK9" s="50">
        <f t="shared" si="41"/>
        <v>0.18604651162790697</v>
      </c>
      <c r="LL9" s="50">
        <v>2.11</v>
      </c>
      <c r="LM9" s="50" t="s">
        <v>80</v>
      </c>
      <c r="LN9" s="6">
        <f>MEDIAN(LL2:LL199)</f>
        <v>3.17</v>
      </c>
      <c r="LQ9" s="54" t="s">
        <v>81</v>
      </c>
      <c r="LR9" s="5">
        <f>KURT(LL2:LL199)</f>
        <v>-0.63127857343567584</v>
      </c>
      <c r="LZ9" s="50">
        <f t="shared" si="42"/>
        <v>8</v>
      </c>
      <c r="MA9" s="70">
        <f t="shared" si="1"/>
        <v>0.66666666666666663</v>
      </c>
      <c r="MB9" s="50">
        <v>0.67857835095040775</v>
      </c>
      <c r="MC9" s="50" t="s">
        <v>80</v>
      </c>
      <c r="MD9" s="6">
        <f>MEDIAN(MB2:MB199)</f>
        <v>0.49365822197838582</v>
      </c>
      <c r="MG9" s="54" t="s">
        <v>81</v>
      </c>
      <c r="MH9" s="5">
        <f>KURT(MB2:MB199)</f>
        <v>-0.70799102307813522</v>
      </c>
      <c r="MQ9" s="50">
        <f t="shared" si="43"/>
        <v>8</v>
      </c>
      <c r="MR9" s="50">
        <f t="shared" si="21"/>
        <v>0.21052631578947367</v>
      </c>
      <c r="MS9" s="50">
        <v>15.4337</v>
      </c>
      <c r="MT9" s="50" t="s">
        <v>80</v>
      </c>
      <c r="MU9" s="6">
        <f>MEDIAN(MS2:MS199)</f>
        <v>19.617000000000001</v>
      </c>
      <c r="MX9" s="54" t="s">
        <v>81</v>
      </c>
      <c r="MY9" s="5">
        <f>KURT(MS2:MS199)</f>
        <v>-0.32377919611191031</v>
      </c>
    </row>
    <row r="10" spans="1:363" ht="15.75" x14ac:dyDescent="0.25">
      <c r="A10" s="50">
        <f t="shared" si="22"/>
        <v>9</v>
      </c>
      <c r="B10" s="50">
        <f t="shared" si="2"/>
        <v>0.14754098360655737</v>
      </c>
      <c r="C10" s="50">
        <v>352.09</v>
      </c>
      <c r="D10" s="50" t="s">
        <v>82</v>
      </c>
      <c r="E10" s="6">
        <f>_xlfn.QUARTILE.EXC(C2:C200,1)</f>
        <v>403.685</v>
      </c>
      <c r="H10" s="54" t="s">
        <v>83</v>
      </c>
      <c r="I10" s="5">
        <f>I12-I11</f>
        <v>714.91000000000008</v>
      </c>
      <c r="Q10" s="50">
        <f t="shared" si="23"/>
        <v>9</v>
      </c>
      <c r="R10" s="50">
        <f t="shared" si="3"/>
        <v>0.13636363636363635</v>
      </c>
      <c r="S10" s="50">
        <v>65.08</v>
      </c>
      <c r="T10" s="50" t="s">
        <v>82</v>
      </c>
      <c r="U10" s="6">
        <f>_xlfn.QUARTILE.EXC(S2:S199,1)</f>
        <v>69.330500000000001</v>
      </c>
      <c r="X10" s="54" t="s">
        <v>83</v>
      </c>
      <c r="Y10" s="5">
        <f>Y12-Y11</f>
        <v>80.425000000000011</v>
      </c>
      <c r="AG10" s="50">
        <f t="shared" si="24"/>
        <v>9</v>
      </c>
      <c r="AH10" s="50">
        <f t="shared" si="4"/>
        <v>8.4905660377358486E-2</v>
      </c>
      <c r="AI10" s="50">
        <v>114.55200000000001</v>
      </c>
      <c r="AJ10" s="50" t="s">
        <v>82</v>
      </c>
      <c r="AK10" s="6">
        <f>_xlfn.QUARTILE.EXC(AI2:AI199,1)</f>
        <v>126.30065239454487</v>
      </c>
      <c r="AN10" s="54" t="s">
        <v>83</v>
      </c>
      <c r="AO10" s="5">
        <f>AO12-AO11</f>
        <v>173.63900000000001</v>
      </c>
      <c r="AW10" s="50">
        <f t="shared" si="25"/>
        <v>9</v>
      </c>
      <c r="AX10" s="50">
        <f t="shared" si="5"/>
        <v>0.10588235294117647</v>
      </c>
      <c r="AY10" s="50">
        <v>12.465999999999999</v>
      </c>
      <c r="AZ10" s="50" t="s">
        <v>82</v>
      </c>
      <c r="BA10" s="6">
        <f>_xlfn.QUARTILE.EXC(AY2:AY199,1)</f>
        <v>18.348749999999999</v>
      </c>
      <c r="BD10" s="54" t="s">
        <v>83</v>
      </c>
      <c r="BE10" s="5">
        <f>BE12-BE11</f>
        <v>71.284988940829294</v>
      </c>
      <c r="BM10" s="50">
        <f t="shared" si="26"/>
        <v>9</v>
      </c>
      <c r="BN10" s="50">
        <f t="shared" si="6"/>
        <v>3.1690140845070422E-2</v>
      </c>
      <c r="BO10" s="52">
        <v>15.58</v>
      </c>
      <c r="BP10" s="50" t="s">
        <v>82</v>
      </c>
      <c r="BQ10" s="6">
        <f>_xlfn.QUARTILE.EXC(BO2:BO297,1)</f>
        <v>67.06</v>
      </c>
      <c r="BT10" s="54" t="s">
        <v>83</v>
      </c>
      <c r="BU10" s="5">
        <f>BU12-BU11</f>
        <v>285.52600000000001</v>
      </c>
      <c r="CC10" s="50">
        <f t="shared" si="27"/>
        <v>9</v>
      </c>
      <c r="CD10" s="50">
        <f t="shared" si="7"/>
        <v>4.1284403669724773E-2</v>
      </c>
      <c r="CE10" s="50">
        <v>5.46</v>
      </c>
      <c r="CF10" s="50" t="s">
        <v>82</v>
      </c>
      <c r="CG10" s="6">
        <f>_xlfn.QUARTILE.EXC(CE2:CE299,1)</f>
        <v>23.221499999999999</v>
      </c>
      <c r="CJ10" s="54" t="s">
        <v>83</v>
      </c>
      <c r="CK10" s="5">
        <f>CK12-CK11</f>
        <v>96.004000000000005</v>
      </c>
      <c r="CT10" s="50">
        <f t="shared" si="28"/>
        <v>9</v>
      </c>
      <c r="CU10" s="50">
        <f t="shared" si="8"/>
        <v>2.9315960912052116E-2</v>
      </c>
      <c r="CV10" s="50">
        <v>2.0640000000000001</v>
      </c>
      <c r="CW10" s="50" t="s">
        <v>82</v>
      </c>
      <c r="CX10" s="6">
        <f>_xlfn.QUARTILE.EXC(CV2:CV399,1)</f>
        <v>15.635</v>
      </c>
      <c r="DA10" s="54" t="s">
        <v>83</v>
      </c>
      <c r="DB10" s="5">
        <f>DB12-DB11</f>
        <v>183.51900000000001</v>
      </c>
      <c r="DJ10" s="50">
        <f t="shared" si="29"/>
        <v>9</v>
      </c>
      <c r="DK10" s="50">
        <f t="shared" si="9"/>
        <v>5.232558139534884E-2</v>
      </c>
      <c r="DL10" s="50">
        <v>0.68</v>
      </c>
      <c r="DM10" s="50" t="s">
        <v>82</v>
      </c>
      <c r="DN10" s="6">
        <f>_xlfn.QUARTILE.EXC(DL2:DL199,1)</f>
        <v>2.96</v>
      </c>
      <c r="DQ10" s="54" t="s">
        <v>83</v>
      </c>
      <c r="DR10" s="5">
        <f>DR12-DR11</f>
        <v>90.048000000000002</v>
      </c>
      <c r="DZ10" s="50">
        <f t="shared" si="30"/>
        <v>9</v>
      </c>
      <c r="EA10" s="50">
        <f t="shared" si="10"/>
        <v>3.3333333333333333E-2</v>
      </c>
      <c r="EB10" s="50">
        <v>17.170000000000002</v>
      </c>
      <c r="EC10" s="50" t="s">
        <v>82</v>
      </c>
      <c r="ED10" s="6">
        <f>_xlfn.QUARTILE.EXC(EB2:EB299,1)</f>
        <v>47.229500000000002</v>
      </c>
      <c r="EG10" s="54" t="s">
        <v>83</v>
      </c>
      <c r="EH10" s="5">
        <f>EH12-EH11</f>
        <v>168.57900000000001</v>
      </c>
      <c r="EP10" s="50">
        <f t="shared" si="31"/>
        <v>9</v>
      </c>
      <c r="EQ10" s="50">
        <f t="shared" si="11"/>
        <v>3.515625E-2</v>
      </c>
      <c r="ER10" s="50">
        <v>3.1715826197272441</v>
      </c>
      <c r="ES10" s="50" t="s">
        <v>82</v>
      </c>
      <c r="ET10" s="6">
        <f>_xlfn.QUARTILE.EXC(ER2:ER299,1)</f>
        <v>8.7007999999999992</v>
      </c>
      <c r="EW10" s="54" t="s">
        <v>83</v>
      </c>
      <c r="EX10" s="5">
        <f>EX12-EX11</f>
        <v>21.464000000000002</v>
      </c>
      <c r="FF10" s="50">
        <f t="shared" si="32"/>
        <v>9</v>
      </c>
      <c r="FG10" s="50">
        <f t="shared" si="12"/>
        <v>5.1428571428571428E-2</v>
      </c>
      <c r="FH10" s="50">
        <v>1.248</v>
      </c>
      <c r="FI10" s="50" t="s">
        <v>82</v>
      </c>
      <c r="FJ10" s="6">
        <f>_xlfn.QUARTILE.EXC(FH2:FH189,1)</f>
        <v>2.4959000000000002</v>
      </c>
      <c r="FM10" s="54" t="s">
        <v>83</v>
      </c>
      <c r="FN10" s="5">
        <f>FN12-FN11</f>
        <v>10.827999999999999</v>
      </c>
      <c r="FV10" s="50">
        <f t="shared" si="33"/>
        <v>9</v>
      </c>
      <c r="FW10" s="50">
        <f t="shared" si="13"/>
        <v>0.26470588235294118</v>
      </c>
      <c r="FX10" s="50">
        <v>16.077000000000002</v>
      </c>
      <c r="FY10" s="50" t="s">
        <v>82</v>
      </c>
      <c r="FZ10" s="6">
        <f>_xlfn.QUARTILE.EXC(FX2:FX189,1)</f>
        <v>15.7775</v>
      </c>
      <c r="GC10" s="54" t="s">
        <v>83</v>
      </c>
      <c r="GD10" s="5">
        <f>GD12-GD11</f>
        <v>23.6631</v>
      </c>
      <c r="GL10" s="50">
        <f t="shared" si="34"/>
        <v>9</v>
      </c>
      <c r="GM10" s="60">
        <f t="shared" si="14"/>
        <v>0.36</v>
      </c>
      <c r="GN10" s="51">
        <v>142.92806023249079</v>
      </c>
      <c r="GO10" s="50" t="s">
        <v>82</v>
      </c>
      <c r="GP10" s="6">
        <f>_xlfn.QUARTILE.EXC(GN2:GN198,1)</f>
        <v>113.63250000000001</v>
      </c>
      <c r="GS10" s="54" t="s">
        <v>83</v>
      </c>
      <c r="GT10" s="5">
        <f>GT12-GT11</f>
        <v>310.86884816392944</v>
      </c>
      <c r="HB10" s="50">
        <f t="shared" si="35"/>
        <v>9</v>
      </c>
      <c r="HC10" s="50">
        <f t="shared" si="15"/>
        <v>0.42857142857142855</v>
      </c>
      <c r="HD10" s="52">
        <v>33.784249644920642</v>
      </c>
      <c r="HE10" s="50" t="s">
        <v>82</v>
      </c>
      <c r="HF10" s="6">
        <f>_xlfn.QUARTILE.EXC(HD2:HD199,1)</f>
        <v>32.197133165101562</v>
      </c>
      <c r="HI10" s="54" t="s">
        <v>83</v>
      </c>
      <c r="HJ10" s="5">
        <f>HJ12-HJ11</f>
        <v>61.501123843406553</v>
      </c>
      <c r="HR10" s="50">
        <v>9</v>
      </c>
      <c r="HS10" s="50">
        <f t="shared" si="16"/>
        <v>0.25714285714285712</v>
      </c>
      <c r="HT10" s="52">
        <v>17.55</v>
      </c>
      <c r="HU10" s="50" t="s">
        <v>82</v>
      </c>
      <c r="HV10" s="6">
        <f>_xlfn.QUARTILE.EXC(HT2:HT198,1)</f>
        <v>17.126978274659056</v>
      </c>
      <c r="HY10" s="54" t="s">
        <v>83</v>
      </c>
      <c r="HZ10" s="5">
        <f>HZ12-HZ11</f>
        <v>23.029999999999998</v>
      </c>
      <c r="IH10" s="50">
        <v>9</v>
      </c>
      <c r="II10" s="50">
        <f t="shared" si="17"/>
        <v>0.25714285714285712</v>
      </c>
      <c r="IJ10" s="52">
        <v>4.57</v>
      </c>
      <c r="IK10" s="50" t="s">
        <v>82</v>
      </c>
      <c r="IL10" s="6">
        <f>_xlfn.QUARTILE.EXC(IJ2:IJ199,1)</f>
        <v>4.5150000000000006</v>
      </c>
      <c r="IO10" s="54" t="s">
        <v>83</v>
      </c>
      <c r="IP10" s="5">
        <f>IP12-IP11</f>
        <v>7.7684188971166188</v>
      </c>
      <c r="IX10" s="50">
        <f t="shared" si="36"/>
        <v>9</v>
      </c>
      <c r="IY10" s="50">
        <f t="shared" si="18"/>
        <v>0.6428571428571429</v>
      </c>
      <c r="IZ10" s="105">
        <v>340</v>
      </c>
      <c r="JA10" s="50" t="s">
        <v>82</v>
      </c>
      <c r="JB10" s="6">
        <f>_xlfn.QUARTILE.EXC(IZ2:IZ199,1)</f>
        <v>225.31591720790414</v>
      </c>
      <c r="JE10" s="54" t="s">
        <v>83</v>
      </c>
      <c r="JF10" s="5">
        <f>JF12-JF11</f>
        <v>420</v>
      </c>
      <c r="JN10" s="50">
        <f t="shared" si="37"/>
        <v>9</v>
      </c>
      <c r="JO10" s="50">
        <f t="shared" si="19"/>
        <v>0.81818181818181823</v>
      </c>
      <c r="JP10" s="50">
        <v>88.4</v>
      </c>
      <c r="JQ10" s="50" t="s">
        <v>82</v>
      </c>
      <c r="JR10" s="6">
        <f>_xlfn.QUARTILE.EXC(JP2:JP199,1)</f>
        <v>38.902642755691616</v>
      </c>
      <c r="JU10" s="54" t="s">
        <v>83</v>
      </c>
      <c r="JV10" s="5">
        <f>JV12-JV11</f>
        <v>74.026427556916119</v>
      </c>
      <c r="KD10" s="50">
        <f t="shared" si="38"/>
        <v>9</v>
      </c>
      <c r="KE10" s="50">
        <f t="shared" si="20"/>
        <v>0.9</v>
      </c>
      <c r="KF10" s="50">
        <v>584.33000000000004</v>
      </c>
      <c r="KG10" s="50" t="s">
        <v>82</v>
      </c>
      <c r="KH10" s="6">
        <f>_xlfn.QUARTILE.EXC(KF2:KF199,1)</f>
        <v>383.93499999999995</v>
      </c>
      <c r="KK10" s="54" t="s">
        <v>83</v>
      </c>
      <c r="KL10" s="5">
        <f>KL12-KL11</f>
        <v>245.99000000000007</v>
      </c>
      <c r="KT10" s="50">
        <f t="shared" si="39"/>
        <v>9</v>
      </c>
      <c r="KU10" s="50">
        <f>(KT10/($LB$15 +1))</f>
        <v>0.9</v>
      </c>
      <c r="KV10" s="50">
        <v>58.313000000000002</v>
      </c>
      <c r="KW10" s="50" t="s">
        <v>82</v>
      </c>
      <c r="KX10" s="6">
        <f>_xlfn.QUARTILE.EXC(KV2:KV199,1)</f>
        <v>53.176000000000002</v>
      </c>
      <c r="LA10" s="54" t="s">
        <v>83</v>
      </c>
      <c r="LB10" s="5">
        <f>LB12-LB11</f>
        <v>5.5380000000000038</v>
      </c>
      <c r="LJ10" s="50">
        <f t="shared" si="40"/>
        <v>9</v>
      </c>
      <c r="LK10" s="50">
        <f t="shared" si="41"/>
        <v>0.20930232558139536</v>
      </c>
      <c r="LL10" s="50">
        <v>2.3761359092099998</v>
      </c>
      <c r="LM10" s="50" t="s">
        <v>82</v>
      </c>
      <c r="LN10" s="6">
        <f>_xlfn.QUARTILE.EXC(LL2:LL199,1)</f>
        <v>2.5412500000000002</v>
      </c>
      <c r="LQ10" s="54" t="s">
        <v>83</v>
      </c>
      <c r="LR10" s="5">
        <f>LR12-LR11</f>
        <v>7.4250098594850993</v>
      </c>
      <c r="LZ10" s="50">
        <f t="shared" si="42"/>
        <v>9</v>
      </c>
      <c r="MA10" s="70">
        <f t="shared" si="1"/>
        <v>0.75</v>
      </c>
      <c r="MB10" s="50">
        <v>0.7749679228768962</v>
      </c>
      <c r="MC10" s="50" t="s">
        <v>82</v>
      </c>
      <c r="MD10" s="6">
        <f>_xlfn.QUARTILE.EXC(MB2:MB199,1)</f>
        <v>0.36282733594033501</v>
      </c>
      <c r="MG10" s="54" t="s">
        <v>83</v>
      </c>
      <c r="MH10" s="5">
        <f>MH12-MH11</f>
        <v>0.71009169361031343</v>
      </c>
      <c r="MQ10" s="50">
        <f t="shared" si="43"/>
        <v>9</v>
      </c>
      <c r="MR10" s="50">
        <f t="shared" si="21"/>
        <v>0.23684210526315788</v>
      </c>
      <c r="MS10" s="50">
        <v>15.478</v>
      </c>
      <c r="MT10" s="50" t="s">
        <v>82</v>
      </c>
      <c r="MU10" s="6">
        <f>_xlfn.QUARTILE.EXC(MS2:MS199,1)</f>
        <v>15.7775</v>
      </c>
      <c r="MX10" s="54" t="s">
        <v>83</v>
      </c>
      <c r="MY10" s="5">
        <f>MY12-MY11</f>
        <v>20.314900000000002</v>
      </c>
    </row>
    <row r="11" spans="1:363" ht="15.75" x14ac:dyDescent="0.25">
      <c r="A11" s="50">
        <f t="shared" si="22"/>
        <v>10</v>
      </c>
      <c r="B11" s="50">
        <f t="shared" si="2"/>
        <v>0.16393442622950818</v>
      </c>
      <c r="C11" s="50">
        <v>382.1</v>
      </c>
      <c r="D11" s="50" t="s">
        <v>84</v>
      </c>
      <c r="E11" s="55">
        <f>E8-E10</f>
        <v>267.95</v>
      </c>
      <c r="H11" s="54" t="s">
        <v>85</v>
      </c>
      <c r="I11" s="57">
        <f>MIN(C2:C200)</f>
        <v>230.07</v>
      </c>
      <c r="Q11" s="50">
        <f t="shared" si="23"/>
        <v>10</v>
      </c>
      <c r="R11" s="50">
        <f t="shared" si="3"/>
        <v>0.15151515151515152</v>
      </c>
      <c r="S11" s="50">
        <v>65.171000000000006</v>
      </c>
      <c r="T11" s="50" t="s">
        <v>84</v>
      </c>
      <c r="U11" s="55">
        <f>U8-U10</f>
        <v>23.726500000000001</v>
      </c>
      <c r="X11" s="54" t="s">
        <v>85</v>
      </c>
      <c r="Y11" s="57">
        <f>MIN(S2:S199)</f>
        <v>53.029000000000003</v>
      </c>
      <c r="AG11" s="50">
        <f t="shared" si="24"/>
        <v>10</v>
      </c>
      <c r="AH11" s="50">
        <f t="shared" si="4"/>
        <v>9.4339622641509441E-2</v>
      </c>
      <c r="AI11" s="50">
        <v>114.77</v>
      </c>
      <c r="AJ11" s="50" t="s">
        <v>84</v>
      </c>
      <c r="AK11" s="55">
        <f>AK8-AK10</f>
        <v>40.70134760545514</v>
      </c>
      <c r="AN11" s="54" t="s">
        <v>85</v>
      </c>
      <c r="AO11" s="57">
        <f>MIN(AI2:AI199)</f>
        <v>107.361</v>
      </c>
      <c r="AW11" s="50">
        <f t="shared" si="25"/>
        <v>10</v>
      </c>
      <c r="AX11" s="50">
        <f t="shared" si="5"/>
        <v>0.11764705882352941</v>
      </c>
      <c r="AY11" s="50">
        <v>12.602</v>
      </c>
      <c r="AZ11" s="50" t="s">
        <v>84</v>
      </c>
      <c r="BA11" s="55">
        <f>BA8-BA10</f>
        <v>44.782275862068971</v>
      </c>
      <c r="BD11" s="54" t="s">
        <v>85</v>
      </c>
      <c r="BE11" s="57">
        <f>MIN(AY2:AY199)</f>
        <v>10.073</v>
      </c>
      <c r="BM11" s="50">
        <f t="shared" si="26"/>
        <v>10</v>
      </c>
      <c r="BN11" s="50">
        <f t="shared" si="6"/>
        <v>3.5211267605633804E-2</v>
      </c>
      <c r="BO11" s="52">
        <v>16.14</v>
      </c>
      <c r="BP11" s="50" t="s">
        <v>84</v>
      </c>
      <c r="BQ11" s="55">
        <f>BQ8-BQ10</f>
        <v>79.25200000000001</v>
      </c>
      <c r="BT11" s="54" t="s">
        <v>85</v>
      </c>
      <c r="BU11" s="57">
        <f>MIN(BO2:BO297)</f>
        <v>8.1219999999999999</v>
      </c>
      <c r="CC11" s="50">
        <f t="shared" si="27"/>
        <v>10</v>
      </c>
      <c r="CD11" s="50">
        <f t="shared" si="7"/>
        <v>4.5871559633027525E-2</v>
      </c>
      <c r="CE11" s="50">
        <v>5.56</v>
      </c>
      <c r="CF11" s="50" t="s">
        <v>84</v>
      </c>
      <c r="CG11" s="55">
        <f>CG8-CG10</f>
        <v>38.232000000000006</v>
      </c>
      <c r="CJ11" s="54" t="s">
        <v>85</v>
      </c>
      <c r="CK11" s="57">
        <f>MIN(CE2:CE299)</f>
        <v>1.2849999999999999</v>
      </c>
      <c r="CT11" s="50">
        <f t="shared" si="28"/>
        <v>10</v>
      </c>
      <c r="CU11" s="50">
        <f t="shared" si="8"/>
        <v>3.2573289902280131E-2</v>
      </c>
      <c r="CV11" s="50">
        <v>2.1949999999999998</v>
      </c>
      <c r="CW11" s="50" t="s">
        <v>84</v>
      </c>
      <c r="CX11" s="55">
        <f>CX8-CX10</f>
        <v>61.897749999999995</v>
      </c>
      <c r="DA11" s="54" t="s">
        <v>85</v>
      </c>
      <c r="DB11" s="57">
        <f>MIN(CV2:CV399)</f>
        <v>1.095</v>
      </c>
      <c r="DJ11" s="50">
        <f t="shared" si="29"/>
        <v>10</v>
      </c>
      <c r="DK11" s="50">
        <f t="shared" si="9"/>
        <v>5.8139534883720929E-2</v>
      </c>
      <c r="DL11" s="50">
        <v>0.81559999999999999</v>
      </c>
      <c r="DM11" s="50" t="s">
        <v>84</v>
      </c>
      <c r="DN11" s="55">
        <f>DN8-DN10</f>
        <v>19.669</v>
      </c>
      <c r="DQ11" s="54" t="s">
        <v>85</v>
      </c>
      <c r="DR11" s="57">
        <f>MIN(DL2:DL299)</f>
        <v>9.9000000000000005E-2</v>
      </c>
      <c r="DZ11" s="50">
        <f t="shared" si="30"/>
        <v>10</v>
      </c>
      <c r="EA11" s="50">
        <f t="shared" si="10"/>
        <v>3.7037037037037035E-2</v>
      </c>
      <c r="EB11" s="50">
        <v>17.600000000000001</v>
      </c>
      <c r="EC11" s="50" t="s">
        <v>84</v>
      </c>
      <c r="ED11" s="55">
        <f>ED8-ED10</f>
        <v>58.020499999999998</v>
      </c>
      <c r="EG11" s="54" t="s">
        <v>85</v>
      </c>
      <c r="EH11" s="57">
        <f>MIN(EB2:EB270)</f>
        <v>8.4209999999999994</v>
      </c>
      <c r="EP11" s="50">
        <f t="shared" si="31"/>
        <v>10</v>
      </c>
      <c r="EQ11" s="50">
        <f t="shared" si="11"/>
        <v>3.90625E-2</v>
      </c>
      <c r="ER11" s="50">
        <v>3.3679999999999999</v>
      </c>
      <c r="ES11" s="50" t="s">
        <v>84</v>
      </c>
      <c r="ET11" s="55">
        <f>ET8-ET10</f>
        <v>13.603199999999999</v>
      </c>
      <c r="EW11" s="54" t="s">
        <v>85</v>
      </c>
      <c r="EX11" s="57">
        <f>MIN(ER2:ER199)</f>
        <v>1.764</v>
      </c>
      <c r="FF11" s="50">
        <f t="shared" si="32"/>
        <v>10</v>
      </c>
      <c r="FG11" s="50">
        <f t="shared" si="12"/>
        <v>5.7142857142857141E-2</v>
      </c>
      <c r="FH11" s="50">
        <v>1.248</v>
      </c>
      <c r="FI11" s="50" t="s">
        <v>84</v>
      </c>
      <c r="FJ11" s="55">
        <f>FJ8-FJ10</f>
        <v>2.8905750000000006</v>
      </c>
      <c r="FM11" s="54" t="s">
        <v>85</v>
      </c>
      <c r="FN11" s="57">
        <f>MIN(FH2:FH199)</f>
        <v>0.67200000000000004</v>
      </c>
      <c r="FV11" s="50">
        <f t="shared" si="33"/>
        <v>10</v>
      </c>
      <c r="FW11" s="50">
        <f t="shared" si="13"/>
        <v>0.29411764705882354</v>
      </c>
      <c r="FX11" s="50">
        <v>16.22</v>
      </c>
      <c r="FY11" s="50" t="s">
        <v>84</v>
      </c>
      <c r="FZ11" s="55">
        <f>FZ8-FZ10</f>
        <v>7.9550000000000018</v>
      </c>
      <c r="GC11" s="54" t="s">
        <v>85</v>
      </c>
      <c r="GD11" s="57">
        <f>MIN(FX2:FX199)</f>
        <v>7.7008999999999999</v>
      </c>
      <c r="GL11" s="50">
        <f t="shared" si="34"/>
        <v>10</v>
      </c>
      <c r="GM11" s="60">
        <f t="shared" si="14"/>
        <v>0.4</v>
      </c>
      <c r="GN11" s="51">
        <v>146.51332754174766</v>
      </c>
      <c r="GO11" s="50" t="s">
        <v>84</v>
      </c>
      <c r="GP11" s="55">
        <f>GP8-GP10</f>
        <v>54.513089431735111</v>
      </c>
      <c r="GS11" s="54" t="s">
        <v>85</v>
      </c>
      <c r="GT11" s="57">
        <f>MIN(GN2:GN198)</f>
        <v>58</v>
      </c>
      <c r="HB11" s="50">
        <f t="shared" si="35"/>
        <v>10</v>
      </c>
      <c r="HC11" s="50">
        <f t="shared" si="15"/>
        <v>0.47619047619047616</v>
      </c>
      <c r="HD11" s="52">
        <v>33.9</v>
      </c>
      <c r="HE11" s="50" t="s">
        <v>84</v>
      </c>
      <c r="HF11" s="55">
        <f>HF8-HF10</f>
        <v>17.100292337180598</v>
      </c>
      <c r="HI11" s="54" t="s">
        <v>85</v>
      </c>
      <c r="HJ11" s="57">
        <f>MIN(HD2:HD199)</f>
        <v>23.993711992719149</v>
      </c>
      <c r="HR11" s="50">
        <v>10</v>
      </c>
      <c r="HS11" s="50">
        <f t="shared" si="16"/>
        <v>0.2857142857142857</v>
      </c>
      <c r="HT11" s="52">
        <v>18.63</v>
      </c>
      <c r="HU11" s="50" t="s">
        <v>84</v>
      </c>
      <c r="HV11" s="55">
        <f>HV8-HV10</f>
        <v>11.740521725340944</v>
      </c>
      <c r="HY11" s="54" t="s">
        <v>85</v>
      </c>
      <c r="HZ11" s="57">
        <f>MIN(HT2:HT198)</f>
        <v>9.23</v>
      </c>
      <c r="IH11" s="50">
        <v>10</v>
      </c>
      <c r="II11" s="50">
        <f t="shared" si="17"/>
        <v>0.2857142857142857</v>
      </c>
      <c r="IJ11" s="52">
        <v>4.6399999999999997</v>
      </c>
      <c r="IK11" s="50" t="s">
        <v>84</v>
      </c>
      <c r="IL11" s="55">
        <f>IL8-IL10</f>
        <v>1.2349999999999994</v>
      </c>
      <c r="IO11" s="54" t="s">
        <v>85</v>
      </c>
      <c r="IP11" s="57">
        <f>MIN(IJ2:IJ199)</f>
        <v>1.8615811028833822</v>
      </c>
      <c r="IX11" s="50">
        <f t="shared" si="36"/>
        <v>10</v>
      </c>
      <c r="IY11" s="50">
        <f t="shared" si="18"/>
        <v>0.7142857142857143</v>
      </c>
      <c r="IZ11" s="84">
        <v>374</v>
      </c>
      <c r="JA11" s="50" t="s">
        <v>84</v>
      </c>
      <c r="JB11" s="55">
        <f>JB8-JB10</f>
        <v>214.18408279209586</v>
      </c>
      <c r="JE11" s="54" t="s">
        <v>85</v>
      </c>
      <c r="JF11" s="57">
        <f>MIN(IZ2:IZ199)</f>
        <v>209</v>
      </c>
      <c r="JN11" s="50">
        <f t="shared" si="37"/>
        <v>10</v>
      </c>
      <c r="JO11" s="50">
        <f t="shared" si="19"/>
        <v>0.90909090909090906</v>
      </c>
      <c r="JP11" s="52">
        <v>96.526427556916119</v>
      </c>
      <c r="JQ11" s="50" t="s">
        <v>84</v>
      </c>
      <c r="JR11" s="55">
        <f>JR8-JR10</f>
        <v>46.797357244308387</v>
      </c>
      <c r="JU11" s="54" t="s">
        <v>85</v>
      </c>
      <c r="JV11" s="57">
        <f>MIN(JP2:JP199)</f>
        <v>22.5</v>
      </c>
      <c r="KF11" s="51"/>
      <c r="KG11" s="50" t="s">
        <v>84</v>
      </c>
      <c r="KH11" s="55">
        <f>KH8-KH10</f>
        <v>173.48000000000002</v>
      </c>
      <c r="KK11" s="54" t="s">
        <v>85</v>
      </c>
      <c r="KL11" s="57">
        <f>MIN(KF2:KF199)</f>
        <v>338.34</v>
      </c>
      <c r="KV11" s="52"/>
      <c r="KW11" s="50" t="s">
        <v>84</v>
      </c>
      <c r="KX11" s="55">
        <f>KX8-KX10</f>
        <v>4.7874999999999943</v>
      </c>
      <c r="LA11" s="54" t="s">
        <v>85</v>
      </c>
      <c r="LB11" s="57">
        <f>MIN(KV2:KV199)</f>
        <v>52.774999999999999</v>
      </c>
      <c r="LJ11" s="50">
        <f t="shared" si="40"/>
        <v>10</v>
      </c>
      <c r="LK11" s="50">
        <f t="shared" si="41"/>
        <v>0.23255813953488372</v>
      </c>
      <c r="LL11" s="50">
        <v>2.464</v>
      </c>
      <c r="LM11" s="50" t="s">
        <v>84</v>
      </c>
      <c r="LN11" s="55">
        <f>LN8-LN10</f>
        <v>2.8834999999999993</v>
      </c>
      <c r="LQ11" s="54" t="s">
        <v>85</v>
      </c>
      <c r="LR11" s="57">
        <f>MIN(LL2:LL199)</f>
        <v>1.0900000000000001</v>
      </c>
      <c r="LZ11" s="50">
        <f t="shared" si="42"/>
        <v>10</v>
      </c>
      <c r="MA11" s="70">
        <f t="shared" si="1"/>
        <v>0.83333333333333337</v>
      </c>
      <c r="MB11" s="52">
        <v>0.84981421268637225</v>
      </c>
      <c r="MC11" s="50" t="s">
        <v>84</v>
      </c>
      <c r="MD11" s="55">
        <f>MD8-MD10</f>
        <v>0.41214058693656119</v>
      </c>
      <c r="MG11" s="54" t="s">
        <v>85</v>
      </c>
      <c r="MH11" s="57">
        <f>MIN(MB2:MB199)</f>
        <v>0.28827036633071262</v>
      </c>
      <c r="MQ11" s="50">
        <f t="shared" si="43"/>
        <v>10</v>
      </c>
      <c r="MR11" s="50">
        <f t="shared" si="21"/>
        <v>0.26315789473684209</v>
      </c>
      <c r="MS11" s="50">
        <v>16.077000000000002</v>
      </c>
      <c r="MT11" s="50" t="s">
        <v>84</v>
      </c>
      <c r="MU11" s="55">
        <f>MU8-MU10</f>
        <v>7.2892499999999991</v>
      </c>
      <c r="MX11" s="54" t="s">
        <v>85</v>
      </c>
      <c r="MY11" s="57">
        <f>MIN(MS2:MS199)</f>
        <v>11.049099999999999</v>
      </c>
    </row>
    <row r="12" spans="1:363" ht="15.75" x14ac:dyDescent="0.25">
      <c r="A12" s="50">
        <f t="shared" si="22"/>
        <v>11</v>
      </c>
      <c r="B12" s="50">
        <f t="shared" si="2"/>
        <v>0.18032786885245902</v>
      </c>
      <c r="C12" s="50">
        <v>388.78</v>
      </c>
      <c r="D12" s="50" t="s">
        <v>86</v>
      </c>
      <c r="E12" s="55">
        <f>E8+(1.5*E11)</f>
        <v>1073.56</v>
      </c>
      <c r="F12" s="7">
        <f>IF(E17&gt;E12,E12,E17)</f>
        <v>944.98</v>
      </c>
      <c r="G12" s="50" t="str">
        <f>IF(E17&gt;E12,"add out","")</f>
        <v/>
      </c>
      <c r="H12" s="54" t="s">
        <v>87</v>
      </c>
      <c r="I12" s="5">
        <f>MAX(C2:C200)</f>
        <v>944.98</v>
      </c>
      <c r="Q12" s="50">
        <f t="shared" si="23"/>
        <v>11</v>
      </c>
      <c r="R12" s="50">
        <f t="shared" si="3"/>
        <v>0.16666666666666666</v>
      </c>
      <c r="S12" s="50">
        <v>66.572999999999993</v>
      </c>
      <c r="T12" s="50" t="s">
        <v>86</v>
      </c>
      <c r="U12" s="55">
        <f>U8+(1.5*U11)</f>
        <v>128.64675</v>
      </c>
      <c r="V12" s="7">
        <f>IF(U17&gt;U12,U12,U17)</f>
        <v>128.64675</v>
      </c>
      <c r="W12" s="50" t="str">
        <f>IF(U17&gt;U12,"add out","")</f>
        <v>add out</v>
      </c>
      <c r="X12" s="54" t="s">
        <v>87</v>
      </c>
      <c r="Y12" s="5">
        <f>MAX(S2:S199)</f>
        <v>133.45400000000001</v>
      </c>
      <c r="AG12" s="50">
        <f t="shared" si="24"/>
        <v>11</v>
      </c>
      <c r="AH12" s="50">
        <f t="shared" si="4"/>
        <v>0.10377358490566038</v>
      </c>
      <c r="AI12" s="50">
        <v>115.133</v>
      </c>
      <c r="AJ12" s="50" t="s">
        <v>86</v>
      </c>
      <c r="AK12" s="55">
        <f>AK8+(1.5*AK11)</f>
        <v>228.05402140818273</v>
      </c>
      <c r="AL12" s="7">
        <f>IF(AK17&gt;AK12,AK12,AK17)</f>
        <v>228.05402140818273</v>
      </c>
      <c r="AM12" s="50" t="str">
        <f>IF(AK17&gt;AK12,"add out","")</f>
        <v>add out</v>
      </c>
      <c r="AN12" s="54" t="s">
        <v>87</v>
      </c>
      <c r="AO12" s="5">
        <f>MAX(AI2:AI199)</f>
        <v>281</v>
      </c>
      <c r="AW12" s="50">
        <f t="shared" si="25"/>
        <v>11</v>
      </c>
      <c r="AX12" s="50">
        <f t="shared" si="5"/>
        <v>0.12941176470588237</v>
      </c>
      <c r="AY12" s="50">
        <v>12.682</v>
      </c>
      <c r="AZ12" s="50" t="s">
        <v>86</v>
      </c>
      <c r="BA12" s="55">
        <f>BA8+(1.5*BA11)</f>
        <v>130.30443965517242</v>
      </c>
      <c r="BB12" s="7">
        <f>IF(BA17&gt;BA12,BA12,BA17)</f>
        <v>81.357988940829301</v>
      </c>
      <c r="BC12" s="50" t="str">
        <f>IF(BA17&gt;BA12,"add out","")</f>
        <v/>
      </c>
      <c r="BD12" s="54" t="s">
        <v>87</v>
      </c>
      <c r="BE12" s="5">
        <f>MAX(AY2:AY199)</f>
        <v>81.357988940829301</v>
      </c>
      <c r="BM12" s="50">
        <f t="shared" si="26"/>
        <v>11</v>
      </c>
      <c r="BN12" s="50">
        <f t="shared" si="6"/>
        <v>3.873239436619718E-2</v>
      </c>
      <c r="BO12" s="52">
        <v>18.535</v>
      </c>
      <c r="BP12" s="50" t="s">
        <v>86</v>
      </c>
      <c r="BQ12" s="55">
        <f>BQ8+(1.5*BQ11)</f>
        <v>265.19000000000005</v>
      </c>
      <c r="BR12" s="7">
        <f>IF(BQ17&gt;BQ12,BQ12,BQ17)</f>
        <v>265.19000000000005</v>
      </c>
      <c r="BS12" s="50" t="str">
        <f>IF(BQ17&gt;BQ12,"add out","")</f>
        <v>add out</v>
      </c>
      <c r="BT12" s="54" t="s">
        <v>87</v>
      </c>
      <c r="BU12" s="5">
        <f>MAX(BO2:BO297)</f>
        <v>293.64800000000002</v>
      </c>
      <c r="CC12" s="50">
        <f t="shared" si="27"/>
        <v>11</v>
      </c>
      <c r="CD12" s="50">
        <f t="shared" si="7"/>
        <v>5.0458715596330278E-2</v>
      </c>
      <c r="CE12" s="50">
        <v>5.79</v>
      </c>
      <c r="CF12" s="50" t="s">
        <v>86</v>
      </c>
      <c r="CG12" s="55">
        <f>CG8+(1.5*CG11)</f>
        <v>118.80150000000002</v>
      </c>
      <c r="CH12" s="7">
        <f>IF(CG17&gt;CG12,CG12,CG17)</f>
        <v>97.289000000000001</v>
      </c>
      <c r="CI12" s="50" t="str">
        <f>IF(CG17&gt;CG12,"add out","")</f>
        <v/>
      </c>
      <c r="CJ12" s="54" t="s">
        <v>87</v>
      </c>
      <c r="CK12" s="5">
        <f>MAX(CE2:CE299)</f>
        <v>97.289000000000001</v>
      </c>
      <c r="CT12" s="50">
        <f t="shared" si="28"/>
        <v>11</v>
      </c>
      <c r="CU12" s="50">
        <f t="shared" si="8"/>
        <v>3.5830618892508145E-2</v>
      </c>
      <c r="CV12" s="50">
        <v>2.6059999999999999</v>
      </c>
      <c r="CW12" s="50" t="s">
        <v>86</v>
      </c>
      <c r="CX12" s="55">
        <f>CX8+(1.5*CX11)</f>
        <v>170.37937499999998</v>
      </c>
      <c r="CY12" s="7">
        <f>IF(CX17&gt;CX12,CX12,CX17)</f>
        <v>170.37937499999998</v>
      </c>
      <c r="CZ12" s="50" t="str">
        <f>IF(CX17&gt;CX12,"add out","")</f>
        <v>add out</v>
      </c>
      <c r="DA12" s="54" t="s">
        <v>87</v>
      </c>
      <c r="DB12" s="5">
        <f>MAX(CV2:CV399)</f>
        <v>184.614</v>
      </c>
      <c r="DJ12" s="50">
        <f t="shared" si="29"/>
        <v>11</v>
      </c>
      <c r="DK12" s="50">
        <f t="shared" si="9"/>
        <v>6.3953488372093026E-2</v>
      </c>
      <c r="DL12" s="50">
        <v>0.9</v>
      </c>
      <c r="DM12" s="50" t="s">
        <v>86</v>
      </c>
      <c r="DN12" s="55">
        <f>DN8+(1.5*DN11)</f>
        <v>52.132500000000007</v>
      </c>
      <c r="DO12" s="7">
        <f>IF(DN17&gt;DN12,DN12,DN17)</f>
        <v>52.132500000000007</v>
      </c>
      <c r="DP12" s="50" t="str">
        <f>IF(DN17&gt;DN12,"add out","")</f>
        <v>add out</v>
      </c>
      <c r="DQ12" s="54" t="s">
        <v>87</v>
      </c>
      <c r="DR12" s="5">
        <f>MAX(DL2:DL299)</f>
        <v>90.147000000000006</v>
      </c>
      <c r="DZ12" s="50">
        <f t="shared" si="30"/>
        <v>11</v>
      </c>
      <c r="EA12" s="50">
        <f t="shared" si="10"/>
        <v>4.0740740740740744E-2</v>
      </c>
      <c r="EB12" s="52">
        <v>17.899999999999999</v>
      </c>
      <c r="EC12" s="50" t="s">
        <v>86</v>
      </c>
      <c r="ED12" s="55">
        <f>ED8+(1.5*ED11)</f>
        <v>192.28075000000001</v>
      </c>
      <c r="EE12" s="7">
        <f>IF(ED17&gt;ED12,ED12,ED17)</f>
        <v>177</v>
      </c>
      <c r="EF12" s="50" t="str">
        <f>IF(ED17&gt;ED12,"add out","")</f>
        <v/>
      </c>
      <c r="EG12" s="54" t="s">
        <v>87</v>
      </c>
      <c r="EH12" s="5">
        <f>MAX(EB2:EB270)</f>
        <v>177</v>
      </c>
      <c r="EP12" s="50">
        <f t="shared" si="31"/>
        <v>11</v>
      </c>
      <c r="EQ12" s="50">
        <f t="shared" si="11"/>
        <v>4.296875E-2</v>
      </c>
      <c r="ER12" s="50">
        <v>3.59</v>
      </c>
      <c r="ES12" s="50" t="s">
        <v>86</v>
      </c>
      <c r="ET12" s="55">
        <f>ET8+(1.5*ET11)</f>
        <v>42.708799999999997</v>
      </c>
      <c r="EU12" s="7">
        <f>IF(ET17&gt;ET12,ET12,ET17)</f>
        <v>42.708799999999997</v>
      </c>
      <c r="EV12" s="50" t="str">
        <f>IF(ET17&gt;ET12,"add out","")</f>
        <v>add out</v>
      </c>
      <c r="EW12" s="54" t="s">
        <v>87</v>
      </c>
      <c r="EX12" s="5">
        <f>MAX(ER2:ER199)</f>
        <v>23.228000000000002</v>
      </c>
      <c r="FF12" s="50">
        <f t="shared" si="32"/>
        <v>11</v>
      </c>
      <c r="FG12" s="50">
        <f t="shared" si="12"/>
        <v>6.2857142857142861E-2</v>
      </c>
      <c r="FH12" s="50">
        <v>1.3440000000000001</v>
      </c>
      <c r="FI12" s="50" t="s">
        <v>86</v>
      </c>
      <c r="FJ12" s="55">
        <f>FJ8+(1.5*FJ11)</f>
        <v>9.7223375000000019</v>
      </c>
      <c r="FK12" s="7">
        <f>IF(FJ17&gt;FJ12,FJ12,FJ17)</f>
        <v>9.7223375000000019</v>
      </c>
      <c r="FL12" s="50" t="str">
        <f>IF(FJ17&gt;FJ12,"add out","")</f>
        <v>add out</v>
      </c>
      <c r="FM12" s="54" t="s">
        <v>87</v>
      </c>
      <c r="FN12" s="5">
        <f>MAX(FH2:FH199)</f>
        <v>11.5</v>
      </c>
      <c r="FV12" s="50">
        <f t="shared" si="33"/>
        <v>11</v>
      </c>
      <c r="FW12" s="50">
        <f t="shared" si="13"/>
        <v>0.3235294117647059</v>
      </c>
      <c r="FX12" s="50">
        <v>16.5976</v>
      </c>
      <c r="FY12" s="50" t="s">
        <v>86</v>
      </c>
      <c r="FZ12" s="55">
        <f>FZ8+(1.5*FZ11)</f>
        <v>35.665000000000006</v>
      </c>
      <c r="GA12" s="7">
        <f>IF(FZ17&gt;FZ12,FZ12,FZ17)</f>
        <v>31.364000000000001</v>
      </c>
      <c r="GB12" s="50" t="str">
        <f>IF(FZ17&gt;FZ12,"add out","")</f>
        <v/>
      </c>
      <c r="GC12" s="54" t="s">
        <v>87</v>
      </c>
      <c r="GD12" s="5">
        <f>MAX(FX2:FX199)</f>
        <v>31.364000000000001</v>
      </c>
      <c r="GL12" s="50">
        <f t="shared" si="34"/>
        <v>11</v>
      </c>
      <c r="GM12" s="60">
        <f t="shared" si="14"/>
        <v>0.44</v>
      </c>
      <c r="GN12" s="51">
        <v>147.34069692080695</v>
      </c>
      <c r="GO12" s="50" t="s">
        <v>86</v>
      </c>
      <c r="GP12" s="55">
        <f>GP8+(1.5*GP11)</f>
        <v>249.91522357933778</v>
      </c>
      <c r="GQ12" s="7">
        <f>IF(GP17&gt;GP12,GP12,GP17)</f>
        <v>249.91522357933778</v>
      </c>
      <c r="GR12" s="50" t="str">
        <f>IF(GP17&gt;GP12,"add out","")</f>
        <v>add out</v>
      </c>
      <c r="GS12" s="54" t="s">
        <v>87</v>
      </c>
      <c r="GT12" s="5">
        <f>MAX(GN2:GN198)</f>
        <v>368.86884816392944</v>
      </c>
      <c r="HB12" s="50">
        <f t="shared" si="35"/>
        <v>11</v>
      </c>
      <c r="HC12" s="50">
        <f t="shared" si="15"/>
        <v>0.52380952380952384</v>
      </c>
      <c r="HD12" s="52">
        <v>34.473724127470042</v>
      </c>
      <c r="HE12" s="50" t="s">
        <v>86</v>
      </c>
      <c r="HF12" s="55">
        <f>HF8+(1.5*HF11)</f>
        <v>74.94786400805306</v>
      </c>
      <c r="HG12" s="7">
        <f>IF(HF17&gt;HF12,HF12,HF17)</f>
        <v>74.94786400805306</v>
      </c>
      <c r="HH12" s="50" t="str">
        <f>IF(HF17&gt;HF12,"add out","")</f>
        <v>add out</v>
      </c>
      <c r="HI12" s="54" t="s">
        <v>87</v>
      </c>
      <c r="HJ12" s="5">
        <f>MAX(HD2:HD199)</f>
        <v>85.494835836125702</v>
      </c>
      <c r="HR12" s="50">
        <v>11</v>
      </c>
      <c r="HS12" s="50">
        <f t="shared" si="16"/>
        <v>0.31428571428571428</v>
      </c>
      <c r="HT12" s="52">
        <v>20.29</v>
      </c>
      <c r="HU12" s="50" t="s">
        <v>86</v>
      </c>
      <c r="HV12" s="55">
        <f>HV8+(1.5*HV11)</f>
        <v>46.478282588011417</v>
      </c>
      <c r="HW12" s="7">
        <f>IF(HV17&gt;HV12,HV12,HV17)</f>
        <v>32.26</v>
      </c>
      <c r="HX12" s="50" t="str">
        <f>IF(HV17&gt;HV12,"add out","")</f>
        <v/>
      </c>
      <c r="HY12" s="54" t="s">
        <v>87</v>
      </c>
      <c r="HZ12" s="5">
        <f>MAX(HT2:HT198)</f>
        <v>32.26</v>
      </c>
      <c r="IH12" s="50">
        <v>11</v>
      </c>
      <c r="II12" s="50">
        <f t="shared" si="17"/>
        <v>0.31428571428571428</v>
      </c>
      <c r="IJ12" s="52">
        <v>4.71</v>
      </c>
      <c r="IK12" s="50" t="s">
        <v>86</v>
      </c>
      <c r="IL12" s="55">
        <f>IL8+(1.5*IL11)</f>
        <v>7.6024999999999991</v>
      </c>
      <c r="IM12" s="7">
        <f>IF(IL17&gt;IL12,IL12,IL17)</f>
        <v>7.6024999999999991</v>
      </c>
      <c r="IN12" s="50" t="str">
        <f>IF(IL17&gt;IL12,"add out","")</f>
        <v>add out</v>
      </c>
      <c r="IO12" s="54" t="s">
        <v>87</v>
      </c>
      <c r="IP12" s="5">
        <f>MAX(IJ2:IJ199)</f>
        <v>9.6300000000000008</v>
      </c>
      <c r="IX12" s="50">
        <f t="shared" si="36"/>
        <v>11</v>
      </c>
      <c r="IY12" s="50">
        <f t="shared" si="18"/>
        <v>0.7857142857142857</v>
      </c>
      <c r="IZ12" s="84">
        <v>505</v>
      </c>
      <c r="JA12" s="50" t="s">
        <v>86</v>
      </c>
      <c r="JB12" s="55">
        <f>JB8+(1.5*JB11)</f>
        <v>760.77612418814374</v>
      </c>
      <c r="JC12" s="7">
        <f>IF(JB17&gt;JB12,JB12,JB17)</f>
        <v>629</v>
      </c>
      <c r="JD12" s="50" t="str">
        <f>IF(JB17&gt;JB12,"add out","")</f>
        <v/>
      </c>
      <c r="JE12" s="54" t="s">
        <v>87</v>
      </c>
      <c r="JF12" s="5">
        <f>MAX(IZ2:IZ199)</f>
        <v>629</v>
      </c>
      <c r="JQ12" s="50" t="s">
        <v>86</v>
      </c>
      <c r="JR12" s="55">
        <f>JR8+(1.5*JR11)</f>
        <v>155.89603586646257</v>
      </c>
      <c r="JS12" s="7">
        <f>IF(JR17&gt;JR12,JR12,JR17)</f>
        <v>96.526427556916119</v>
      </c>
      <c r="JT12" s="50" t="str">
        <f>IF(JR17&gt;JR12,"add out","")</f>
        <v/>
      </c>
      <c r="JU12" s="54" t="s">
        <v>87</v>
      </c>
      <c r="JV12" s="5">
        <f>MAX(JP2:JP199)</f>
        <v>96.526427556916119</v>
      </c>
      <c r="KF12" s="51"/>
      <c r="KG12" s="50" t="s">
        <v>86</v>
      </c>
      <c r="KH12" s="55">
        <f>KH8+(1.5*KH11)</f>
        <v>817.63499999999999</v>
      </c>
      <c r="KI12" s="7">
        <f>IF(KH17&gt;KH12,KH12,KH17)</f>
        <v>584.33000000000004</v>
      </c>
      <c r="KJ12" s="50" t="str">
        <f>IF(KH17&gt;KH12,"add out","")</f>
        <v/>
      </c>
      <c r="KK12" s="54" t="s">
        <v>87</v>
      </c>
      <c r="KL12" s="5">
        <f>MAX(KF2:KF199)</f>
        <v>584.33000000000004</v>
      </c>
      <c r="KW12" s="50" t="s">
        <v>86</v>
      </c>
      <c r="KX12" s="55">
        <f>KX8+(1.5*KX11)</f>
        <v>65.144749999999988</v>
      </c>
      <c r="KY12" s="7">
        <f>IF(KX17&gt;KX12,KX12,KX17)</f>
        <v>58.313000000000002</v>
      </c>
      <c r="KZ12" s="50" t="str">
        <f>IF(KX17&gt;KX12,"add out","")</f>
        <v/>
      </c>
      <c r="LA12" s="54" t="s">
        <v>87</v>
      </c>
      <c r="LB12" s="5">
        <f>MAX(KV2:KV199)</f>
        <v>58.313000000000002</v>
      </c>
      <c r="LJ12" s="50">
        <f t="shared" si="40"/>
        <v>11</v>
      </c>
      <c r="LK12" s="50">
        <f t="shared" si="41"/>
        <v>0.2558139534883721</v>
      </c>
      <c r="LL12" s="50">
        <v>2.5670000000000002</v>
      </c>
      <c r="LM12" s="50" t="s">
        <v>86</v>
      </c>
      <c r="LN12" s="55">
        <f>LN8+(1.5*LN11)</f>
        <v>9.7499999999999982</v>
      </c>
      <c r="LO12" s="7">
        <f>IF(LN17&gt;LN12,LN12,LN17)</f>
        <v>8.5150098594850991</v>
      </c>
      <c r="LP12" s="50" t="str">
        <f>IF(LN17&gt;LN12,"add out","")</f>
        <v/>
      </c>
      <c r="LQ12" s="54" t="s">
        <v>87</v>
      </c>
      <c r="LR12" s="5">
        <f>MAX(LL2:LL199)</f>
        <v>8.5150098594850991</v>
      </c>
      <c r="LZ12" s="50">
        <f t="shared" si="42"/>
        <v>11</v>
      </c>
      <c r="MA12" s="70">
        <f>(LZ12/($MH$15 +1))</f>
        <v>0.91666666666666663</v>
      </c>
      <c r="MB12" s="50">
        <v>0.998362059941026</v>
      </c>
      <c r="MC12" s="50" t="s">
        <v>86</v>
      </c>
      <c r="MD12" s="55">
        <f>MD8+(1.5*MD11)</f>
        <v>1.393178803281738</v>
      </c>
      <c r="ME12" s="7">
        <f>IF(MD17&gt;MD12,MD12,MD17)</f>
        <v>0.998362059941026</v>
      </c>
      <c r="MF12" s="50" t="str">
        <f>IF(MD17&gt;MD12,"add out","")</f>
        <v/>
      </c>
      <c r="MG12" s="54" t="s">
        <v>87</v>
      </c>
      <c r="MH12" s="5">
        <f>MAX(MB2:MB199)</f>
        <v>0.998362059941026</v>
      </c>
      <c r="MQ12" s="50">
        <f t="shared" si="43"/>
        <v>11</v>
      </c>
      <c r="MR12" s="50">
        <f t="shared" si="21"/>
        <v>0.28947368421052633</v>
      </c>
      <c r="MS12" s="50">
        <v>16.22</v>
      </c>
      <c r="MT12" s="50" t="s">
        <v>86</v>
      </c>
      <c r="MU12" s="55">
        <f>MU8+(1.5*MU11)</f>
        <v>34.000624999999999</v>
      </c>
      <c r="MV12" s="7">
        <f>IF(MU17&gt;MU12,MU12,MU17)</f>
        <v>31.364000000000001</v>
      </c>
      <c r="MW12" s="50" t="str">
        <f>IF(MU17&gt;MU12,"add out","")</f>
        <v/>
      </c>
      <c r="MX12" s="54" t="s">
        <v>87</v>
      </c>
      <c r="MY12" s="5">
        <f>MAX(MS2:MS199)</f>
        <v>31.364000000000001</v>
      </c>
    </row>
    <row r="13" spans="1:363" ht="15.75" x14ac:dyDescent="0.25">
      <c r="A13" s="50">
        <f t="shared" si="22"/>
        <v>12</v>
      </c>
      <c r="B13" s="50">
        <f t="shared" si="2"/>
        <v>0.19672131147540983</v>
      </c>
      <c r="C13" s="50">
        <v>391.09</v>
      </c>
      <c r="D13" s="50" t="s">
        <v>88</v>
      </c>
      <c r="E13" s="55">
        <f>E10-(1.5*E11)</f>
        <v>1.7600000000000477</v>
      </c>
      <c r="F13" s="7">
        <f>IF(E18&gt;E13,E18,E13)</f>
        <v>230.07</v>
      </c>
      <c r="G13" s="50" t="str">
        <f>IF(E18&lt;E13,"add out","")</f>
        <v/>
      </c>
      <c r="H13" s="54" t="s">
        <v>89</v>
      </c>
      <c r="I13" s="5">
        <f>I3/I2</f>
        <v>0.31466512049817852</v>
      </c>
      <c r="Q13" s="50">
        <f t="shared" si="23"/>
        <v>12</v>
      </c>
      <c r="R13" s="50">
        <f t="shared" si="3"/>
        <v>0.18181818181818182</v>
      </c>
      <c r="S13" s="50">
        <v>67.337000000000003</v>
      </c>
      <c r="T13" s="50" t="s">
        <v>88</v>
      </c>
      <c r="U13" s="55">
        <f>U10-(1.5*U11)</f>
        <v>33.740749999999998</v>
      </c>
      <c r="V13" s="7">
        <f>IF(U18&gt;U13,U18,U13)</f>
        <v>53.029000000000003</v>
      </c>
      <c r="W13" s="50" t="str">
        <f>IF(U18&lt;U13,"add out","")</f>
        <v/>
      </c>
      <c r="X13" s="54" t="s">
        <v>89</v>
      </c>
      <c r="Y13" s="5">
        <f>Y3/Y2</f>
        <v>0.18962713742345438</v>
      </c>
      <c r="AG13" s="50">
        <f t="shared" si="24"/>
        <v>12</v>
      </c>
      <c r="AH13" s="50">
        <f t="shared" si="4"/>
        <v>0.11320754716981132</v>
      </c>
      <c r="AI13" s="50">
        <v>115.42400000000001</v>
      </c>
      <c r="AJ13" s="50" t="s">
        <v>88</v>
      </c>
      <c r="AK13" s="55">
        <f>AK10-(1.5*AK11)</f>
        <v>65.248630986362159</v>
      </c>
      <c r="AL13" s="7">
        <f>IF(AK18&gt;AK13,AK18,AK13)</f>
        <v>107.361</v>
      </c>
      <c r="AM13" s="50" t="str">
        <f>IF(AK18&lt;AK13,"add out","")</f>
        <v/>
      </c>
      <c r="AN13" s="54" t="s">
        <v>89</v>
      </c>
      <c r="AO13" s="5">
        <f>AO3/AO2</f>
        <v>0.24231849813058273</v>
      </c>
      <c r="AW13" s="50">
        <f t="shared" si="25"/>
        <v>12</v>
      </c>
      <c r="AX13" s="50">
        <f t="shared" si="5"/>
        <v>0.14117647058823529</v>
      </c>
      <c r="AY13" s="50">
        <v>14.053000000000001</v>
      </c>
      <c r="AZ13" s="50" t="s">
        <v>88</v>
      </c>
      <c r="BA13" s="55">
        <f>BA10-(1.5*BA11)</f>
        <v>-48.824663793103468</v>
      </c>
      <c r="BB13" s="7">
        <f>IF(BA18&gt;BA13,BA18,BA13)</f>
        <v>10.073</v>
      </c>
      <c r="BC13" s="50" t="str">
        <f>IF(BA18&lt;BA13,"add out","")</f>
        <v/>
      </c>
      <c r="BD13" s="54" t="s">
        <v>89</v>
      </c>
      <c r="BE13" s="5">
        <f>BE3/BE2</f>
        <v>0.52937939094398245</v>
      </c>
      <c r="BM13" s="50">
        <f t="shared" si="26"/>
        <v>12</v>
      </c>
      <c r="BN13" s="50">
        <f t="shared" si="6"/>
        <v>4.2253521126760563E-2</v>
      </c>
      <c r="BO13" s="52">
        <v>19.785</v>
      </c>
      <c r="BP13" s="50" t="s">
        <v>88</v>
      </c>
      <c r="BQ13" s="55">
        <f>BQ10-(1.5*BQ11)</f>
        <v>-51.818000000000012</v>
      </c>
      <c r="BR13" s="7">
        <f>IF(BQ18&gt;BQ13,BQ18,BQ13)</f>
        <v>8.1219999999999999</v>
      </c>
      <c r="BS13" s="50" t="str">
        <f>IF(BQ18&lt;BQ13,"add out","")</f>
        <v/>
      </c>
      <c r="BT13" s="54" t="s">
        <v>89</v>
      </c>
      <c r="BU13" s="5">
        <f>BU3/BU2</f>
        <v>0.51738164970820899</v>
      </c>
      <c r="CC13" s="50">
        <f t="shared" si="27"/>
        <v>12</v>
      </c>
      <c r="CD13" s="50">
        <f t="shared" si="7"/>
        <v>5.5045871559633031E-2</v>
      </c>
      <c r="CE13" s="50">
        <v>6.06</v>
      </c>
      <c r="CF13" s="50" t="s">
        <v>88</v>
      </c>
      <c r="CG13" s="55">
        <f>CG10-(1.5*CG11)</f>
        <v>-34.126500000000014</v>
      </c>
      <c r="CH13" s="7">
        <f>IF(CG18&gt;CG13,CG18,CG13)</f>
        <v>1.2849999999999999</v>
      </c>
      <c r="CI13" s="50" t="str">
        <f>IF(CG18&lt;CG13,"add out","")</f>
        <v/>
      </c>
      <c r="CJ13" s="54" t="s">
        <v>89</v>
      </c>
      <c r="CK13" s="5">
        <f>CK3/CK2</f>
        <v>0.56348916572906937</v>
      </c>
      <c r="CT13" s="50">
        <f t="shared" si="28"/>
        <v>12</v>
      </c>
      <c r="CU13" s="50">
        <f t="shared" si="8"/>
        <v>3.9087947882736153E-2</v>
      </c>
      <c r="CV13" s="50">
        <v>2.8319999999999999</v>
      </c>
      <c r="CW13" s="50" t="s">
        <v>88</v>
      </c>
      <c r="CX13" s="55">
        <f>CX10-(1.5*CX11)</f>
        <v>-77.211624999999984</v>
      </c>
      <c r="CY13" s="7">
        <f>IF(CX18&gt;CX13,CX18,CX13)</f>
        <v>1.095</v>
      </c>
      <c r="CZ13" s="50" t="str">
        <f>IF(CX18&lt;CX13,"add out","")</f>
        <v/>
      </c>
      <c r="DA13" s="54" t="s">
        <v>89</v>
      </c>
      <c r="DB13" s="5">
        <f>DB3/DB2</f>
        <v>0.77145529843525695</v>
      </c>
      <c r="DJ13" s="50">
        <f t="shared" si="29"/>
        <v>12</v>
      </c>
      <c r="DK13" s="50">
        <f t="shared" si="9"/>
        <v>6.9767441860465115E-2</v>
      </c>
      <c r="DL13" s="50">
        <v>1</v>
      </c>
      <c r="DM13" s="50" t="s">
        <v>88</v>
      </c>
      <c r="DN13" s="55">
        <f>DN10-(1.5*DN11)</f>
        <v>-26.543500000000002</v>
      </c>
      <c r="DO13" s="7">
        <f>IF(DN18&gt;DN13,DN18,DN13)</f>
        <v>9.9000000000000005E-2</v>
      </c>
      <c r="DP13" s="50" t="str">
        <f>IF(DN18&lt;DN13,"add out","")</f>
        <v/>
      </c>
      <c r="DQ13" s="54" t="s">
        <v>89</v>
      </c>
      <c r="DR13" s="5">
        <f>DR3/DR2</f>
        <v>1.1751541242327883</v>
      </c>
      <c r="DZ13" s="50">
        <f t="shared" si="30"/>
        <v>12</v>
      </c>
      <c r="EA13" s="50">
        <f t="shared" si="10"/>
        <v>4.4444444444444446E-2</v>
      </c>
      <c r="EB13" s="50">
        <v>18.7</v>
      </c>
      <c r="EC13" s="50" t="s">
        <v>88</v>
      </c>
      <c r="ED13" s="55">
        <f>ED10-(1.5*ED11)</f>
        <v>-39.801249999999996</v>
      </c>
      <c r="EE13" s="7">
        <f>IF(ED18&gt;ED13,ED18,ED13)</f>
        <v>8.4209999999999994</v>
      </c>
      <c r="EF13" s="50" t="str">
        <f>IF(ED18&lt;ED13,"add out","")</f>
        <v/>
      </c>
      <c r="EG13" s="54" t="s">
        <v>89</v>
      </c>
      <c r="EH13" s="5">
        <f>EH3/EH2</f>
        <v>0.51440484666070363</v>
      </c>
      <c r="EP13" s="50">
        <f t="shared" si="31"/>
        <v>12</v>
      </c>
      <c r="EQ13" s="50">
        <f t="shared" si="11"/>
        <v>4.6875E-2</v>
      </c>
      <c r="ER13" s="50">
        <v>3.8885000000000001</v>
      </c>
      <c r="ES13" s="50" t="s">
        <v>88</v>
      </c>
      <c r="ET13" s="55">
        <f>ET10-(1.5*ET11)</f>
        <v>-11.703999999999999</v>
      </c>
      <c r="EU13" s="7">
        <f>IF(ET18&gt;ET13,ET18,ET13)</f>
        <v>1.764</v>
      </c>
      <c r="EV13" s="50" t="str">
        <f>IF(ET18&lt;ET13,"add out","")</f>
        <v/>
      </c>
      <c r="EW13" s="54" t="s">
        <v>89</v>
      </c>
      <c r="EX13" s="5">
        <f>EX3/EX2</f>
        <v>0.46389376699503176</v>
      </c>
      <c r="FF13" s="50">
        <f t="shared" si="32"/>
        <v>12</v>
      </c>
      <c r="FG13" s="50">
        <f t="shared" si="12"/>
        <v>6.8571428571428575E-2</v>
      </c>
      <c r="FH13" s="50">
        <v>1.3849</v>
      </c>
      <c r="FI13" s="50" t="s">
        <v>88</v>
      </c>
      <c r="FJ13" s="55">
        <f>FJ10-(1.5*FJ11)</f>
        <v>-1.8399625000000008</v>
      </c>
      <c r="FK13" s="7">
        <f>IF(FJ18&gt;FJ13,FJ18,FJ13)</f>
        <v>0.67200000000000004</v>
      </c>
      <c r="FL13" s="50" t="str">
        <f>IF(FJ18&lt;FJ13,"add out","")</f>
        <v/>
      </c>
      <c r="FM13" s="54" t="s">
        <v>89</v>
      </c>
      <c r="FN13" s="5">
        <f>FN3/FN2</f>
        <v>0.49300358397941213</v>
      </c>
      <c r="FV13" s="50">
        <f t="shared" si="33"/>
        <v>12</v>
      </c>
      <c r="FW13" s="50">
        <f t="shared" si="13"/>
        <v>0.35294117647058826</v>
      </c>
      <c r="FX13" s="50">
        <v>16.699000000000002</v>
      </c>
      <c r="FY13" s="50" t="s">
        <v>88</v>
      </c>
      <c r="FZ13" s="55">
        <f>FZ10-(1.5*FZ11)</f>
        <v>3.8449999999999971</v>
      </c>
      <c r="GA13" s="7">
        <f>IF(FZ18&gt;FZ13,FZ18,FZ13)</f>
        <v>7.7008999999999999</v>
      </c>
      <c r="GB13" s="50" t="str">
        <f>IF(FZ18&lt;FZ13,"add out","")</f>
        <v/>
      </c>
      <c r="GC13" s="54" t="s">
        <v>89</v>
      </c>
      <c r="GD13" s="5">
        <f>GD3/GD2</f>
        <v>0.29638818957370444</v>
      </c>
      <c r="GL13" s="50">
        <f t="shared" si="34"/>
        <v>12</v>
      </c>
      <c r="GM13" s="60">
        <f t="shared" si="14"/>
        <v>0.48</v>
      </c>
      <c r="GN13" s="51">
        <v>147.6164867138267</v>
      </c>
      <c r="GO13" s="50" t="s">
        <v>88</v>
      </c>
      <c r="GP13" s="55">
        <f>GP10-(1.5*GP11)</f>
        <v>31.862865852397348</v>
      </c>
      <c r="GQ13" s="7">
        <f>IF(GP18&gt;GP13,GP18,GP13)</f>
        <v>58</v>
      </c>
      <c r="GR13" s="50" t="str">
        <f>IF(GP18&lt;GP13,"add out","")</f>
        <v/>
      </c>
      <c r="GS13" s="54" t="s">
        <v>89</v>
      </c>
      <c r="GT13" s="5">
        <f>GT3/GT2</f>
        <v>0.48273882481500302</v>
      </c>
      <c r="HB13" s="50">
        <f t="shared" si="35"/>
        <v>12</v>
      </c>
      <c r="HC13" s="50">
        <f t="shared" si="15"/>
        <v>0.5714285714285714</v>
      </c>
      <c r="HD13" s="52">
        <v>37.024779712902827</v>
      </c>
      <c r="HE13" s="50" t="s">
        <v>88</v>
      </c>
      <c r="HF13" s="55">
        <f>HF10-(1.5*HF11)</f>
        <v>6.5466946593306652</v>
      </c>
      <c r="HG13" s="7">
        <f>IF(HF18&gt;HF13,HF18,HF13)</f>
        <v>23.993711992719149</v>
      </c>
      <c r="HH13" s="50" t="str">
        <f>IF(HF18&lt;HF13,"add out","")</f>
        <v/>
      </c>
      <c r="HI13" s="54" t="s">
        <v>89</v>
      </c>
      <c r="HJ13" s="5">
        <f>HJ3/HJ2</f>
        <v>0.40173707594030006</v>
      </c>
      <c r="HR13" s="50">
        <v>12</v>
      </c>
      <c r="HS13" s="50">
        <f t="shared" si="16"/>
        <v>0.34285714285714286</v>
      </c>
      <c r="HT13" s="52">
        <v>21.76</v>
      </c>
      <c r="HU13" s="50" t="s">
        <v>88</v>
      </c>
      <c r="HV13" s="55">
        <f>HV10-(1.5*HV11)</f>
        <v>-0.48380431335236196</v>
      </c>
      <c r="HW13" s="7">
        <f>IF(HV18&gt;HV13,HV18,HV13)</f>
        <v>9.23</v>
      </c>
      <c r="HX13" s="50" t="str">
        <f>IF(HV18&lt;HV13,"add out","")</f>
        <v/>
      </c>
      <c r="HY13" s="54" t="s">
        <v>89</v>
      </c>
      <c r="HZ13" s="5">
        <f>HZ3/HZ2</f>
        <v>0.30597819010610866</v>
      </c>
      <c r="IH13" s="50">
        <v>12</v>
      </c>
      <c r="II13" s="50">
        <f t="shared" si="17"/>
        <v>0.34285714285714286</v>
      </c>
      <c r="IJ13" s="52">
        <v>4.9642162743556861</v>
      </c>
      <c r="IK13" s="50" t="s">
        <v>88</v>
      </c>
      <c r="IL13" s="55">
        <f>IL10-(1.5*IL11)</f>
        <v>2.6625000000000014</v>
      </c>
      <c r="IM13" s="7">
        <f>IF(IL18&gt;IL13,IL18,IL13)</f>
        <v>2.6625000000000014</v>
      </c>
      <c r="IN13" s="50" t="str">
        <f>IF(IL18&lt;IL13,"add out","")</f>
        <v>add out</v>
      </c>
      <c r="IO13" s="54" t="s">
        <v>89</v>
      </c>
      <c r="IP13" s="5">
        <f>IP3/IP2</f>
        <v>0.29540127119317144</v>
      </c>
      <c r="IX13" s="50">
        <f t="shared" si="36"/>
        <v>12</v>
      </c>
      <c r="IY13" s="50">
        <f t="shared" si="18"/>
        <v>0.8571428571428571</v>
      </c>
      <c r="IZ13" s="106">
        <v>505</v>
      </c>
      <c r="JA13" s="50" t="s">
        <v>88</v>
      </c>
      <c r="JB13" s="55">
        <f>JB10-(1.5*JB11)</f>
        <v>-95.960206980239661</v>
      </c>
      <c r="JC13" s="7">
        <f>IF(JB18&gt;JB13,JB18,JB13)</f>
        <v>209</v>
      </c>
      <c r="JD13" s="50" t="str">
        <f>IF(JB18&lt;JB13,"add out","")</f>
        <v/>
      </c>
      <c r="JE13" s="54" t="s">
        <v>89</v>
      </c>
      <c r="JF13" s="5">
        <f>JF3/JF2</f>
        <v>0.38453661124606558</v>
      </c>
      <c r="JQ13" s="50" t="s">
        <v>88</v>
      </c>
      <c r="JR13" s="55">
        <f>JR10-(1.5*JR11)</f>
        <v>-31.293393110770964</v>
      </c>
      <c r="JS13" s="7">
        <f>IF(JR18&gt;JR13,JR18,JR13)</f>
        <v>22.5</v>
      </c>
      <c r="JT13" s="50" t="str">
        <f>IF(JR18&lt;JR13,"add out","")</f>
        <v/>
      </c>
      <c r="JU13" s="54" t="s">
        <v>89</v>
      </c>
      <c r="JV13" s="5">
        <f>JV3/JV2</f>
        <v>0.39936335993306865</v>
      </c>
      <c r="KG13" s="50" t="s">
        <v>88</v>
      </c>
      <c r="KH13" s="55">
        <f>KH10-(1.5*KH11)</f>
        <v>123.71499999999992</v>
      </c>
      <c r="KI13" s="7">
        <f>IF(KH18&gt;KH13,KH18,KH13)</f>
        <v>338.34</v>
      </c>
      <c r="KJ13" s="50" t="str">
        <f>IF(KH18&lt;KH13,"add out","")</f>
        <v/>
      </c>
      <c r="KK13" s="54" t="s">
        <v>89</v>
      </c>
      <c r="KL13" s="5">
        <f>KL3/KL2</f>
        <v>0.1887637271091778</v>
      </c>
      <c r="KW13" s="50" t="s">
        <v>88</v>
      </c>
      <c r="KX13" s="55">
        <f>KX10-(1.5*KX11)</f>
        <v>45.99475000000001</v>
      </c>
      <c r="KY13" s="7">
        <f>IF(KX18&gt;KX13,KX18,KX13)</f>
        <v>52.774999999999999</v>
      </c>
      <c r="KZ13" s="50" t="str">
        <f>IF(KX18&lt;KX13,"add out","")</f>
        <v/>
      </c>
      <c r="LA13" s="54" t="s">
        <v>89</v>
      </c>
      <c r="LB13" s="5">
        <f>LB3/LB2</f>
        <v>4.3689644226979303E-2</v>
      </c>
      <c r="LJ13" s="50">
        <f t="shared" si="40"/>
        <v>12</v>
      </c>
      <c r="LK13" s="50">
        <f t="shared" si="41"/>
        <v>0.27906976744186046</v>
      </c>
      <c r="LL13" s="50">
        <v>2.6625999999999999</v>
      </c>
      <c r="LM13" s="50" t="s">
        <v>88</v>
      </c>
      <c r="LN13" s="55">
        <f>LN10-(1.5*LN11)</f>
        <v>-1.7839999999999985</v>
      </c>
      <c r="LO13" s="7">
        <f>IF(LN18&gt;LN13,LN18,LN13)</f>
        <v>1.0900000000000001</v>
      </c>
      <c r="LP13" s="50" t="str">
        <f>IF(LN18&lt;LN13,"add out","")</f>
        <v/>
      </c>
      <c r="LQ13" s="54" t="s">
        <v>89</v>
      </c>
      <c r="LR13" s="5">
        <f>LR3/LR2</f>
        <v>0.50087053055860187</v>
      </c>
      <c r="MC13" s="50" t="s">
        <v>88</v>
      </c>
      <c r="MD13" s="55">
        <f>MD10-(1.5*MD11)</f>
        <v>-0.25538354446450684</v>
      </c>
      <c r="ME13" s="7">
        <f>IF(MD18&gt;MD13,MD18,MD13)</f>
        <v>0.28827036633071262</v>
      </c>
      <c r="MF13" s="50" t="str">
        <f>IF(MD18&lt;MD13,"add out","")</f>
        <v/>
      </c>
      <c r="MG13" s="54" t="s">
        <v>89</v>
      </c>
      <c r="MH13" s="5">
        <f>MH3/MH2</f>
        <v>0.42492475340222507</v>
      </c>
      <c r="MQ13" s="50">
        <f t="shared" si="43"/>
        <v>12</v>
      </c>
      <c r="MR13" s="50">
        <f t="shared" si="21"/>
        <v>0.31578947368421051</v>
      </c>
      <c r="MS13" s="50">
        <v>16.5976</v>
      </c>
      <c r="MT13" s="50" t="s">
        <v>88</v>
      </c>
      <c r="MU13" s="55">
        <f>MU10-(1.5*MU11)</f>
        <v>4.8436250000000012</v>
      </c>
      <c r="MV13" s="7">
        <f>IF(MU18&gt;MU13,MU18,MU13)</f>
        <v>11.049099999999999</v>
      </c>
      <c r="MW13" s="50" t="str">
        <f>IF(MU18&lt;MU13,"add out","")</f>
        <v/>
      </c>
      <c r="MX13" s="54" t="s">
        <v>89</v>
      </c>
      <c r="MY13" s="5">
        <f>MY3/MY2</f>
        <v>0.26542971442465191</v>
      </c>
    </row>
    <row r="14" spans="1:363" ht="15.75" x14ac:dyDescent="0.25">
      <c r="A14" s="50">
        <f t="shared" si="22"/>
        <v>13</v>
      </c>
      <c r="B14" s="50">
        <f t="shared" si="2"/>
        <v>0.21311475409836064</v>
      </c>
      <c r="C14" s="50">
        <v>398.55</v>
      </c>
      <c r="D14" s="50" t="s">
        <v>90</v>
      </c>
      <c r="E14" s="55">
        <f>E9+(1.57*(E11/(E16^0.5)))</f>
        <v>583.32974811858514</v>
      </c>
      <c r="H14" s="54" t="s">
        <v>91</v>
      </c>
      <c r="I14" s="5">
        <f>SUM(C2:C200)</f>
        <v>32046.950000000004</v>
      </c>
      <c r="Q14" s="50">
        <f t="shared" si="23"/>
        <v>13</v>
      </c>
      <c r="R14" s="50">
        <f t="shared" si="3"/>
        <v>0.19696969696969696</v>
      </c>
      <c r="S14" s="50">
        <v>67.887</v>
      </c>
      <c r="T14" s="50" t="s">
        <v>90</v>
      </c>
      <c r="U14" s="55">
        <f>U9+(1.57*(U11/(U16^0.5)))</f>
        <v>85.137368904462434</v>
      </c>
      <c r="X14" s="54" t="s">
        <v>91</v>
      </c>
      <c r="Y14" s="5">
        <f>SUM(S2:S199)</f>
        <v>5307.9629999999997</v>
      </c>
      <c r="AG14" s="50">
        <f t="shared" si="24"/>
        <v>13</v>
      </c>
      <c r="AH14" s="50">
        <f t="shared" si="4"/>
        <v>0.12264150943396226</v>
      </c>
      <c r="AI14" s="50">
        <v>116</v>
      </c>
      <c r="AJ14" s="50" t="s">
        <v>90</v>
      </c>
      <c r="AK14" s="55">
        <f>AK9+(1.57*(AK11/(AK16^0.5)))</f>
        <v>151.02575168664512</v>
      </c>
      <c r="AN14" s="54" t="s">
        <v>91</v>
      </c>
      <c r="AO14" s="5">
        <f>SUM(AI2:AI199)</f>
        <v>16267.800692291346</v>
      </c>
      <c r="AW14" s="50">
        <f t="shared" si="25"/>
        <v>13</v>
      </c>
      <c r="AX14" s="50">
        <f t="shared" si="5"/>
        <v>0.15294117647058825</v>
      </c>
      <c r="AY14" s="50">
        <v>14.053000000000001</v>
      </c>
      <c r="AZ14" s="50" t="s">
        <v>90</v>
      </c>
      <c r="BA14" s="55">
        <f>BA9+(1.57*(BA11/(BA16^0.5)))</f>
        <v>49.754750600490716</v>
      </c>
      <c r="BD14" s="54" t="s">
        <v>91</v>
      </c>
      <c r="BE14" s="5">
        <f>SUM(AY2:AY199)</f>
        <v>3561.1665612008469</v>
      </c>
      <c r="BM14" s="50">
        <f t="shared" si="26"/>
        <v>13</v>
      </c>
      <c r="BN14" s="50">
        <f t="shared" si="6"/>
        <v>4.5774647887323945E-2</v>
      </c>
      <c r="BO14" s="52">
        <v>23.013000000000002</v>
      </c>
      <c r="BP14" s="50" t="s">
        <v>90</v>
      </c>
      <c r="BQ14" s="55">
        <f>BQ9+(1.57*(BQ11/(BQ16^0.5)))</f>
        <v>103.92276412728827</v>
      </c>
      <c r="BT14" s="54" t="s">
        <v>91</v>
      </c>
      <c r="BU14" s="5">
        <f>SUM(BO2:BO297)</f>
        <v>29943.181082410272</v>
      </c>
      <c r="CC14" s="50">
        <f t="shared" si="27"/>
        <v>13</v>
      </c>
      <c r="CD14" s="50">
        <f t="shared" si="7"/>
        <v>5.9633027522935783E-2</v>
      </c>
      <c r="CE14" s="50">
        <v>6.25</v>
      </c>
      <c r="CF14" s="50" t="s">
        <v>90</v>
      </c>
      <c r="CG14" s="55">
        <f>CG9+(1.57*(CG11/(CG16^0.5)))</f>
        <v>48.08671091823431</v>
      </c>
      <c r="CJ14" s="54" t="s">
        <v>91</v>
      </c>
      <c r="CK14" s="5">
        <f>SUM(CE2:CE299)</f>
        <v>9206.5012467885954</v>
      </c>
      <c r="CT14" s="50">
        <f t="shared" si="28"/>
        <v>13</v>
      </c>
      <c r="CU14" s="50">
        <f t="shared" si="8"/>
        <v>4.2345276872964167E-2</v>
      </c>
      <c r="CV14" s="50">
        <v>3.3769999999999998</v>
      </c>
      <c r="CW14" s="50" t="s">
        <v>90</v>
      </c>
      <c r="CX14" s="55">
        <f>CX9+(1.57*(CX11/(CX16^0.5)))</f>
        <v>50.555380393717471</v>
      </c>
      <c r="DA14" s="54" t="s">
        <v>91</v>
      </c>
      <c r="DB14" s="5">
        <f>SUM(CV2:CV399)</f>
        <v>15629.155999999995</v>
      </c>
      <c r="DJ14" s="50">
        <f t="shared" si="29"/>
        <v>13</v>
      </c>
      <c r="DK14" s="50">
        <f t="shared" si="9"/>
        <v>7.5581395348837205E-2</v>
      </c>
      <c r="DL14" s="50">
        <v>1.0114000000000001</v>
      </c>
      <c r="DM14" s="50" t="s">
        <v>90</v>
      </c>
      <c r="DN14" s="55">
        <f>DN9+(1.57*(DN11/(DN16^0.5)))</f>
        <v>9.7324778563717089</v>
      </c>
      <c r="DQ14" s="54" t="s">
        <v>91</v>
      </c>
      <c r="DR14" s="5">
        <f>SUM(DL2:DL299)</f>
        <v>2632.7832423447635</v>
      </c>
      <c r="DZ14" s="50">
        <f t="shared" si="30"/>
        <v>13</v>
      </c>
      <c r="EA14" s="50">
        <f t="shared" si="10"/>
        <v>4.8148148148148148E-2</v>
      </c>
      <c r="EB14" s="50">
        <v>18.834</v>
      </c>
      <c r="EC14" s="50" t="s">
        <v>90</v>
      </c>
      <c r="ED14" s="55">
        <f>ED9+(1.57*(ED11/(ED16^0.5)))</f>
        <v>79.233988542381098</v>
      </c>
      <c r="EG14" s="54" t="s">
        <v>91</v>
      </c>
      <c r="EH14" s="5">
        <f>SUM(EB2:EB270)</f>
        <v>20971.422648055133</v>
      </c>
      <c r="EP14" s="50">
        <f t="shared" si="31"/>
        <v>13</v>
      </c>
      <c r="EQ14" s="50">
        <f t="shared" si="11"/>
        <v>5.078125E-2</v>
      </c>
      <c r="ER14" s="50">
        <v>4.125</v>
      </c>
      <c r="ES14" s="50" t="s">
        <v>90</v>
      </c>
      <c r="ET14" s="55">
        <f>ET9+(1.57*(ET11/(ET16^0.5)))</f>
        <v>15.725628721408851</v>
      </c>
      <c r="EW14" s="54" t="s">
        <v>91</v>
      </c>
      <c r="EX14" s="5">
        <f>SUM(ER2:ER199)</f>
        <v>2404.6645177702771</v>
      </c>
      <c r="FF14" s="50">
        <f t="shared" si="32"/>
        <v>13</v>
      </c>
      <c r="FG14" s="50">
        <f t="shared" si="12"/>
        <v>7.4285714285714288E-2</v>
      </c>
      <c r="FH14" s="50">
        <v>1.44</v>
      </c>
      <c r="FI14" s="50" t="s">
        <v>90</v>
      </c>
      <c r="FJ14" s="55">
        <f>FJ9+(1.57*(FJ11/(FJ16^0.5)))</f>
        <v>4.2999402626139398</v>
      </c>
      <c r="FM14" s="54" t="s">
        <v>91</v>
      </c>
      <c r="FN14" s="5">
        <f>SUM(FH2:FH199)</f>
        <v>713.85060000000021</v>
      </c>
      <c r="FV14" s="50">
        <f t="shared" si="33"/>
        <v>13</v>
      </c>
      <c r="FW14" s="50">
        <f t="shared" si="13"/>
        <v>0.38235294117647056</v>
      </c>
      <c r="FX14" s="50">
        <v>16.794</v>
      </c>
      <c r="FY14" s="50" t="s">
        <v>90</v>
      </c>
      <c r="FZ14" s="55">
        <f>FZ9+(1.57*(FZ11/(FZ16^0.5)))</f>
        <v>21.456116772410297</v>
      </c>
      <c r="GC14" s="54" t="s">
        <v>91</v>
      </c>
      <c r="GD14" s="5">
        <f>SUM(FX2:FX199)</f>
        <v>649.32540000000017</v>
      </c>
      <c r="GL14" s="50">
        <f t="shared" si="34"/>
        <v>13</v>
      </c>
      <c r="GM14" s="60">
        <f t="shared" si="14"/>
        <v>0.52</v>
      </c>
      <c r="GN14" s="51">
        <v>148</v>
      </c>
      <c r="GO14" s="50" t="s">
        <v>90</v>
      </c>
      <c r="GP14" s="55">
        <f>GP9+(1.57*(GP11/(GP16^0.5)))</f>
        <v>165.27832067811482</v>
      </c>
      <c r="GS14" s="54" t="s">
        <v>91</v>
      </c>
      <c r="GT14" s="5">
        <f>SUM(GN2:GN198)</f>
        <v>3803.7013800949198</v>
      </c>
      <c r="HB14" s="50">
        <f t="shared" si="35"/>
        <v>13</v>
      </c>
      <c r="HC14" s="50">
        <f t="shared" si="15"/>
        <v>0.61904761904761907</v>
      </c>
      <c r="HD14" s="52">
        <v>39.989519987865251</v>
      </c>
      <c r="HE14" s="50" t="s">
        <v>90</v>
      </c>
      <c r="HF14" s="55">
        <f>HF9+(1.57*(HF11/(HF16^0.5)))</f>
        <v>40.190136391600589</v>
      </c>
      <c r="HI14" s="54" t="s">
        <v>91</v>
      </c>
      <c r="HJ14" s="5">
        <f>SUM(HD2:HD199)</f>
        <v>837.03979233028576</v>
      </c>
      <c r="HR14" s="50">
        <v>13</v>
      </c>
      <c r="HS14" s="50">
        <f t="shared" si="16"/>
        <v>0.37142857142857144</v>
      </c>
      <c r="HT14" s="52">
        <v>21.83</v>
      </c>
      <c r="HU14" s="50" t="s">
        <v>90</v>
      </c>
      <c r="HV14" s="55">
        <f>HV9+(1.57*(HV11/(HV16^0.5)))</f>
        <v>26.261168097627451</v>
      </c>
      <c r="HY14" s="54" t="s">
        <v>91</v>
      </c>
      <c r="HZ14" s="5">
        <f>SUM(HT2:HT198)</f>
        <v>778.25219156359003</v>
      </c>
      <c r="IH14" s="50">
        <v>13</v>
      </c>
      <c r="II14" s="50">
        <f t="shared" si="17"/>
        <v>0.37142857142857144</v>
      </c>
      <c r="IJ14" s="52">
        <v>5.04</v>
      </c>
      <c r="IK14" s="50" t="s">
        <v>90</v>
      </c>
      <c r="IL14" s="55">
        <f>IL9+(1.57*(IL11/(IL16^0.5)))</f>
        <v>5.602527181662067</v>
      </c>
      <c r="IO14" s="54" t="s">
        <v>91</v>
      </c>
      <c r="IP14" s="5">
        <f>SUM(IJ2:IJ199)</f>
        <v>178.6673890980295</v>
      </c>
      <c r="IX14" s="50">
        <f t="shared" si="36"/>
        <v>13</v>
      </c>
      <c r="IY14" s="50">
        <f t="shared" si="18"/>
        <v>0.9285714285714286</v>
      </c>
      <c r="IZ14" s="84">
        <v>629</v>
      </c>
      <c r="JA14" s="50" t="s">
        <v>90</v>
      </c>
      <c r="JB14" s="55">
        <f>JB9+(1.57*(JB11/(JB16^0.5)))</f>
        <v>413.36424291118061</v>
      </c>
      <c r="JE14" s="54" t="s">
        <v>91</v>
      </c>
      <c r="JF14" s="5">
        <f>SUM(IZ2:IZ199)</f>
        <v>4440.9078950058747</v>
      </c>
      <c r="JQ14" s="50" t="s">
        <v>90</v>
      </c>
      <c r="JR14" s="55">
        <f>JR9+(1.57*(JR11/(JR16^0.5)))</f>
        <v>83.544184094455659</v>
      </c>
      <c r="JU14" s="54" t="s">
        <v>91</v>
      </c>
      <c r="JV14" s="5">
        <f>SUM(JP2:JP199)</f>
        <v>608.31975720037224</v>
      </c>
      <c r="KG14" s="50" t="s">
        <v>90</v>
      </c>
      <c r="KH14" s="55">
        <f>KH9+(1.57*(KH11/(KH16^0.5)))</f>
        <v>596.29786666666666</v>
      </c>
      <c r="KK14" s="54" t="s">
        <v>91</v>
      </c>
      <c r="KL14" s="5">
        <f>SUM(KF2:KF199)</f>
        <v>4319.57</v>
      </c>
      <c r="KW14" s="50" t="s">
        <v>90</v>
      </c>
      <c r="KX14" s="55">
        <f>KX9+(1.57*(KX11/(KX16^0.5)))</f>
        <v>56.88045833333333</v>
      </c>
      <c r="LA14" s="54" t="s">
        <v>91</v>
      </c>
      <c r="LB14" s="5">
        <f>SUM(KV2:KV199)</f>
        <v>498.98099999999994</v>
      </c>
      <c r="LJ14" s="50">
        <f t="shared" si="40"/>
        <v>13</v>
      </c>
      <c r="LK14" s="50">
        <f t="shared" si="41"/>
        <v>0.30232558139534882</v>
      </c>
      <c r="LL14" s="50">
        <v>2.7192873591748365</v>
      </c>
      <c r="LM14" s="50" t="s">
        <v>90</v>
      </c>
      <c r="LN14" s="55">
        <f>LN9+(1.57*(LN11/(LN16^0.5)))</f>
        <v>3.8685459240966362</v>
      </c>
      <c r="LQ14" s="54" t="s">
        <v>91</v>
      </c>
      <c r="LR14" s="5">
        <f>SUM(LL2:LL199)</f>
        <v>164.9892040747942</v>
      </c>
      <c r="MC14" s="50" t="s">
        <v>90</v>
      </c>
      <c r="MD14" s="55">
        <f>MD9+(1.57*(MD11/(MD16^0.5)))</f>
        <v>0.68875437013841445</v>
      </c>
      <c r="MG14" s="54" t="s">
        <v>91</v>
      </c>
      <c r="MH14" s="5">
        <f>SUM(MB2:MB199)</f>
        <v>6.114160234457211</v>
      </c>
      <c r="MQ14" s="50">
        <f t="shared" si="43"/>
        <v>13</v>
      </c>
      <c r="MR14" s="50">
        <f t="shared" si="21"/>
        <v>0.34210526315789475</v>
      </c>
      <c r="MS14" s="50">
        <v>16.699000000000002</v>
      </c>
      <c r="MT14" s="50" t="s">
        <v>90</v>
      </c>
      <c r="MU14" s="55">
        <f>MU9+(1.57*(MU11/(MU16^0.5)))</f>
        <v>21.498402149598455</v>
      </c>
      <c r="MX14" s="54" t="s">
        <v>91</v>
      </c>
      <c r="MY14" s="5">
        <f>SUM(MS2:MS199)</f>
        <v>735.50210000000004</v>
      </c>
    </row>
    <row r="15" spans="1:363" ht="15.75" x14ac:dyDescent="0.25">
      <c r="A15" s="50">
        <f t="shared" si="22"/>
        <v>14</v>
      </c>
      <c r="B15" s="50">
        <f t="shared" si="2"/>
        <v>0.22950819672131148</v>
      </c>
      <c r="C15" s="50">
        <v>399.1</v>
      </c>
      <c r="D15" s="50" t="s">
        <v>92</v>
      </c>
      <c r="E15" s="55">
        <f>E9-(1.57*(E11/(E16^0.5)))</f>
        <v>474.71025188141482</v>
      </c>
      <c r="H15" s="54" t="s">
        <v>93</v>
      </c>
      <c r="I15" s="5">
        <f>COUNT(C2:C200)</f>
        <v>60</v>
      </c>
      <c r="Q15" s="50">
        <f t="shared" si="23"/>
        <v>14</v>
      </c>
      <c r="R15" s="50">
        <f t="shared" si="3"/>
        <v>0.21212121212121213</v>
      </c>
      <c r="S15" s="50">
        <v>67.900999999999996</v>
      </c>
      <c r="T15" s="50" t="s">
        <v>92</v>
      </c>
      <c r="U15" s="55">
        <f>U9-(1.57*(U11/(U16^0.5)))</f>
        <v>75.896631095537558</v>
      </c>
      <c r="X15" s="54" t="s">
        <v>93</v>
      </c>
      <c r="Y15" s="5">
        <f>COUNT(S2:S199)</f>
        <v>65</v>
      </c>
      <c r="AG15" s="50">
        <f t="shared" si="24"/>
        <v>14</v>
      </c>
      <c r="AH15" s="50">
        <f t="shared" si="4"/>
        <v>0.13207547169811321</v>
      </c>
      <c r="AI15" s="50">
        <v>116.586</v>
      </c>
      <c r="AJ15" s="50" t="s">
        <v>92</v>
      </c>
      <c r="AK15" s="55">
        <f>AK9-(1.57*(AK11/(AK16^0.5)))</f>
        <v>138.55353098410322</v>
      </c>
      <c r="AN15" s="54" t="s">
        <v>93</v>
      </c>
      <c r="AO15" s="5">
        <f>COUNT(AI2:AI199)</f>
        <v>105</v>
      </c>
      <c r="AW15" s="50">
        <f t="shared" si="25"/>
        <v>14</v>
      </c>
      <c r="AX15" s="50">
        <f t="shared" si="5"/>
        <v>0.16470588235294117</v>
      </c>
      <c r="AY15" s="50">
        <v>14.19</v>
      </c>
      <c r="AZ15" s="50" t="s">
        <v>92</v>
      </c>
      <c r="BA15" s="55">
        <f>BA9-(1.57*(BA11/(BA16^0.5)))</f>
        <v>34.412249399509285</v>
      </c>
      <c r="BD15" s="54" t="s">
        <v>93</v>
      </c>
      <c r="BE15" s="5">
        <f>COUNT(AY2:AY199)</f>
        <v>84</v>
      </c>
      <c r="BM15" s="50">
        <f t="shared" si="26"/>
        <v>14</v>
      </c>
      <c r="BN15" s="50">
        <f t="shared" si="6"/>
        <v>4.9295774647887321E-2</v>
      </c>
      <c r="BO15" s="52">
        <v>25.512</v>
      </c>
      <c r="BP15" s="50" t="s">
        <v>92</v>
      </c>
      <c r="BQ15" s="55">
        <f>BQ9-(1.57*(BQ11/(BQ16^0.5)))</f>
        <v>89.130090986543934</v>
      </c>
      <c r="BT15" s="54" t="s">
        <v>93</v>
      </c>
      <c r="BU15" s="5">
        <f>COUNT(BO2:BO297)</f>
        <v>283</v>
      </c>
      <c r="CC15" s="50">
        <f t="shared" si="27"/>
        <v>14</v>
      </c>
      <c r="CD15" s="50">
        <f t="shared" si="7"/>
        <v>6.4220183486238536E-2</v>
      </c>
      <c r="CE15" s="50">
        <v>6.29</v>
      </c>
      <c r="CF15" s="50" t="s">
        <v>92</v>
      </c>
      <c r="CG15" s="55">
        <f>CG9-(1.57*(CG11/(CG16^0.5)))</f>
        <v>39.937289081765691</v>
      </c>
      <c r="CJ15" s="54" t="s">
        <v>93</v>
      </c>
      <c r="CK15" s="5">
        <f>COUNT(CE2:CE299)</f>
        <v>217</v>
      </c>
      <c r="CT15" s="50">
        <f t="shared" si="28"/>
        <v>14</v>
      </c>
      <c r="CU15" s="50">
        <f t="shared" si="8"/>
        <v>4.5602605863192182E-2</v>
      </c>
      <c r="CV15" s="50">
        <v>3.4409999999999998</v>
      </c>
      <c r="CW15" s="50" t="s">
        <v>92</v>
      </c>
      <c r="CX15" s="55">
        <f>CX9-(1.57*(CX11/(CX16^0.5)))</f>
        <v>39.444619606282529</v>
      </c>
      <c r="DA15" s="54" t="s">
        <v>93</v>
      </c>
      <c r="DB15" s="5">
        <f>COUNT(CV2:CV599)</f>
        <v>306</v>
      </c>
      <c r="DJ15" s="50">
        <f t="shared" si="29"/>
        <v>14</v>
      </c>
      <c r="DK15" s="50">
        <f t="shared" si="9"/>
        <v>8.1395348837209308E-2</v>
      </c>
      <c r="DL15" s="50">
        <v>1.056</v>
      </c>
      <c r="DM15" s="50" t="s">
        <v>92</v>
      </c>
      <c r="DN15" s="55">
        <f>DN9-(1.57*(DN11/(DN16^0.5)))</f>
        <v>5.009522143628292</v>
      </c>
      <c r="DQ15" s="54" t="s">
        <v>93</v>
      </c>
      <c r="DR15" s="5">
        <f>COUNT(DL2:DL299)</f>
        <v>171</v>
      </c>
      <c r="DZ15" s="50">
        <f t="shared" si="30"/>
        <v>14</v>
      </c>
      <c r="EA15" s="50">
        <f t="shared" si="10"/>
        <v>5.185185185185185E-2</v>
      </c>
      <c r="EB15" s="50">
        <v>19.95</v>
      </c>
      <c r="EC15" s="50" t="s">
        <v>92</v>
      </c>
      <c r="ED15" s="55">
        <f>ED9-(1.57*(ED11/(ED16^0.5)))</f>
        <v>68.126011457618915</v>
      </c>
      <c r="EG15" s="54" t="s">
        <v>93</v>
      </c>
      <c r="EH15" s="5">
        <f>COUNT(EB2:EB270)</f>
        <v>269</v>
      </c>
      <c r="EP15" s="50">
        <f t="shared" si="31"/>
        <v>14</v>
      </c>
      <c r="EQ15" s="50">
        <f t="shared" si="11"/>
        <v>5.46875E-2</v>
      </c>
      <c r="ER15" s="50">
        <v>4.3391000000000002</v>
      </c>
      <c r="ES15" s="50" t="s">
        <v>92</v>
      </c>
      <c r="ET15" s="55">
        <f>ET9-(1.57*(ET11/(ET16^0.5)))</f>
        <v>13.050771278591148</v>
      </c>
      <c r="EW15" s="54" t="s">
        <v>93</v>
      </c>
      <c r="EX15" s="5">
        <f>COUNT(ER2:ER299)</f>
        <v>255</v>
      </c>
      <c r="FF15" s="50">
        <f t="shared" si="32"/>
        <v>14</v>
      </c>
      <c r="FG15" s="50">
        <f t="shared" si="12"/>
        <v>0.08</v>
      </c>
      <c r="FH15" s="50">
        <v>1.5920000000000001</v>
      </c>
      <c r="FI15" s="50" t="s">
        <v>92</v>
      </c>
      <c r="FJ15" s="55">
        <f>FJ9-(1.57*(FJ11/(FJ16^0.5)))</f>
        <v>3.6118597373860597</v>
      </c>
      <c r="FM15" s="54" t="s">
        <v>93</v>
      </c>
      <c r="FN15" s="5">
        <f>COUNT(FH2:FH199)</f>
        <v>174</v>
      </c>
      <c r="FV15" s="50">
        <f t="shared" si="33"/>
        <v>14</v>
      </c>
      <c r="FW15" s="50">
        <f t="shared" si="13"/>
        <v>0.41176470588235292</v>
      </c>
      <c r="FX15" s="50">
        <v>18.206</v>
      </c>
      <c r="FY15" s="50" t="s">
        <v>92</v>
      </c>
      <c r="FZ15" s="55">
        <f>FZ9-(1.57*(FZ11/(FZ16^0.5)))</f>
        <v>17.107883227589703</v>
      </c>
      <c r="GC15" s="54" t="s">
        <v>93</v>
      </c>
      <c r="GD15" s="5">
        <f>COUNT(FX2:FX199)</f>
        <v>33</v>
      </c>
      <c r="GL15" s="50">
        <f t="shared" si="34"/>
        <v>14</v>
      </c>
      <c r="GM15" s="60">
        <f t="shared" si="14"/>
        <v>0.56000000000000005</v>
      </c>
      <c r="GN15" s="51">
        <v>149.17241379310346</v>
      </c>
      <c r="GO15" s="50" t="s">
        <v>92</v>
      </c>
      <c r="GP15" s="55">
        <f>GP9-(1.57*(GP11/(GP16^0.5)))</f>
        <v>130.33816603571188</v>
      </c>
      <c r="GS15" s="54" t="s">
        <v>93</v>
      </c>
      <c r="GT15" s="5">
        <f>COUNT(GN2:GN198)</f>
        <v>24</v>
      </c>
      <c r="HB15" s="50">
        <f t="shared" si="35"/>
        <v>14</v>
      </c>
      <c r="HC15" s="50">
        <f t="shared" si="15"/>
        <v>0.66666666666666663</v>
      </c>
      <c r="HD15" s="52">
        <v>41</v>
      </c>
      <c r="HE15" s="50" t="s">
        <v>92</v>
      </c>
      <c r="HF15" s="55">
        <f>HF9-(1.57*(HF11/(HF16^0.5)))</f>
        <v>28.183587735869452</v>
      </c>
      <c r="HI15" s="54" t="s">
        <v>93</v>
      </c>
      <c r="HJ15" s="5">
        <f>COUNT(HD2:HD199)</f>
        <v>20</v>
      </c>
      <c r="HR15" s="50">
        <v>14</v>
      </c>
      <c r="HS15" s="50">
        <f t="shared" si="16"/>
        <v>0.4</v>
      </c>
      <c r="HT15" s="52">
        <v>22.4</v>
      </c>
      <c r="HU15" s="50" t="s">
        <v>92</v>
      </c>
      <c r="HV15" s="55">
        <f>HV9-(1.57*(HV11/(HV16^0.5)))</f>
        <v>19.938831902372552</v>
      </c>
      <c r="HY15" s="54" t="s">
        <v>93</v>
      </c>
      <c r="HZ15" s="5">
        <f>COUNT(HT2:HT198)</f>
        <v>34</v>
      </c>
      <c r="IH15" s="50">
        <v>14</v>
      </c>
      <c r="II15" s="50">
        <f t="shared" si="17"/>
        <v>0.4</v>
      </c>
      <c r="IJ15" s="52">
        <v>5.12</v>
      </c>
      <c r="IK15" s="50" t="s">
        <v>92</v>
      </c>
      <c r="IL15" s="55">
        <f>IL9-(1.57*(IL11/(IL16^0.5)))</f>
        <v>4.9374728183379322</v>
      </c>
      <c r="IO15" s="54" t="s">
        <v>93</v>
      </c>
      <c r="IP15" s="5">
        <f>COUNT(IJ2:IJ199)</f>
        <v>34</v>
      </c>
      <c r="JA15" s="50" t="s">
        <v>92</v>
      </c>
      <c r="JB15" s="55">
        <f>JB9-(1.57*(JB11/(JB16^0.5)))</f>
        <v>226.83575708881943</v>
      </c>
      <c r="JE15" s="54" t="s">
        <v>93</v>
      </c>
      <c r="JF15" s="5">
        <f>COUNT(IZ2:IZ199)</f>
        <v>13</v>
      </c>
      <c r="JP15" s="52"/>
      <c r="JQ15" s="50" t="s">
        <v>92</v>
      </c>
      <c r="JR15" s="55">
        <f>JR9-(1.57*(JR11/(JR16^0.5)))</f>
        <v>37.076505560716747</v>
      </c>
      <c r="JU15" s="54" t="s">
        <v>93</v>
      </c>
      <c r="JV15" s="5">
        <f>COUNT(JP2:JP199)</f>
        <v>10</v>
      </c>
      <c r="KG15" s="50" t="s">
        <v>92</v>
      </c>
      <c r="KH15" s="55">
        <f>KH9-(1.57*(KH11/(KH16^0.5)))</f>
        <v>414.72213333333332</v>
      </c>
      <c r="KK15" s="54" t="s">
        <v>93</v>
      </c>
      <c r="KL15" s="5">
        <f>COUNT(KF2:KF199)</f>
        <v>9</v>
      </c>
      <c r="KV15" s="52"/>
      <c r="KW15" s="50" t="s">
        <v>92</v>
      </c>
      <c r="KX15" s="55">
        <f>KX9-(1.57*(KX11/(KX16^0.5)))</f>
        <v>51.86954166666667</v>
      </c>
      <c r="LA15" s="54" t="s">
        <v>93</v>
      </c>
      <c r="LB15" s="5">
        <f>COUNT(KV2:KV199)</f>
        <v>9</v>
      </c>
      <c r="LJ15" s="50">
        <f t="shared" si="40"/>
        <v>14</v>
      </c>
      <c r="LK15" s="50">
        <f t="shared" si="41"/>
        <v>0.32558139534883723</v>
      </c>
      <c r="LL15" s="50">
        <v>2.823</v>
      </c>
      <c r="LM15" s="50" t="s">
        <v>92</v>
      </c>
      <c r="LN15" s="55">
        <f>LN9-(1.57*(LN11/(LN16^0.5)))</f>
        <v>2.4714540759033636</v>
      </c>
      <c r="LQ15" s="54" t="s">
        <v>93</v>
      </c>
      <c r="LR15" s="5">
        <f>COUNT(LL2:LL199)</f>
        <v>42</v>
      </c>
      <c r="MB15" s="52"/>
      <c r="MC15" s="50" t="s">
        <v>92</v>
      </c>
      <c r="MD15" s="55">
        <f>MD9-(1.57*(MD11/(MD16^0.5)))</f>
        <v>0.2985620738183572</v>
      </c>
      <c r="MG15" s="54" t="s">
        <v>93</v>
      </c>
      <c r="MH15" s="5">
        <f>COUNT(MB2:MB199)</f>
        <v>11</v>
      </c>
      <c r="MQ15" s="50">
        <f t="shared" si="43"/>
        <v>14</v>
      </c>
      <c r="MR15" s="50">
        <f t="shared" si="21"/>
        <v>0.36842105263157893</v>
      </c>
      <c r="MS15" s="50">
        <v>16.794</v>
      </c>
      <c r="MT15" s="50" t="s">
        <v>92</v>
      </c>
      <c r="MU15" s="55">
        <f>MU9-(1.57*(MU11/(MU16^0.5)))</f>
        <v>17.735597850401547</v>
      </c>
      <c r="MX15" s="54" t="s">
        <v>93</v>
      </c>
      <c r="MY15" s="5">
        <f>COUNT(MS2:MS199)</f>
        <v>37</v>
      </c>
    </row>
    <row r="16" spans="1:363" x14ac:dyDescent="0.25">
      <c r="A16" s="50">
        <f t="shared" si="22"/>
        <v>15</v>
      </c>
      <c r="B16" s="50">
        <f t="shared" si="2"/>
        <v>0.24590163934426229</v>
      </c>
      <c r="C16" s="50">
        <v>400.62</v>
      </c>
      <c r="D16" s="50" t="s">
        <v>94</v>
      </c>
      <c r="E16" s="55">
        <f>COUNT(C2:C200)</f>
        <v>60</v>
      </c>
      <c r="Q16" s="50">
        <f t="shared" si="23"/>
        <v>15</v>
      </c>
      <c r="R16" s="50">
        <f t="shared" si="3"/>
        <v>0.22727272727272727</v>
      </c>
      <c r="S16" s="50">
        <v>68.114999999999995</v>
      </c>
      <c r="T16" s="50" t="s">
        <v>94</v>
      </c>
      <c r="U16" s="55">
        <f>COUNT(S2:S199)</f>
        <v>65</v>
      </c>
      <c r="AG16" s="50">
        <f t="shared" si="24"/>
        <v>15</v>
      </c>
      <c r="AH16" s="50">
        <f t="shared" si="4"/>
        <v>0.14150943396226415</v>
      </c>
      <c r="AI16" s="50">
        <v>116.9</v>
      </c>
      <c r="AJ16" s="50" t="s">
        <v>94</v>
      </c>
      <c r="AK16" s="55">
        <f>COUNT(AI2:AI199)</f>
        <v>105</v>
      </c>
      <c r="AW16" s="50">
        <f t="shared" si="25"/>
        <v>15</v>
      </c>
      <c r="AX16" s="50">
        <f t="shared" si="5"/>
        <v>0.17647058823529413</v>
      </c>
      <c r="AY16" s="50">
        <v>15.263999999999999</v>
      </c>
      <c r="AZ16" s="50" t="s">
        <v>94</v>
      </c>
      <c r="BA16" s="55">
        <f>COUNT(AY2:AY199)</f>
        <v>84</v>
      </c>
      <c r="BM16" s="50">
        <f t="shared" si="26"/>
        <v>15</v>
      </c>
      <c r="BN16" s="50">
        <f t="shared" si="6"/>
        <v>5.2816901408450703E-2</v>
      </c>
      <c r="BO16" s="52">
        <v>26.241</v>
      </c>
      <c r="BP16" s="50" t="s">
        <v>94</v>
      </c>
      <c r="BQ16" s="55">
        <f>COUNT(BO2:BO297)</f>
        <v>283</v>
      </c>
      <c r="CC16" s="50">
        <f t="shared" si="27"/>
        <v>15</v>
      </c>
      <c r="CD16" s="50">
        <f t="shared" si="7"/>
        <v>6.8807339449541288E-2</v>
      </c>
      <c r="CE16" s="50">
        <v>6.44</v>
      </c>
      <c r="CF16" s="50" t="s">
        <v>94</v>
      </c>
      <c r="CG16" s="55">
        <f>COUNT(CE2:CE299)</f>
        <v>217</v>
      </c>
      <c r="CT16" s="50">
        <f t="shared" si="28"/>
        <v>15</v>
      </c>
      <c r="CU16" s="50">
        <f t="shared" si="8"/>
        <v>4.8859934853420196E-2</v>
      </c>
      <c r="CV16" s="50">
        <v>4.0419999999999998</v>
      </c>
      <c r="CW16" s="50" t="s">
        <v>94</v>
      </c>
      <c r="CX16" s="55">
        <f>COUNT(CV2:CV399)</f>
        <v>306</v>
      </c>
      <c r="DJ16" s="50">
        <f t="shared" si="29"/>
        <v>15</v>
      </c>
      <c r="DK16" s="50">
        <f t="shared" si="9"/>
        <v>8.7209302325581398E-2</v>
      </c>
      <c r="DL16" s="50">
        <v>1.1000000000000001</v>
      </c>
      <c r="DM16" s="50" t="s">
        <v>94</v>
      </c>
      <c r="DN16" s="55">
        <f>COUNT(DL2:DL199)</f>
        <v>171</v>
      </c>
      <c r="DZ16" s="50">
        <f t="shared" si="30"/>
        <v>15</v>
      </c>
      <c r="EA16" s="50">
        <f t="shared" si="10"/>
        <v>5.5555555555555552E-2</v>
      </c>
      <c r="EB16" s="50">
        <v>20</v>
      </c>
      <c r="EC16" s="50" t="s">
        <v>94</v>
      </c>
      <c r="ED16" s="55">
        <f>COUNT(EB2:EB299)</f>
        <v>269</v>
      </c>
      <c r="EP16" s="50">
        <f t="shared" si="31"/>
        <v>15</v>
      </c>
      <c r="EQ16" s="50">
        <f t="shared" si="11"/>
        <v>5.859375E-2</v>
      </c>
      <c r="ER16" s="50">
        <v>4.6501999999999999</v>
      </c>
      <c r="ES16" s="50" t="s">
        <v>94</v>
      </c>
      <c r="ET16" s="55">
        <f>COUNT(ER2:ER299)</f>
        <v>255</v>
      </c>
      <c r="FF16" s="50">
        <f t="shared" si="32"/>
        <v>15</v>
      </c>
      <c r="FG16" s="50">
        <f t="shared" si="12"/>
        <v>8.5714285714285715E-2</v>
      </c>
      <c r="FH16" s="50">
        <v>1.6144000000000001</v>
      </c>
      <c r="FI16" s="50" t="s">
        <v>94</v>
      </c>
      <c r="FJ16" s="55">
        <f>COUNT(FH2:FH199)</f>
        <v>174</v>
      </c>
      <c r="FV16" s="50">
        <f t="shared" si="33"/>
        <v>15</v>
      </c>
      <c r="FW16" s="50">
        <f t="shared" si="13"/>
        <v>0.44117647058823528</v>
      </c>
      <c r="FX16" s="50">
        <v>18.396999999999998</v>
      </c>
      <c r="FY16" s="50" t="s">
        <v>94</v>
      </c>
      <c r="FZ16" s="55">
        <f>COUNT(FX2:FX199)</f>
        <v>33</v>
      </c>
      <c r="GL16" s="50">
        <f t="shared" si="34"/>
        <v>15</v>
      </c>
      <c r="GM16" s="60">
        <f t="shared" si="14"/>
        <v>0.6</v>
      </c>
      <c r="GN16" s="51">
        <v>150.3743846440243</v>
      </c>
      <c r="GO16" s="50" t="s">
        <v>94</v>
      </c>
      <c r="GP16" s="55">
        <f>COUNT(GN2:GN198)</f>
        <v>24</v>
      </c>
      <c r="HB16" s="50">
        <f t="shared" si="35"/>
        <v>15</v>
      </c>
      <c r="HC16" s="50">
        <f t="shared" si="15"/>
        <v>0.7142857142857143</v>
      </c>
      <c r="HD16" s="52">
        <v>44.126366883161651</v>
      </c>
      <c r="HE16" s="50" t="s">
        <v>94</v>
      </c>
      <c r="HF16" s="55">
        <f>COUNT(HD2:HD199)</f>
        <v>20</v>
      </c>
      <c r="HR16" s="50">
        <v>15</v>
      </c>
      <c r="HS16" s="50">
        <f t="shared" si="16"/>
        <v>0.42857142857142855</v>
      </c>
      <c r="HT16" s="52">
        <v>22.73</v>
      </c>
      <c r="HU16" s="50" t="s">
        <v>94</v>
      </c>
      <c r="HV16" s="55">
        <f>COUNT(HT2:HT198)</f>
        <v>34</v>
      </c>
      <c r="IH16" s="50">
        <v>15</v>
      </c>
      <c r="II16" s="50">
        <f t="shared" si="17"/>
        <v>0.42857142857142855</v>
      </c>
      <c r="IJ16" s="52">
        <v>5.2</v>
      </c>
      <c r="IK16" s="50" t="s">
        <v>94</v>
      </c>
      <c r="IL16" s="55">
        <f>COUNT(IJ2:IJ199)</f>
        <v>34</v>
      </c>
      <c r="JA16" s="50" t="s">
        <v>94</v>
      </c>
      <c r="JB16" s="55">
        <f>COUNT(IZ2:IZ199)</f>
        <v>13</v>
      </c>
      <c r="JP16" s="52"/>
      <c r="JQ16" s="50" t="s">
        <v>94</v>
      </c>
      <c r="JR16" s="55">
        <f>COUNT(JP2:JP199)</f>
        <v>10</v>
      </c>
      <c r="KG16" s="50" t="s">
        <v>94</v>
      </c>
      <c r="KH16" s="55">
        <f>COUNT(KF2:KF199)</f>
        <v>9</v>
      </c>
      <c r="KV16" s="52"/>
      <c r="KW16" s="50" t="s">
        <v>94</v>
      </c>
      <c r="KX16" s="55">
        <f>COUNT(KV2:KV199)</f>
        <v>9</v>
      </c>
      <c r="LJ16" s="50">
        <f t="shared" si="40"/>
        <v>15</v>
      </c>
      <c r="LK16" s="50">
        <f t="shared" si="41"/>
        <v>0.34883720930232559</v>
      </c>
      <c r="LL16" s="50">
        <v>2.847</v>
      </c>
      <c r="LM16" s="50" t="s">
        <v>94</v>
      </c>
      <c r="LN16" s="55">
        <f>COUNT(LL2:LL199)</f>
        <v>42</v>
      </c>
      <c r="MB16" s="52"/>
      <c r="MC16" s="50" t="s">
        <v>94</v>
      </c>
      <c r="MD16" s="55">
        <f>COUNT(MB2:MB199)</f>
        <v>11</v>
      </c>
      <c r="MQ16" s="50">
        <f t="shared" si="43"/>
        <v>15</v>
      </c>
      <c r="MR16" s="50">
        <f t="shared" si="21"/>
        <v>0.39473684210526316</v>
      </c>
      <c r="MS16" s="50">
        <v>18.206</v>
      </c>
      <c r="MT16" s="50" t="s">
        <v>94</v>
      </c>
      <c r="MU16" s="55">
        <f>COUNT(MS2:MS199)</f>
        <v>37</v>
      </c>
    </row>
    <row r="17" spans="1:360" x14ac:dyDescent="0.25">
      <c r="A17" s="50">
        <f t="shared" si="22"/>
        <v>16</v>
      </c>
      <c r="B17" s="50">
        <f t="shared" si="2"/>
        <v>0.26229508196721313</v>
      </c>
      <c r="C17" s="50">
        <v>412.88</v>
      </c>
      <c r="D17" s="50" t="s">
        <v>95</v>
      </c>
      <c r="E17" s="55">
        <f>MAX(C2:C200)</f>
        <v>944.98</v>
      </c>
      <c r="Q17" s="50">
        <f t="shared" si="23"/>
        <v>16</v>
      </c>
      <c r="R17" s="50">
        <f t="shared" si="3"/>
        <v>0.24242424242424243</v>
      </c>
      <c r="S17" s="50">
        <v>68.576999999999998</v>
      </c>
      <c r="T17" s="50" t="s">
        <v>95</v>
      </c>
      <c r="U17" s="55">
        <f>MAX(S2:S199)</f>
        <v>133.45400000000001</v>
      </c>
      <c r="AG17" s="50">
        <f t="shared" si="24"/>
        <v>16</v>
      </c>
      <c r="AH17" s="50">
        <f t="shared" si="4"/>
        <v>0.15094339622641509</v>
      </c>
      <c r="AI17" s="50">
        <v>118.47499999999999</v>
      </c>
      <c r="AJ17" s="50" t="s">
        <v>95</v>
      </c>
      <c r="AK17" s="55">
        <f>MAX(AI2:AI199)</f>
        <v>281</v>
      </c>
      <c r="AW17" s="50">
        <f t="shared" si="25"/>
        <v>16</v>
      </c>
      <c r="AX17" s="50">
        <f t="shared" si="5"/>
        <v>0.18823529411764706</v>
      </c>
      <c r="AY17" s="50">
        <v>15.912000000000001</v>
      </c>
      <c r="AZ17" s="50" t="s">
        <v>95</v>
      </c>
      <c r="BA17" s="55">
        <f>MAX(AY2:AY199)</f>
        <v>81.357988940829301</v>
      </c>
      <c r="BM17" s="50">
        <f t="shared" si="26"/>
        <v>16</v>
      </c>
      <c r="BN17" s="50">
        <f t="shared" si="6"/>
        <v>5.6338028169014086E-2</v>
      </c>
      <c r="BO17" s="52">
        <v>28.114999999999998</v>
      </c>
      <c r="BP17" s="50" t="s">
        <v>95</v>
      </c>
      <c r="BQ17" s="55">
        <f>MAX(BO2:BO297)</f>
        <v>293.64800000000002</v>
      </c>
      <c r="CC17" s="50">
        <f t="shared" si="27"/>
        <v>16</v>
      </c>
      <c r="CD17" s="50">
        <f t="shared" si="7"/>
        <v>7.3394495412844041E-2</v>
      </c>
      <c r="CE17" s="50">
        <v>6.5</v>
      </c>
      <c r="CF17" s="50" t="s">
        <v>95</v>
      </c>
      <c r="CG17" s="55">
        <f>MAX(CE2:CE299)</f>
        <v>97.289000000000001</v>
      </c>
      <c r="CT17" s="50">
        <f t="shared" si="28"/>
        <v>16</v>
      </c>
      <c r="CU17" s="50">
        <f t="shared" si="8"/>
        <v>5.2117263843648211E-2</v>
      </c>
      <c r="CV17" s="50">
        <v>4.7469999999999999</v>
      </c>
      <c r="CW17" s="50" t="s">
        <v>95</v>
      </c>
      <c r="CX17" s="55">
        <f>MAX(CV2:CV399)</f>
        <v>184.614</v>
      </c>
      <c r="DJ17" s="50">
        <f t="shared" si="29"/>
        <v>16</v>
      </c>
      <c r="DK17" s="50">
        <f t="shared" si="9"/>
        <v>9.3023255813953487E-2</v>
      </c>
      <c r="DL17" s="50">
        <v>1.1235999999999999</v>
      </c>
      <c r="DM17" s="50" t="s">
        <v>95</v>
      </c>
      <c r="DN17" s="55">
        <f>MAX(DL2:DL199)</f>
        <v>90.147000000000006</v>
      </c>
      <c r="DZ17" s="50">
        <f t="shared" si="30"/>
        <v>16</v>
      </c>
      <c r="EA17" s="50">
        <f t="shared" si="10"/>
        <v>5.9259259259259262E-2</v>
      </c>
      <c r="EB17" s="50">
        <v>20</v>
      </c>
      <c r="EC17" s="50" t="s">
        <v>95</v>
      </c>
      <c r="ED17" s="55">
        <f>MAX(EB2:EB299)</f>
        <v>177</v>
      </c>
      <c r="EP17" s="50">
        <f t="shared" si="31"/>
        <v>16</v>
      </c>
      <c r="EQ17" s="50">
        <f t="shared" si="11"/>
        <v>6.25E-2</v>
      </c>
      <c r="ER17" s="50">
        <v>4.6909999999999998</v>
      </c>
      <c r="ES17" s="50" t="s">
        <v>95</v>
      </c>
      <c r="ET17" s="55">
        <f>MAX(ER2:ER299)</f>
        <v>72.363</v>
      </c>
      <c r="FF17" s="50">
        <f t="shared" si="32"/>
        <v>16</v>
      </c>
      <c r="FG17" s="50">
        <f t="shared" si="12"/>
        <v>9.1428571428571428E-2</v>
      </c>
      <c r="FH17" s="50">
        <v>1.6204000000000001</v>
      </c>
      <c r="FI17" s="50" t="s">
        <v>95</v>
      </c>
      <c r="FJ17" s="55">
        <f>MAX(FH2:FH199)</f>
        <v>11.5</v>
      </c>
      <c r="FV17" s="50">
        <f t="shared" si="33"/>
        <v>16</v>
      </c>
      <c r="FW17" s="50">
        <f t="shared" si="13"/>
        <v>0.47058823529411764</v>
      </c>
      <c r="FX17" s="50">
        <v>19.228300000000001</v>
      </c>
      <c r="FY17" s="50" t="s">
        <v>95</v>
      </c>
      <c r="FZ17" s="55">
        <f>MAX(FX2:FX199)</f>
        <v>31.364000000000001</v>
      </c>
      <c r="GL17" s="50">
        <f t="shared" si="34"/>
        <v>16</v>
      </c>
      <c r="GM17" s="60">
        <f t="shared" si="14"/>
        <v>0.64</v>
      </c>
      <c r="GN17" s="51">
        <v>153.8217570567713</v>
      </c>
      <c r="GO17" s="50" t="s">
        <v>95</v>
      </c>
      <c r="GP17" s="55">
        <f>MAX(GN2:GN198)</f>
        <v>368.86884816392944</v>
      </c>
      <c r="HB17" s="50">
        <f t="shared" si="35"/>
        <v>16</v>
      </c>
      <c r="HC17" s="50">
        <f t="shared" si="15"/>
        <v>0.76190476190476186</v>
      </c>
      <c r="HD17" s="51">
        <v>51.02111170865566</v>
      </c>
      <c r="HE17" s="50" t="s">
        <v>95</v>
      </c>
      <c r="HF17" s="55">
        <f>MAX(HD2:HD199)</f>
        <v>85.494835836125702</v>
      </c>
      <c r="HR17" s="50">
        <v>16</v>
      </c>
      <c r="HS17" s="50">
        <f t="shared" si="16"/>
        <v>0.45714285714285713</v>
      </c>
      <c r="HT17" s="52">
        <v>22.9</v>
      </c>
      <c r="HU17" s="50" t="s">
        <v>95</v>
      </c>
      <c r="HV17" s="55">
        <f>MAX(HT2:HT198)</f>
        <v>32.26</v>
      </c>
      <c r="IH17" s="50">
        <v>16</v>
      </c>
      <c r="II17" s="50">
        <f t="shared" si="17"/>
        <v>0.45714285714285713</v>
      </c>
      <c r="IJ17" s="52">
        <v>5.25</v>
      </c>
      <c r="IK17" s="50" t="s">
        <v>95</v>
      </c>
      <c r="IL17" s="55">
        <f>MAX(IJ2:IJ199)</f>
        <v>9.6300000000000008</v>
      </c>
      <c r="JA17" s="50" t="s">
        <v>95</v>
      </c>
      <c r="JB17" s="55">
        <f>MAX(IZ2:IZ199)</f>
        <v>629</v>
      </c>
      <c r="JP17" s="52"/>
      <c r="JQ17" s="50" t="s">
        <v>95</v>
      </c>
      <c r="JR17" s="55">
        <f>MAX(JP2:JP199)</f>
        <v>96.526427556916119</v>
      </c>
      <c r="KG17" s="50" t="s">
        <v>95</v>
      </c>
      <c r="KH17" s="55">
        <f>MAX(KF2:KF199)</f>
        <v>584.33000000000004</v>
      </c>
      <c r="KV17" s="52"/>
      <c r="KW17" s="50" t="s">
        <v>95</v>
      </c>
      <c r="KX17" s="55">
        <f>MAX(KV2:KV199)</f>
        <v>58.313000000000002</v>
      </c>
      <c r="LJ17" s="50">
        <f t="shared" si="40"/>
        <v>16</v>
      </c>
      <c r="LK17" s="50">
        <f t="shared" si="41"/>
        <v>0.37209302325581395</v>
      </c>
      <c r="LL17" s="50">
        <v>2.895</v>
      </c>
      <c r="LM17" s="50" t="s">
        <v>95</v>
      </c>
      <c r="LN17" s="55">
        <f>MAX(LL2:LL199)</f>
        <v>8.5150098594850991</v>
      </c>
      <c r="MB17" s="52"/>
      <c r="MC17" s="50" t="s">
        <v>95</v>
      </c>
      <c r="MD17" s="55">
        <f>MAX(MB2:MB199)</f>
        <v>0.998362059941026</v>
      </c>
      <c r="MQ17" s="50">
        <f t="shared" si="43"/>
        <v>16</v>
      </c>
      <c r="MR17" s="50">
        <f t="shared" si="21"/>
        <v>0.42105263157894735</v>
      </c>
      <c r="MS17" s="50">
        <v>18.396999999999998</v>
      </c>
      <c r="MT17" s="50" t="s">
        <v>95</v>
      </c>
      <c r="MU17" s="55">
        <f>MAX(MS2:MS199)</f>
        <v>31.364000000000001</v>
      </c>
    </row>
    <row r="18" spans="1:360" x14ac:dyDescent="0.25">
      <c r="A18" s="50">
        <f t="shared" si="22"/>
        <v>17</v>
      </c>
      <c r="B18" s="50">
        <f t="shared" si="2"/>
        <v>0.27868852459016391</v>
      </c>
      <c r="C18" s="50">
        <v>415.57</v>
      </c>
      <c r="D18" s="50" t="s">
        <v>96</v>
      </c>
      <c r="E18" s="55">
        <f>MIN(C2:C200)</f>
        <v>230.07</v>
      </c>
      <c r="H18" s="52">
        <f>AVERAGE(F12,F13,E8,E9,E10)</f>
        <v>555.87799999999993</v>
      </c>
      <c r="Q18" s="50">
        <f t="shared" si="23"/>
        <v>17</v>
      </c>
      <c r="R18" s="50">
        <f t="shared" si="3"/>
        <v>0.25757575757575757</v>
      </c>
      <c r="S18" s="50">
        <v>70.084000000000003</v>
      </c>
      <c r="T18" s="50" t="s">
        <v>96</v>
      </c>
      <c r="U18" s="55">
        <f>MIN(S2:S199)</f>
        <v>53.029000000000003</v>
      </c>
      <c r="X18" s="52">
        <f>AVERAGE(V12,V13,U8,U9,U10)</f>
        <v>84.916049999999998</v>
      </c>
      <c r="AG18" s="50">
        <f t="shared" si="24"/>
        <v>17</v>
      </c>
      <c r="AH18" s="50">
        <f t="shared" si="4"/>
        <v>0.16037735849056603</v>
      </c>
      <c r="AI18" s="50">
        <v>119.056</v>
      </c>
      <c r="AJ18" s="50" t="s">
        <v>96</v>
      </c>
      <c r="AK18" s="55">
        <f>MIN(AI2:AI199)</f>
        <v>107.361</v>
      </c>
      <c r="AN18" s="52">
        <f>AVERAGE(AL12,AL13,AK8,AK9,AK10)</f>
        <v>154.70146302762035</v>
      </c>
      <c r="AW18" s="50">
        <f t="shared" si="25"/>
        <v>17</v>
      </c>
      <c r="AX18" s="50">
        <f t="shared" si="5"/>
        <v>0.2</v>
      </c>
      <c r="AY18" s="50">
        <v>15.912000000000001</v>
      </c>
      <c r="AZ18" s="50" t="s">
        <v>96</v>
      </c>
      <c r="BA18" s="55">
        <f>MIN(AY2:AY199)</f>
        <v>10.073</v>
      </c>
      <c r="BD18" s="52">
        <f>AVERAGE(BB12,BB13,BA8,BA9,BA10)</f>
        <v>42.998852960579654</v>
      </c>
      <c r="BM18" s="50">
        <f t="shared" si="26"/>
        <v>17</v>
      </c>
      <c r="BN18" s="50">
        <f t="shared" si="6"/>
        <v>5.9859154929577461E-2</v>
      </c>
      <c r="BO18" s="52">
        <v>28.948</v>
      </c>
      <c r="BP18" s="50" t="s">
        <v>96</v>
      </c>
      <c r="BQ18" s="55">
        <f>MIN(BO2:BO297)</f>
        <v>8.1219999999999999</v>
      </c>
      <c r="BT18" s="52"/>
      <c r="CC18" s="50">
        <f t="shared" si="27"/>
        <v>17</v>
      </c>
      <c r="CD18" s="50">
        <f t="shared" si="7"/>
        <v>7.7981651376146793E-2</v>
      </c>
      <c r="CE18" s="50">
        <v>6.52</v>
      </c>
      <c r="CF18" s="50" t="s">
        <v>96</v>
      </c>
      <c r="CG18" s="55">
        <f>MIN(CE2:CE299)</f>
        <v>1.2849999999999999</v>
      </c>
      <c r="CT18" s="50">
        <f t="shared" si="28"/>
        <v>17</v>
      </c>
      <c r="CU18" s="50">
        <f t="shared" si="8"/>
        <v>5.5374592833876218E-2</v>
      </c>
      <c r="CV18" s="50">
        <v>5.6970000000000001</v>
      </c>
      <c r="CW18" s="50" t="s">
        <v>96</v>
      </c>
      <c r="CX18" s="55">
        <f>MIN(CV2:CV399)</f>
        <v>1.095</v>
      </c>
      <c r="DJ18" s="50">
        <f t="shared" si="29"/>
        <v>17</v>
      </c>
      <c r="DK18" s="50">
        <f t="shared" si="9"/>
        <v>9.8837209302325577E-2</v>
      </c>
      <c r="DL18" s="50">
        <v>1.56</v>
      </c>
      <c r="DM18" s="50" t="s">
        <v>96</v>
      </c>
      <c r="DN18" s="55">
        <f>MIN(DL2:DL199)</f>
        <v>9.9000000000000005E-2</v>
      </c>
      <c r="DZ18" s="50">
        <f t="shared" si="30"/>
        <v>17</v>
      </c>
      <c r="EA18" s="50">
        <f t="shared" si="10"/>
        <v>6.2962962962962957E-2</v>
      </c>
      <c r="EB18" s="52">
        <v>20.513999999999999</v>
      </c>
      <c r="EC18" s="50" t="s">
        <v>96</v>
      </c>
      <c r="ED18" s="55">
        <f>MIN(EB2:EB299)</f>
        <v>8.4209999999999994</v>
      </c>
      <c r="EP18" s="50">
        <f t="shared" si="31"/>
        <v>17</v>
      </c>
      <c r="EQ18" s="50">
        <f t="shared" si="11"/>
        <v>6.640625E-2</v>
      </c>
      <c r="ER18" s="50">
        <v>4.7662000000000004</v>
      </c>
      <c r="ES18" s="50" t="s">
        <v>96</v>
      </c>
      <c r="ET18" s="55">
        <f>MIN(ER2:ER299)</f>
        <v>1.764</v>
      </c>
      <c r="FF18" s="50">
        <f t="shared" si="32"/>
        <v>17</v>
      </c>
      <c r="FG18" s="50">
        <f t="shared" si="12"/>
        <v>9.7142857142857142E-2</v>
      </c>
      <c r="FH18" s="50">
        <v>1.6496</v>
      </c>
      <c r="FI18" s="50" t="s">
        <v>96</v>
      </c>
      <c r="FJ18" s="55">
        <f>MIN(FH2:FH199)</f>
        <v>0.67200000000000004</v>
      </c>
      <c r="FV18" s="50">
        <f t="shared" si="33"/>
        <v>17</v>
      </c>
      <c r="FW18" s="50">
        <f t="shared" si="13"/>
        <v>0.5</v>
      </c>
      <c r="FX18" s="50">
        <v>19.282</v>
      </c>
      <c r="FY18" s="50" t="s">
        <v>96</v>
      </c>
      <c r="FZ18" s="55">
        <f>MIN(FX2:FX199)</f>
        <v>7.7008999999999999</v>
      </c>
      <c r="GL18" s="50">
        <f t="shared" si="34"/>
        <v>17</v>
      </c>
      <c r="GM18" s="60">
        <f t="shared" si="14"/>
        <v>0.68</v>
      </c>
      <c r="GN18" s="51">
        <v>156.78649733173373</v>
      </c>
      <c r="GO18" s="50" t="s">
        <v>96</v>
      </c>
      <c r="GP18" s="55">
        <f>MIN(GN2:GN198)</f>
        <v>58</v>
      </c>
      <c r="HB18" s="50">
        <f t="shared" si="35"/>
        <v>17</v>
      </c>
      <c r="HC18" s="50">
        <f t="shared" si="15"/>
        <v>0.80952380952380953</v>
      </c>
      <c r="HD18" s="52">
        <v>57.226382051600275</v>
      </c>
      <c r="HE18" s="50" t="s">
        <v>96</v>
      </c>
      <c r="HF18" s="55">
        <f>MIN(HD2:HD199)</f>
        <v>23.993711992719149</v>
      </c>
      <c r="HR18" s="50">
        <v>17</v>
      </c>
      <c r="HS18" s="50">
        <f t="shared" si="16"/>
        <v>0.48571428571428571</v>
      </c>
      <c r="HT18" s="52">
        <v>22.93</v>
      </c>
      <c r="HU18" s="50" t="s">
        <v>96</v>
      </c>
      <c r="HV18" s="55">
        <f>MIN(HT2:HT198)</f>
        <v>9.23</v>
      </c>
      <c r="IH18" s="50">
        <v>17</v>
      </c>
      <c r="II18" s="50">
        <f t="shared" si="17"/>
        <v>0.48571428571428571</v>
      </c>
      <c r="IJ18" s="52">
        <v>5.26</v>
      </c>
      <c r="IK18" s="50" t="s">
        <v>96</v>
      </c>
      <c r="IL18" s="55">
        <f>MIN(IJ2:IJ199)</f>
        <v>1.8615811028833822</v>
      </c>
      <c r="JA18" s="50" t="s">
        <v>96</v>
      </c>
      <c r="JB18" s="55">
        <f>MIN(IZ2:IZ199)</f>
        <v>209</v>
      </c>
      <c r="JP18" s="52"/>
      <c r="JQ18" s="50" t="s">
        <v>96</v>
      </c>
      <c r="JR18" s="55">
        <f>MIN(JP2:JP199)</f>
        <v>22.5</v>
      </c>
      <c r="KG18" s="50" t="s">
        <v>96</v>
      </c>
      <c r="KH18" s="55">
        <f>MIN(KF2:KF199)</f>
        <v>338.34</v>
      </c>
      <c r="KV18" s="52"/>
      <c r="KW18" s="50" t="s">
        <v>96</v>
      </c>
      <c r="KX18" s="55">
        <f>MIN(KV2:KV199)</f>
        <v>52.774999999999999</v>
      </c>
      <c r="LJ18" s="50">
        <f t="shared" si="40"/>
        <v>17</v>
      </c>
      <c r="LK18" s="50">
        <f t="shared" si="41"/>
        <v>0.39534883720930231</v>
      </c>
      <c r="LL18" s="50">
        <v>3.0139999999999998</v>
      </c>
      <c r="LM18" s="50" t="s">
        <v>96</v>
      </c>
      <c r="LN18" s="55">
        <f>MIN(LL2:LL199)</f>
        <v>1.0900000000000001</v>
      </c>
      <c r="MB18" s="52"/>
      <c r="MC18" s="50" t="s">
        <v>96</v>
      </c>
      <c r="MD18" s="55">
        <f>MIN(MB2:MB199)</f>
        <v>0.28827036633071262</v>
      </c>
      <c r="MQ18" s="50">
        <f t="shared" si="43"/>
        <v>17</v>
      </c>
      <c r="MR18" s="50">
        <f t="shared" si="21"/>
        <v>0.44736842105263158</v>
      </c>
      <c r="MS18" s="50">
        <v>19.228300000000001</v>
      </c>
      <c r="MT18" s="50" t="s">
        <v>96</v>
      </c>
      <c r="MU18" s="55">
        <f>MIN(MS2:MS199)</f>
        <v>11.049099999999999</v>
      </c>
    </row>
    <row r="19" spans="1:360" x14ac:dyDescent="0.25">
      <c r="A19" s="50">
        <f t="shared" si="22"/>
        <v>18</v>
      </c>
      <c r="B19" s="50">
        <f t="shared" si="2"/>
        <v>0.29508196721311475</v>
      </c>
      <c r="C19" s="50">
        <v>418.98</v>
      </c>
      <c r="D19" s="50" t="s">
        <v>67</v>
      </c>
      <c r="E19" s="52">
        <f>AVERAGE(C2:C200)</f>
        <v>534.1158333333334</v>
      </c>
      <c r="Q19" s="50">
        <f t="shared" si="23"/>
        <v>18</v>
      </c>
      <c r="R19" s="50">
        <f t="shared" si="3"/>
        <v>0.27272727272727271</v>
      </c>
      <c r="S19" s="50">
        <v>70.546000000000006</v>
      </c>
      <c r="T19" s="50" t="s">
        <v>67</v>
      </c>
      <c r="U19" s="52">
        <f>AVERAGE(S2:S199)</f>
        <v>81.660969230769226</v>
      </c>
      <c r="AG19" s="50">
        <f t="shared" si="24"/>
        <v>18</v>
      </c>
      <c r="AH19" s="50">
        <f t="shared" si="4"/>
        <v>0.16981132075471697</v>
      </c>
      <c r="AI19" s="50">
        <v>120</v>
      </c>
      <c r="AJ19" s="50" t="s">
        <v>67</v>
      </c>
      <c r="AK19" s="52">
        <f>AVERAGE(AI2:AI199)</f>
        <v>154.9314351646795</v>
      </c>
      <c r="AW19" s="50">
        <f t="shared" si="25"/>
        <v>18</v>
      </c>
      <c r="AX19" s="50">
        <f t="shared" si="5"/>
        <v>0.21176470588235294</v>
      </c>
      <c r="AY19" s="50">
        <v>16.097000000000001</v>
      </c>
      <c r="AZ19" s="50" t="s">
        <v>67</v>
      </c>
      <c r="BA19" s="52">
        <f>AVERAGE(AY2:AY199)</f>
        <v>42.394840014295795</v>
      </c>
      <c r="BM19" s="50">
        <f t="shared" si="26"/>
        <v>18</v>
      </c>
      <c r="BN19" s="50">
        <f t="shared" si="6"/>
        <v>6.3380281690140844E-2</v>
      </c>
      <c r="BO19" s="52">
        <v>29.052</v>
      </c>
      <c r="BP19" s="50" t="s">
        <v>67</v>
      </c>
      <c r="BQ19" s="52">
        <f>AVERAGE(BO2:BO297)</f>
        <v>105.80629357742146</v>
      </c>
      <c r="CC19" s="50">
        <f t="shared" si="27"/>
        <v>18</v>
      </c>
      <c r="CD19" s="50">
        <f t="shared" si="7"/>
        <v>8.2568807339449546E-2</v>
      </c>
      <c r="CE19" s="50">
        <v>6.5880000000000001</v>
      </c>
      <c r="CF19" s="50" t="s">
        <v>67</v>
      </c>
      <c r="CG19" s="52">
        <f>AVERAGE(CE2:CE299)</f>
        <v>42.426273026675553</v>
      </c>
      <c r="CT19" s="50">
        <f t="shared" si="28"/>
        <v>18</v>
      </c>
      <c r="CU19" s="50">
        <f t="shared" si="8"/>
        <v>5.8631921824104233E-2</v>
      </c>
      <c r="CV19" s="50">
        <v>5.702</v>
      </c>
      <c r="CW19" s="50" t="s">
        <v>67</v>
      </c>
      <c r="CX19" s="52">
        <f>AVERAGE(CV2:CV399)</f>
        <v>51.075673202614361</v>
      </c>
      <c r="DJ19" s="50">
        <f t="shared" si="29"/>
        <v>18</v>
      </c>
      <c r="DK19" s="50">
        <f t="shared" si="9"/>
        <v>0.10465116279069768</v>
      </c>
      <c r="DL19" s="50">
        <v>1.573</v>
      </c>
      <c r="DM19" s="50" t="s">
        <v>67</v>
      </c>
      <c r="DN19" s="52">
        <f>AVERAGE(DL2:DL199)</f>
        <v>15.396393230086336</v>
      </c>
      <c r="DZ19" s="50">
        <f t="shared" si="30"/>
        <v>18</v>
      </c>
      <c r="EA19" s="50">
        <f t="shared" si="10"/>
        <v>6.6666666666666666E-2</v>
      </c>
      <c r="EB19" s="50">
        <v>24.033999999999999</v>
      </c>
      <c r="EC19" s="50" t="s">
        <v>67</v>
      </c>
      <c r="ED19" s="52">
        <f>AVERAGE(EB2:EB299)</f>
        <v>77.960678989052539</v>
      </c>
      <c r="EP19" s="50">
        <f t="shared" si="31"/>
        <v>18</v>
      </c>
      <c r="EQ19" s="50">
        <f t="shared" si="11"/>
        <v>7.03125E-2</v>
      </c>
      <c r="ER19" s="51">
        <v>4.7889999999999997</v>
      </c>
      <c r="ES19" s="50" t="s">
        <v>67</v>
      </c>
      <c r="ET19" s="52">
        <f>AVERAGE(ER2:ER299)</f>
        <v>17.008708242712469</v>
      </c>
      <c r="FF19" s="50">
        <f t="shared" si="32"/>
        <v>18</v>
      </c>
      <c r="FG19" s="50">
        <f t="shared" si="12"/>
        <v>0.10285714285714286</v>
      </c>
      <c r="FH19" s="50">
        <v>1.6516999999999999</v>
      </c>
      <c r="FI19" s="50" t="s">
        <v>67</v>
      </c>
      <c r="FJ19" s="52">
        <f>AVERAGE(FH2:FH199)</f>
        <v>4.102589655172415</v>
      </c>
      <c r="FV19" s="50">
        <f t="shared" si="33"/>
        <v>18</v>
      </c>
      <c r="FW19" s="50">
        <f t="shared" si="13"/>
        <v>0.52941176470588236</v>
      </c>
      <c r="FX19" s="50">
        <v>19.617000000000001</v>
      </c>
      <c r="FY19" s="50" t="s">
        <v>67</v>
      </c>
      <c r="FZ19" s="52">
        <f>AVERAGE(FX2:FX199)</f>
        <v>19.676527272727277</v>
      </c>
      <c r="GL19" s="50">
        <f t="shared" si="34"/>
        <v>18</v>
      </c>
      <c r="GM19" s="60">
        <f t="shared" si="14"/>
        <v>0.72</v>
      </c>
      <c r="GN19" s="51">
        <v>157.54491926253809</v>
      </c>
      <c r="GO19" s="50" t="s">
        <v>67</v>
      </c>
      <c r="GP19" s="52">
        <f>AVERAGE(GN2:GN198)</f>
        <v>158.487557503955</v>
      </c>
      <c r="HB19" s="50">
        <f t="shared" si="35"/>
        <v>18</v>
      </c>
      <c r="HC19" s="50">
        <f t="shared" si="15"/>
        <v>0.8571428571428571</v>
      </c>
      <c r="HD19" s="52">
        <v>59.984279981797876</v>
      </c>
      <c r="HE19" s="50" t="s">
        <v>67</v>
      </c>
      <c r="HF19" s="52">
        <f>AVERAGE(HD2:HD199)</f>
        <v>41.851989616514288</v>
      </c>
      <c r="HR19" s="50">
        <v>18</v>
      </c>
      <c r="HS19" s="50">
        <f t="shared" si="16"/>
        <v>0.51428571428571423</v>
      </c>
      <c r="HT19" s="52">
        <v>23.27</v>
      </c>
      <c r="HU19" s="50" t="s">
        <v>67</v>
      </c>
      <c r="HV19" s="52">
        <f>AVERAGE(HT2:HT198)</f>
        <v>22.889770340105589</v>
      </c>
      <c r="IH19" s="50">
        <v>18</v>
      </c>
      <c r="II19" s="50">
        <f t="shared" si="17"/>
        <v>0.51428571428571423</v>
      </c>
      <c r="IJ19" s="52">
        <v>5.28</v>
      </c>
      <c r="IK19" s="50" t="s">
        <v>67</v>
      </c>
      <c r="IL19" s="52">
        <f>AVERAGE(IJ2:IJ199)</f>
        <v>5.2549232087655735</v>
      </c>
      <c r="JA19" s="50" t="s">
        <v>67</v>
      </c>
      <c r="JB19" s="52">
        <f>AVERAGE(IZ2:IZ199)</f>
        <v>341.60829961583653</v>
      </c>
      <c r="JP19" s="52"/>
      <c r="JQ19" s="50" t="s">
        <v>67</v>
      </c>
      <c r="JR19" s="52">
        <f>AVERAGE(JP2:JP199)</f>
        <v>60.831975720037221</v>
      </c>
      <c r="KG19" s="50" t="s">
        <v>67</v>
      </c>
      <c r="KH19" s="52">
        <f>AVERAGE(KF2:KF199)</f>
        <v>479.95222222222219</v>
      </c>
      <c r="KV19" s="52"/>
      <c r="KW19" s="50" t="s">
        <v>67</v>
      </c>
      <c r="KX19" s="52">
        <f>AVERAGE(KV2:KV199)</f>
        <v>55.442333333333323</v>
      </c>
      <c r="LJ19" s="50">
        <f t="shared" si="40"/>
        <v>18</v>
      </c>
      <c r="LK19" s="50">
        <f t="shared" si="41"/>
        <v>0.41860465116279072</v>
      </c>
      <c r="LL19" s="50">
        <v>3.0474772128683516</v>
      </c>
      <c r="LM19" s="50" t="s">
        <v>67</v>
      </c>
      <c r="LN19" s="52">
        <f>AVERAGE(LL2:LL199)</f>
        <v>3.9283143827331952</v>
      </c>
      <c r="MB19" s="52"/>
      <c r="MC19" s="50" t="s">
        <v>67</v>
      </c>
      <c r="MD19" s="52">
        <f>AVERAGE(MB2:MB199)</f>
        <v>0.55583274858701914</v>
      </c>
      <c r="MQ19" s="50">
        <f t="shared" si="43"/>
        <v>18</v>
      </c>
      <c r="MR19" s="50">
        <f t="shared" si="21"/>
        <v>0.47368421052631576</v>
      </c>
      <c r="MS19" s="50">
        <v>19.282</v>
      </c>
      <c r="MT19" s="50" t="s">
        <v>67</v>
      </c>
      <c r="MU19" s="52">
        <f>AVERAGE(MS2:MS199)</f>
        <v>19.878435135135135</v>
      </c>
    </row>
    <row r="20" spans="1:360" x14ac:dyDescent="0.25">
      <c r="A20" s="50">
        <f t="shared" si="22"/>
        <v>19</v>
      </c>
      <c r="B20" s="50">
        <f t="shared" si="2"/>
        <v>0.31147540983606559</v>
      </c>
      <c r="C20" s="50">
        <v>426.37</v>
      </c>
      <c r="D20" s="50" t="s">
        <v>97</v>
      </c>
      <c r="E20" s="52">
        <f>_xlfn.STDEV.S(C2:C200)</f>
        <v>168.06762305581839</v>
      </c>
      <c r="Q20" s="50">
        <f t="shared" si="23"/>
        <v>19</v>
      </c>
      <c r="R20" s="50">
        <f t="shared" si="3"/>
        <v>0.2878787878787879</v>
      </c>
      <c r="S20" s="50">
        <v>70.548000000000002</v>
      </c>
      <c r="T20" s="50" t="s">
        <v>97</v>
      </c>
      <c r="U20" s="52">
        <f>_xlfn.STDEV.S(S2:S199)</f>
        <v>15.485135834455555</v>
      </c>
      <c r="AG20" s="50">
        <f t="shared" si="24"/>
        <v>19</v>
      </c>
      <c r="AH20" s="50">
        <f t="shared" si="4"/>
        <v>0.17924528301886791</v>
      </c>
      <c r="AI20" s="50">
        <v>120.3</v>
      </c>
      <c r="AJ20" s="50" t="s">
        <v>97</v>
      </c>
      <c r="AK20" s="52">
        <f>_xlfn.STDEV.S(AI2:AI199)</f>
        <v>37.542752682320888</v>
      </c>
      <c r="AW20" s="50">
        <f t="shared" si="25"/>
        <v>19</v>
      </c>
      <c r="AX20" s="50">
        <f t="shared" si="5"/>
        <v>0.22352941176470589</v>
      </c>
      <c r="AY20" s="50">
        <v>17.716000000000001</v>
      </c>
      <c r="AZ20" s="50" t="s">
        <v>97</v>
      </c>
      <c r="BA20" s="52">
        <f>_xlfn.STDEV.S(AY2:AY199)</f>
        <v>22.442954585935485</v>
      </c>
      <c r="BD20" s="50" t="s">
        <v>129</v>
      </c>
      <c r="BM20" s="50">
        <f t="shared" si="26"/>
        <v>19</v>
      </c>
      <c r="BN20" s="50">
        <f t="shared" si="6"/>
        <v>6.6901408450704219E-2</v>
      </c>
      <c r="BO20" s="52">
        <v>29.11</v>
      </c>
      <c r="BP20" s="50" t="s">
        <v>97</v>
      </c>
      <c r="BQ20" s="52">
        <f>_xlfn.STDEV.S(BO2:BO297)</f>
        <v>54.742234720597395</v>
      </c>
      <c r="CC20" s="50">
        <f t="shared" si="27"/>
        <v>19</v>
      </c>
      <c r="CD20" s="50">
        <f t="shared" si="7"/>
        <v>8.7155963302752298E-2</v>
      </c>
      <c r="CE20" s="50">
        <v>6.68</v>
      </c>
      <c r="CF20" s="50" t="s">
        <v>97</v>
      </c>
      <c r="CG20" s="52">
        <f>_xlfn.STDEV.S(CE2:CE299)</f>
        <v>23.906745192795125</v>
      </c>
      <c r="CJ20" s="50" t="s">
        <v>129</v>
      </c>
      <c r="CT20" s="50">
        <f t="shared" si="28"/>
        <v>19</v>
      </c>
      <c r="CU20" s="50">
        <f t="shared" si="8"/>
        <v>6.1889250814332247E-2</v>
      </c>
      <c r="CV20" s="50">
        <v>5.97</v>
      </c>
      <c r="CW20" s="50" t="s">
        <v>97</v>
      </c>
      <c r="CX20" s="52">
        <f>_xlfn.STDEV.S(CV2:CV399)</f>
        <v>39.402598713304521</v>
      </c>
      <c r="DJ20" s="50">
        <f t="shared" si="29"/>
        <v>19</v>
      </c>
      <c r="DK20" s="50">
        <f t="shared" si="9"/>
        <v>0.11046511627906977</v>
      </c>
      <c r="DL20" s="50">
        <v>1.6</v>
      </c>
      <c r="DM20" s="50" t="s">
        <v>97</v>
      </c>
      <c r="DN20" s="52">
        <f>_xlfn.STDEV.S(DL2:DL199)</f>
        <v>18.093135002645738</v>
      </c>
      <c r="DQ20" s="50" t="s">
        <v>129</v>
      </c>
      <c r="DZ20" s="50">
        <f t="shared" si="30"/>
        <v>19</v>
      </c>
      <c r="EA20" s="50">
        <f t="shared" si="10"/>
        <v>7.0370370370370375E-2</v>
      </c>
      <c r="EB20" s="51">
        <v>24.5</v>
      </c>
      <c r="EC20" s="50" t="s">
        <v>97</v>
      </c>
      <c r="ED20" s="52">
        <f>_xlfn.STDEV.S(EB2:EB299)</f>
        <v>40.103351120927911</v>
      </c>
      <c r="EP20" s="50">
        <f t="shared" si="31"/>
        <v>19</v>
      </c>
      <c r="EQ20" s="50">
        <f t="shared" si="11"/>
        <v>7.421875E-2</v>
      </c>
      <c r="ER20" s="50">
        <v>4.806</v>
      </c>
      <c r="ES20" s="50" t="s">
        <v>97</v>
      </c>
      <c r="ET20" s="52">
        <f>_xlfn.STDEV.S(ER2:ER299)</f>
        <v>11.591435883446925</v>
      </c>
      <c r="EW20" s="50" t="s">
        <v>129</v>
      </c>
      <c r="FF20" s="50">
        <f t="shared" si="32"/>
        <v>19</v>
      </c>
      <c r="FG20" s="50">
        <f t="shared" si="12"/>
        <v>0.10857142857142857</v>
      </c>
      <c r="FH20" s="50">
        <v>1.728</v>
      </c>
      <c r="FI20" s="50" t="s">
        <v>97</v>
      </c>
      <c r="FJ20" s="52">
        <f>_xlfn.STDEV.S(FH2:FH199)</f>
        <v>2.0225914035968611</v>
      </c>
      <c r="FV20" s="50">
        <f t="shared" si="33"/>
        <v>19</v>
      </c>
      <c r="FW20" s="50">
        <f t="shared" si="13"/>
        <v>0.55882352941176472</v>
      </c>
      <c r="FX20" s="50">
        <v>19.975999999999999</v>
      </c>
      <c r="FY20" s="50" t="s">
        <v>97</v>
      </c>
      <c r="FZ20" s="52">
        <f>_xlfn.STDEV.S(FX2:FX199)</f>
        <v>5.8318902954612577</v>
      </c>
      <c r="GL20" s="50">
        <f t="shared" si="34"/>
        <v>19</v>
      </c>
      <c r="GM20" s="60">
        <f t="shared" si="14"/>
        <v>0.76</v>
      </c>
      <c r="GN20" s="51">
        <v>171.6791461548008</v>
      </c>
      <c r="GO20" s="50" t="s">
        <v>97</v>
      </c>
      <c r="GP20" s="52">
        <f>_xlfn.STDEV.S(GN2:GN198)</f>
        <v>76.50809725725945</v>
      </c>
      <c r="HB20" s="50">
        <f t="shared" si="35"/>
        <v>19</v>
      </c>
      <c r="HC20" s="50">
        <f t="shared" si="15"/>
        <v>0.90476190476190477</v>
      </c>
      <c r="HD20" s="51">
        <v>79.289565493181101</v>
      </c>
      <c r="HE20" s="50" t="s">
        <v>97</v>
      </c>
      <c r="HF20" s="52">
        <f>_xlfn.STDEV.S(HD2:HD199)</f>
        <v>16.813495930822249</v>
      </c>
      <c r="HR20" s="50">
        <v>19</v>
      </c>
      <c r="HS20" s="50">
        <f t="shared" si="16"/>
        <v>0.54285714285714282</v>
      </c>
      <c r="HT20" s="52">
        <v>24.82108137177843</v>
      </c>
      <c r="HU20" s="50" t="s">
        <v>97</v>
      </c>
      <c r="HV20" s="52">
        <f>_xlfn.STDEV.S(HT2:HT198)</f>
        <v>7.0037705006099955</v>
      </c>
      <c r="IH20" s="50">
        <v>19</v>
      </c>
      <c r="II20" s="50">
        <f t="shared" si="17"/>
        <v>0.54285714285714282</v>
      </c>
      <c r="IJ20" s="52">
        <v>5.29</v>
      </c>
      <c r="IK20" s="50" t="s">
        <v>97</v>
      </c>
      <c r="IL20" s="52">
        <f>_xlfn.STDEV.S(IJ2:IJ199)</f>
        <v>1.5523109958918497</v>
      </c>
      <c r="JA20" s="50" t="s">
        <v>97</v>
      </c>
      <c r="JB20" s="52">
        <f>_xlfn.STDEV.S(IZ2:IZ199)</f>
        <v>131.36089790780443</v>
      </c>
      <c r="JP20" s="52"/>
      <c r="JQ20" s="50" t="s">
        <v>97</v>
      </c>
      <c r="JR20" s="52">
        <f>_xlfn.STDEV.S(JP2:JP199)</f>
        <v>24.294062214920917</v>
      </c>
      <c r="KG20" s="50" t="s">
        <v>97</v>
      </c>
      <c r="KH20" s="52">
        <f>_xlfn.STDEV.S(KF2:KF199)</f>
        <v>90.59757030099901</v>
      </c>
      <c r="KV20" s="52"/>
      <c r="KW20" s="50" t="s">
        <v>97</v>
      </c>
      <c r="KX20" s="52">
        <f>_xlfn.STDEV.S(KV2:KV199)</f>
        <v>2.4222558184469283</v>
      </c>
      <c r="LJ20" s="50">
        <f t="shared" si="40"/>
        <v>19</v>
      </c>
      <c r="LK20" s="50">
        <f t="shared" si="41"/>
        <v>0.44186046511627908</v>
      </c>
      <c r="LL20" s="50">
        <v>3.1016009597484797</v>
      </c>
      <c r="LM20" s="50" t="s">
        <v>97</v>
      </c>
      <c r="LN20" s="52">
        <f>_xlfn.STDEV.S(LL2:LL199)</f>
        <v>1.9675769090805619</v>
      </c>
      <c r="MB20" s="52"/>
      <c r="MC20" s="50" t="s">
        <v>97</v>
      </c>
      <c r="MD20" s="52">
        <f>_xlfn.STDEV.S(MB2:MB199)</f>
        <v>0.23618709362622006</v>
      </c>
      <c r="MQ20" s="50">
        <f t="shared" si="43"/>
        <v>19</v>
      </c>
      <c r="MR20" s="50">
        <f t="shared" si="21"/>
        <v>0.5</v>
      </c>
      <c r="MS20" s="50">
        <v>19.617000000000001</v>
      </c>
      <c r="MT20" s="50" t="s">
        <v>97</v>
      </c>
      <c r="MU20" s="52">
        <f>_xlfn.STDEV.S(MS2:MS199)</f>
        <v>5.2763273611278851</v>
      </c>
    </row>
    <row r="21" spans="1:360" x14ac:dyDescent="0.25">
      <c r="A21" s="50">
        <f t="shared" si="22"/>
        <v>20</v>
      </c>
      <c r="B21" s="50">
        <f t="shared" si="2"/>
        <v>0.32786885245901637</v>
      </c>
      <c r="C21" s="50">
        <v>430.74</v>
      </c>
      <c r="E21" s="8"/>
      <c r="Q21" s="50">
        <f t="shared" si="23"/>
        <v>20</v>
      </c>
      <c r="R21" s="50">
        <f t="shared" si="3"/>
        <v>0.30303030303030304</v>
      </c>
      <c r="S21" s="50">
        <v>71.856999999999999</v>
      </c>
      <c r="U21" s="8"/>
      <c r="AG21" s="50">
        <f t="shared" si="24"/>
        <v>20</v>
      </c>
      <c r="AH21" s="50">
        <f t="shared" si="4"/>
        <v>0.18867924528301888</v>
      </c>
      <c r="AI21" s="50">
        <v>120.8</v>
      </c>
      <c r="AK21" s="8"/>
      <c r="AW21" s="50">
        <f t="shared" si="25"/>
        <v>20</v>
      </c>
      <c r="AX21" s="50">
        <f t="shared" si="5"/>
        <v>0.23529411764705882</v>
      </c>
      <c r="AY21" s="50">
        <v>17.771999999999998</v>
      </c>
      <c r="BA21" s="8"/>
      <c r="BD21" s="50">
        <v>1.75</v>
      </c>
      <c r="BE21" s="50">
        <v>75.400000000000006</v>
      </c>
      <c r="BM21" s="50">
        <f t="shared" si="26"/>
        <v>20</v>
      </c>
      <c r="BN21" s="50">
        <f t="shared" si="6"/>
        <v>7.0422535211267609E-2</v>
      </c>
      <c r="BO21" s="52">
        <v>32.255000000000003</v>
      </c>
      <c r="BQ21" s="8"/>
      <c r="CC21" s="50">
        <f t="shared" si="27"/>
        <v>20</v>
      </c>
      <c r="CD21" s="50">
        <f t="shared" si="7"/>
        <v>9.1743119266055051E-2</v>
      </c>
      <c r="CE21" s="50">
        <v>6.78</v>
      </c>
      <c r="CG21" s="8"/>
      <c r="CJ21" s="50">
        <v>1.75</v>
      </c>
      <c r="CK21" s="50">
        <v>91.6</v>
      </c>
      <c r="CT21" s="50">
        <f t="shared" si="28"/>
        <v>20</v>
      </c>
      <c r="CU21" s="50">
        <f t="shared" si="8"/>
        <v>6.5146579804560262E-2</v>
      </c>
      <c r="CV21" s="50">
        <v>6.0250000000000004</v>
      </c>
      <c r="CX21" s="8"/>
      <c r="DJ21" s="50">
        <f t="shared" si="29"/>
        <v>20</v>
      </c>
      <c r="DK21" s="50">
        <f t="shared" si="9"/>
        <v>0.11627906976744186</v>
      </c>
      <c r="DL21" s="50">
        <v>1.637</v>
      </c>
      <c r="DN21" s="8"/>
      <c r="DQ21" s="50">
        <v>1.75</v>
      </c>
      <c r="DR21" s="50">
        <v>21.9</v>
      </c>
      <c r="DZ21" s="50">
        <f t="shared" si="30"/>
        <v>20</v>
      </c>
      <c r="EA21" s="50">
        <f t="shared" si="10"/>
        <v>7.407407407407407E-2</v>
      </c>
      <c r="EB21" s="50">
        <v>25.172999999999998</v>
      </c>
      <c r="ED21" s="8"/>
      <c r="EP21" s="50">
        <f t="shared" si="31"/>
        <v>20</v>
      </c>
      <c r="EQ21" s="50">
        <f t="shared" si="11"/>
        <v>7.8125E-2</v>
      </c>
      <c r="ER21" s="52">
        <v>4.819</v>
      </c>
      <c r="ET21" s="8"/>
      <c r="EW21" s="50">
        <v>1.75</v>
      </c>
      <c r="EX21" s="50">
        <v>39.299999999999997</v>
      </c>
      <c r="FF21" s="50">
        <f t="shared" si="32"/>
        <v>20</v>
      </c>
      <c r="FG21" s="50">
        <f t="shared" si="12"/>
        <v>0.11428571428571428</v>
      </c>
      <c r="FH21" s="50">
        <v>1.7619</v>
      </c>
      <c r="FJ21" s="8"/>
      <c r="FV21" s="50">
        <f t="shared" si="33"/>
        <v>20</v>
      </c>
      <c r="FW21" s="50">
        <f t="shared" si="13"/>
        <v>0.58823529411764708</v>
      </c>
      <c r="FX21" s="50">
        <v>20.981000000000002</v>
      </c>
      <c r="FZ21" s="8"/>
      <c r="GL21" s="50">
        <f t="shared" si="34"/>
        <v>20</v>
      </c>
      <c r="GM21" s="60">
        <f t="shared" si="14"/>
        <v>0.8</v>
      </c>
      <c r="GN21" s="51">
        <v>202.9</v>
      </c>
      <c r="GP21" s="8"/>
      <c r="HB21" s="50">
        <f t="shared" si="35"/>
        <v>20</v>
      </c>
      <c r="HC21" s="50">
        <f t="shared" si="15"/>
        <v>0.95238095238095233</v>
      </c>
      <c r="HD21" s="51">
        <v>85.494835836125702</v>
      </c>
      <c r="HF21" s="8"/>
      <c r="HR21" s="50">
        <v>20</v>
      </c>
      <c r="HS21" s="50">
        <f t="shared" si="16"/>
        <v>0.5714285714285714</v>
      </c>
      <c r="HT21" s="52">
        <v>25.34</v>
      </c>
      <c r="HV21" s="8"/>
      <c r="IH21" s="50">
        <v>20</v>
      </c>
      <c r="II21" s="50">
        <f t="shared" si="17"/>
        <v>0.5714285714285714</v>
      </c>
      <c r="IJ21" s="52">
        <v>5.3089535156303862</v>
      </c>
      <c r="IL21" s="8"/>
      <c r="JB21" s="8"/>
      <c r="JP21" s="52"/>
      <c r="JR21" s="8"/>
      <c r="KH21" s="8"/>
      <c r="KV21" s="52"/>
      <c r="KX21" s="8"/>
      <c r="LJ21" s="50">
        <f t="shared" si="40"/>
        <v>20</v>
      </c>
      <c r="LK21" s="50">
        <f t="shared" si="41"/>
        <v>0.46511627906976744</v>
      </c>
      <c r="LL21" s="50">
        <v>3.1339999999999999</v>
      </c>
      <c r="LN21" s="8"/>
      <c r="MB21" s="52"/>
      <c r="MD21" s="8"/>
      <c r="MQ21" s="50">
        <f t="shared" si="43"/>
        <v>20</v>
      </c>
      <c r="MR21" s="50">
        <f t="shared" si="21"/>
        <v>0.52631578947368418</v>
      </c>
      <c r="MS21" s="50">
        <v>19.975999999999999</v>
      </c>
      <c r="MU21" s="8"/>
    </row>
    <row r="22" spans="1:360" x14ac:dyDescent="0.25">
      <c r="A22" s="50">
        <f t="shared" si="22"/>
        <v>21</v>
      </c>
      <c r="B22" s="50">
        <f t="shared" si="2"/>
        <v>0.34426229508196721</v>
      </c>
      <c r="C22" s="50">
        <v>444.7</v>
      </c>
      <c r="D22" s="50" t="str">
        <f>D1</f>
        <v>Chert UCS</v>
      </c>
      <c r="Q22" s="50">
        <f t="shared" si="23"/>
        <v>21</v>
      </c>
      <c r="R22" s="50">
        <f t="shared" si="3"/>
        <v>0.31818181818181818</v>
      </c>
      <c r="S22" s="50">
        <v>72.432000000000002</v>
      </c>
      <c r="T22" s="50" t="str">
        <f>T1</f>
        <v>Chert YM</v>
      </c>
      <c r="AG22" s="50">
        <f t="shared" si="24"/>
        <v>21</v>
      </c>
      <c r="AH22" s="50">
        <f t="shared" si="4"/>
        <v>0.19811320754716982</v>
      </c>
      <c r="AI22" s="50">
        <v>121.8</v>
      </c>
      <c r="AJ22" s="50" t="str">
        <f>AJ1</f>
        <v>Granite UCS</v>
      </c>
      <c r="AO22" s="50">
        <v>0</v>
      </c>
      <c r="AP22" s="50">
        <v>0</v>
      </c>
      <c r="AW22" s="50">
        <f t="shared" si="25"/>
        <v>21</v>
      </c>
      <c r="AX22" s="50">
        <f t="shared" si="5"/>
        <v>0.24705882352941178</v>
      </c>
      <c r="AY22" s="50">
        <v>18.228999999999999</v>
      </c>
      <c r="AZ22" s="50" t="str">
        <f>AZ1</f>
        <v>Granite YM</v>
      </c>
      <c r="BD22" s="50">
        <v>1.75</v>
      </c>
      <c r="BE22" s="50">
        <v>59.3</v>
      </c>
      <c r="BM22" s="50">
        <f t="shared" si="26"/>
        <v>21</v>
      </c>
      <c r="BN22" s="50">
        <f t="shared" si="6"/>
        <v>7.3943661971830985E-2</v>
      </c>
      <c r="BO22" s="52">
        <v>33.08</v>
      </c>
      <c r="BP22" s="50" t="str">
        <f>BP1</f>
        <v>Lime_Dolo_UCS</v>
      </c>
      <c r="CC22" s="50">
        <f t="shared" si="27"/>
        <v>21</v>
      </c>
      <c r="CD22" s="50">
        <f t="shared" si="7"/>
        <v>9.6330275229357804E-2</v>
      </c>
      <c r="CE22" s="50">
        <v>6.89</v>
      </c>
      <c r="CF22" s="50" t="str">
        <f>CF1</f>
        <v>Lime_Dolo_YM</v>
      </c>
      <c r="CJ22" s="50">
        <v>1.75</v>
      </c>
      <c r="CK22" s="50">
        <v>50.4</v>
      </c>
      <c r="CT22" s="50">
        <f t="shared" si="28"/>
        <v>21</v>
      </c>
      <c r="CU22" s="50">
        <f t="shared" si="8"/>
        <v>6.8403908794788276E-2</v>
      </c>
      <c r="CV22" s="50">
        <v>6.7649999999999997</v>
      </c>
      <c r="CW22" s="50" t="str">
        <f>CW1</f>
        <v>Shale UCS</v>
      </c>
      <c r="DJ22" s="50">
        <f t="shared" si="29"/>
        <v>21</v>
      </c>
      <c r="DK22" s="50">
        <f t="shared" si="9"/>
        <v>0.12209302325581395</v>
      </c>
      <c r="DL22" s="50">
        <v>1.66</v>
      </c>
      <c r="DM22" s="50" t="str">
        <f>DM1</f>
        <v>Shale YM</v>
      </c>
      <c r="DQ22" s="50">
        <v>1.75</v>
      </c>
      <c r="DR22" s="50">
        <v>13.7</v>
      </c>
      <c r="DZ22" s="50">
        <f t="shared" si="30"/>
        <v>21</v>
      </c>
      <c r="EA22" s="50">
        <f t="shared" si="10"/>
        <v>7.7777777777777779E-2</v>
      </c>
      <c r="EB22" s="50">
        <v>25.193000000000001</v>
      </c>
      <c r="EC22" s="50" t="str">
        <f>EC1</f>
        <v>Sandstone UCS</v>
      </c>
      <c r="EP22" s="50">
        <f t="shared" si="31"/>
        <v>21</v>
      </c>
      <c r="EQ22" s="50">
        <f t="shared" si="11"/>
        <v>8.203125E-2</v>
      </c>
      <c r="ER22" s="50">
        <v>4.8263213778458063</v>
      </c>
      <c r="ES22" s="50" t="str">
        <f>ES1</f>
        <v>Sandstone YM</v>
      </c>
      <c r="EW22" s="50">
        <v>1.75</v>
      </c>
      <c r="EX22" s="50">
        <v>15.3</v>
      </c>
      <c r="FF22" s="50">
        <f t="shared" si="32"/>
        <v>21</v>
      </c>
      <c r="FG22" s="50">
        <f t="shared" si="12"/>
        <v>0.12</v>
      </c>
      <c r="FH22" s="50">
        <v>1.7930999999999999</v>
      </c>
      <c r="FI22" s="50" t="str">
        <f>FI1</f>
        <v>Chalk UCS</v>
      </c>
      <c r="FV22" s="50">
        <f t="shared" si="33"/>
        <v>21</v>
      </c>
      <c r="FW22" s="50">
        <f t="shared" si="13"/>
        <v>0.61764705882352944</v>
      </c>
      <c r="FX22" s="50">
        <v>21.077000000000002</v>
      </c>
      <c r="FY22" s="50" t="str">
        <f>FY1</f>
        <v>Opal-CT Porcelanite</v>
      </c>
      <c r="GL22" s="50">
        <f t="shared" si="34"/>
        <v>21</v>
      </c>
      <c r="GM22" s="60">
        <f t="shared" si="14"/>
        <v>0.84</v>
      </c>
      <c r="GN22" s="51">
        <v>234.42132406679627</v>
      </c>
      <c r="GO22" s="50" t="str">
        <f>GO1</f>
        <v>Basalt UCS</v>
      </c>
      <c r="HE22" s="50" t="str">
        <f>HE1</f>
        <v>Basalt YM</v>
      </c>
      <c r="HR22" s="50">
        <v>21</v>
      </c>
      <c r="HS22" s="50">
        <f t="shared" si="16"/>
        <v>0.6</v>
      </c>
      <c r="HT22" s="52">
        <v>26.15</v>
      </c>
      <c r="HU22" s="50" t="str">
        <f>HU1</f>
        <v>Non-Welded Tuff UCS</v>
      </c>
      <c r="IH22" s="50">
        <v>21</v>
      </c>
      <c r="II22" s="50">
        <f t="shared" si="17"/>
        <v>0.6</v>
      </c>
      <c r="IJ22" s="52">
        <v>5.31</v>
      </c>
      <c r="IK22" s="50" t="str">
        <f>IK1</f>
        <v>Non-Welded Tuff YM</v>
      </c>
      <c r="JA22" s="50" t="str">
        <f>JA1</f>
        <v>Quartzite UCS</v>
      </c>
      <c r="JQ22" s="50" t="str">
        <f>JQ1</f>
        <v>Quartzite YM</v>
      </c>
      <c r="KG22" s="50" t="str">
        <f>KG1</f>
        <v>Silcrete UCS</v>
      </c>
      <c r="KW22" s="50" t="str">
        <f>KW1</f>
        <v>Silcrete YM</v>
      </c>
      <c r="LJ22" s="50">
        <f t="shared" si="40"/>
        <v>21</v>
      </c>
      <c r="LK22" s="50">
        <f t="shared" si="41"/>
        <v>0.48837209302325579</v>
      </c>
      <c r="LL22" s="50">
        <v>3.1339999999999999</v>
      </c>
      <c r="LM22" s="50" t="str">
        <f>LM1</f>
        <v>Opal A UCS</v>
      </c>
      <c r="MC22" s="50" t="str">
        <f>MC1</f>
        <v>Diatomite YM</v>
      </c>
      <c r="MQ22" s="50">
        <f t="shared" si="43"/>
        <v>21</v>
      </c>
      <c r="MR22" s="50">
        <f t="shared" si="21"/>
        <v>0.55263157894736847</v>
      </c>
      <c r="MS22" s="50">
        <v>20.9343</v>
      </c>
      <c r="MT22" s="50" t="str">
        <f>MT1</f>
        <v>Opal CT Mudstone UCS</v>
      </c>
    </row>
    <row r="23" spans="1:360" x14ac:dyDescent="0.25">
      <c r="A23" s="50">
        <f t="shared" si="22"/>
        <v>22</v>
      </c>
      <c r="B23" s="50">
        <f t="shared" si="2"/>
        <v>0.36065573770491804</v>
      </c>
      <c r="C23" s="50">
        <v>446.4</v>
      </c>
      <c r="D23" s="50" t="s">
        <v>98</v>
      </c>
      <c r="E23" s="50" t="s">
        <v>99</v>
      </c>
      <c r="Q23" s="50">
        <f t="shared" si="23"/>
        <v>22</v>
      </c>
      <c r="R23" s="50">
        <f t="shared" si="3"/>
        <v>0.33333333333333331</v>
      </c>
      <c r="S23" s="50">
        <v>73.283000000000001</v>
      </c>
      <c r="T23" s="50" t="s">
        <v>98</v>
      </c>
      <c r="U23" s="50" t="s">
        <v>99</v>
      </c>
      <c r="AG23" s="50">
        <f t="shared" si="24"/>
        <v>22</v>
      </c>
      <c r="AH23" s="50">
        <f t="shared" si="4"/>
        <v>0.20754716981132076</v>
      </c>
      <c r="AI23" s="50">
        <v>121.816</v>
      </c>
      <c r="AJ23" s="50" t="s">
        <v>98</v>
      </c>
      <c r="AK23" s="50" t="s">
        <v>99</v>
      </c>
      <c r="AO23" s="50">
        <v>0.25</v>
      </c>
      <c r="AP23" s="50">
        <v>0</v>
      </c>
      <c r="AW23" s="50">
        <f t="shared" si="25"/>
        <v>22</v>
      </c>
      <c r="AX23" s="50">
        <f t="shared" si="5"/>
        <v>0.25882352941176473</v>
      </c>
      <c r="AY23" s="50">
        <v>18.707999999999998</v>
      </c>
      <c r="AZ23" s="50" t="s">
        <v>98</v>
      </c>
      <c r="BA23" s="50" t="s">
        <v>99</v>
      </c>
      <c r="BD23" s="50">
        <v>1.75</v>
      </c>
      <c r="BE23" s="50">
        <v>26.5</v>
      </c>
      <c r="BM23" s="50">
        <f t="shared" si="26"/>
        <v>22</v>
      </c>
      <c r="BN23" s="50">
        <f t="shared" si="6"/>
        <v>7.746478873239436E-2</v>
      </c>
      <c r="BO23" s="52">
        <v>33.841000000000001</v>
      </c>
      <c r="BP23" s="50" t="s">
        <v>98</v>
      </c>
      <c r="BQ23" s="50" t="s">
        <v>99</v>
      </c>
      <c r="CC23" s="50">
        <f t="shared" si="27"/>
        <v>22</v>
      </c>
      <c r="CD23" s="50">
        <f t="shared" si="7"/>
        <v>0.10091743119266056</v>
      </c>
      <c r="CE23" s="50">
        <v>7.1929999999999996</v>
      </c>
      <c r="CF23" s="50" t="s">
        <v>98</v>
      </c>
      <c r="CG23" s="50" t="s">
        <v>99</v>
      </c>
      <c r="CJ23" s="50">
        <v>1.75</v>
      </c>
      <c r="CK23" s="50">
        <v>7.6</v>
      </c>
      <c r="CT23" s="50">
        <f t="shared" si="28"/>
        <v>22</v>
      </c>
      <c r="CU23" s="50">
        <f t="shared" si="8"/>
        <v>7.1661237785016291E-2</v>
      </c>
      <c r="CV23" s="50">
        <v>6.7919999999999998</v>
      </c>
      <c r="CW23" s="50" t="s">
        <v>98</v>
      </c>
      <c r="CX23" s="50" t="s">
        <v>99</v>
      </c>
      <c r="DJ23" s="50">
        <f t="shared" si="29"/>
        <v>22</v>
      </c>
      <c r="DK23" s="50">
        <f t="shared" si="9"/>
        <v>0.12790697674418605</v>
      </c>
      <c r="DL23" s="50">
        <v>1.671</v>
      </c>
      <c r="DM23" s="50" t="s">
        <v>98</v>
      </c>
      <c r="DN23" s="50" t="s">
        <v>99</v>
      </c>
      <c r="DQ23" s="50">
        <v>1.75</v>
      </c>
      <c r="DR23" s="50">
        <v>7.7</v>
      </c>
      <c r="DZ23" s="50">
        <f t="shared" si="30"/>
        <v>22</v>
      </c>
      <c r="EA23" s="50">
        <f t="shared" si="10"/>
        <v>8.1481481481481488E-2</v>
      </c>
      <c r="EB23" s="50">
        <v>25.437000000000001</v>
      </c>
      <c r="EC23" s="50" t="s">
        <v>98</v>
      </c>
      <c r="ED23" s="50" t="s">
        <v>99</v>
      </c>
      <c r="EP23" s="50">
        <f t="shared" si="31"/>
        <v>22</v>
      </c>
      <c r="EQ23" s="50">
        <f t="shared" si="11"/>
        <v>8.59375E-2</v>
      </c>
      <c r="ER23" s="50">
        <v>5.2880000000000003</v>
      </c>
      <c r="ES23" s="50" t="s">
        <v>98</v>
      </c>
      <c r="ET23" s="50" t="s">
        <v>99</v>
      </c>
      <c r="EW23" s="50">
        <v>1.75</v>
      </c>
      <c r="EX23" s="50">
        <v>2</v>
      </c>
      <c r="FF23" s="50">
        <f t="shared" si="32"/>
        <v>22</v>
      </c>
      <c r="FG23" s="50">
        <f t="shared" si="12"/>
        <v>0.12571428571428572</v>
      </c>
      <c r="FH23" s="50">
        <v>1.8049999999999999</v>
      </c>
      <c r="FI23" s="50" t="s">
        <v>98</v>
      </c>
      <c r="FJ23" s="50" t="s">
        <v>99</v>
      </c>
      <c r="FV23" s="50">
        <f t="shared" si="33"/>
        <v>22</v>
      </c>
      <c r="FW23" s="50">
        <f t="shared" si="13"/>
        <v>0.6470588235294118</v>
      </c>
      <c r="FX23" s="50">
        <v>21.530999999999999</v>
      </c>
      <c r="FY23" s="50" t="s">
        <v>98</v>
      </c>
      <c r="FZ23" s="50" t="s">
        <v>99</v>
      </c>
      <c r="GL23" s="50">
        <f t="shared" si="34"/>
        <v>22</v>
      </c>
      <c r="GM23" s="60">
        <f t="shared" si="14"/>
        <v>0.88</v>
      </c>
      <c r="GN23" s="51">
        <v>292.06206896551726</v>
      </c>
      <c r="GO23" s="50" t="s">
        <v>98</v>
      </c>
      <c r="GP23" s="50" t="s">
        <v>99</v>
      </c>
      <c r="HE23" s="50" t="s">
        <v>98</v>
      </c>
      <c r="HF23" s="50" t="s">
        <v>99</v>
      </c>
      <c r="HR23" s="50">
        <v>22</v>
      </c>
      <c r="HS23" s="50">
        <f t="shared" si="16"/>
        <v>0.62857142857142856</v>
      </c>
      <c r="HT23" s="52">
        <v>26.6</v>
      </c>
      <c r="HU23" s="50" t="s">
        <v>98</v>
      </c>
      <c r="HV23" s="50" t="s">
        <v>99</v>
      </c>
      <c r="IH23" s="50">
        <v>22</v>
      </c>
      <c r="II23" s="50">
        <f t="shared" si="17"/>
        <v>0.62857142857142856</v>
      </c>
      <c r="IJ23" s="52">
        <v>5.44</v>
      </c>
      <c r="IK23" s="50" t="s">
        <v>98</v>
      </c>
      <c r="IL23" s="50" t="s">
        <v>99</v>
      </c>
      <c r="JA23" s="50" t="s">
        <v>98</v>
      </c>
      <c r="JB23" s="50" t="s">
        <v>99</v>
      </c>
      <c r="JQ23" s="50" t="s">
        <v>98</v>
      </c>
      <c r="JR23" s="50" t="s">
        <v>99</v>
      </c>
      <c r="KG23" s="50" t="s">
        <v>98</v>
      </c>
      <c r="KH23" s="50" t="s">
        <v>99</v>
      </c>
      <c r="KW23" s="50" t="s">
        <v>98</v>
      </c>
      <c r="KX23" s="50" t="s">
        <v>99</v>
      </c>
      <c r="LJ23" s="50">
        <f t="shared" si="40"/>
        <v>22</v>
      </c>
      <c r="LK23" s="50">
        <f t="shared" si="41"/>
        <v>0.51162790697674421</v>
      </c>
      <c r="LL23" s="50">
        <v>3.206</v>
      </c>
      <c r="LM23" s="50" t="s">
        <v>98</v>
      </c>
      <c r="LN23" s="50" t="s">
        <v>99</v>
      </c>
      <c r="MC23" s="50" t="s">
        <v>98</v>
      </c>
      <c r="MD23" s="50" t="s">
        <v>99</v>
      </c>
      <c r="MQ23" s="50">
        <f t="shared" si="43"/>
        <v>22</v>
      </c>
      <c r="MR23" s="50">
        <f t="shared" si="21"/>
        <v>0.57894736842105265</v>
      </c>
      <c r="MS23" s="50">
        <v>20.981000000000002</v>
      </c>
      <c r="MT23" s="50" t="s">
        <v>98</v>
      </c>
      <c r="MU23" s="50" t="s">
        <v>99</v>
      </c>
    </row>
    <row r="24" spans="1:360" x14ac:dyDescent="0.25">
      <c r="A24" s="50">
        <f t="shared" si="22"/>
        <v>23</v>
      </c>
      <c r="B24" s="50">
        <f t="shared" si="2"/>
        <v>0.37704918032786883</v>
      </c>
      <c r="C24" s="50">
        <v>448.44</v>
      </c>
      <c r="D24" s="50">
        <v>0.25</v>
      </c>
      <c r="E24" s="50">
        <f>E8</f>
        <v>671.63499999999999</v>
      </c>
      <c r="F24" s="50" t="s">
        <v>100</v>
      </c>
      <c r="Q24" s="50">
        <f t="shared" si="23"/>
        <v>23</v>
      </c>
      <c r="R24" s="50">
        <f t="shared" si="3"/>
        <v>0.34848484848484851</v>
      </c>
      <c r="S24" s="50">
        <v>74.167000000000002</v>
      </c>
      <c r="T24" s="50">
        <v>0.25</v>
      </c>
      <c r="U24" s="50">
        <f>U8</f>
        <v>93.057000000000002</v>
      </c>
      <c r="V24" s="50" t="s">
        <v>100</v>
      </c>
      <c r="Y24" s="58">
        <v>0</v>
      </c>
      <c r="Z24" s="50">
        <v>0</v>
      </c>
      <c r="AG24" s="50">
        <f t="shared" si="24"/>
        <v>23</v>
      </c>
      <c r="AH24" s="50">
        <f t="shared" si="4"/>
        <v>0.21698113207547171</v>
      </c>
      <c r="AI24" s="50">
        <v>122.76</v>
      </c>
      <c r="AJ24" s="50">
        <v>0.25</v>
      </c>
      <c r="AK24" s="50">
        <f>AK8</f>
        <v>167.00200000000001</v>
      </c>
      <c r="AL24" s="50" t="s">
        <v>100</v>
      </c>
      <c r="AO24" s="50">
        <v>0.5</v>
      </c>
      <c r="AP24" s="50">
        <v>0</v>
      </c>
      <c r="AW24" s="50">
        <f t="shared" si="25"/>
        <v>23</v>
      </c>
      <c r="AX24" s="50">
        <f t="shared" si="5"/>
        <v>0.27058823529411763</v>
      </c>
      <c r="AY24" s="50">
        <v>18.928000000000001</v>
      </c>
      <c r="AZ24" s="50">
        <v>0.25</v>
      </c>
      <c r="BA24" s="50">
        <f>BA8</f>
        <v>63.131025862068967</v>
      </c>
      <c r="BB24" s="50" t="s">
        <v>100</v>
      </c>
      <c r="BM24" s="50">
        <f t="shared" si="26"/>
        <v>23</v>
      </c>
      <c r="BN24" s="50">
        <f t="shared" si="6"/>
        <v>8.098591549295775E-2</v>
      </c>
      <c r="BO24" s="52">
        <v>34.051000000000002</v>
      </c>
      <c r="BP24" s="50">
        <v>0.25</v>
      </c>
      <c r="BQ24" s="50">
        <f>BQ8</f>
        <v>146.31200000000001</v>
      </c>
      <c r="BR24" s="50" t="s">
        <v>100</v>
      </c>
      <c r="BU24" s="58">
        <v>0</v>
      </c>
      <c r="BV24" s="50">
        <v>0</v>
      </c>
      <c r="CC24" s="50">
        <f t="shared" si="27"/>
        <v>23</v>
      </c>
      <c r="CD24" s="50">
        <f t="shared" si="7"/>
        <v>0.10550458715596331</v>
      </c>
      <c r="CE24" s="50">
        <v>7.5229999999999997</v>
      </c>
      <c r="CF24" s="50">
        <v>0.25</v>
      </c>
      <c r="CG24" s="50">
        <f>CG8</f>
        <v>61.453500000000005</v>
      </c>
      <c r="CH24" s="50" t="s">
        <v>100</v>
      </c>
      <c r="CT24" s="50">
        <f t="shared" si="28"/>
        <v>23</v>
      </c>
      <c r="CU24" s="50">
        <f t="shared" si="8"/>
        <v>7.4918566775244305E-2</v>
      </c>
      <c r="CV24" s="50">
        <v>6.8769999999999998</v>
      </c>
      <c r="CW24" s="50">
        <v>0.25</v>
      </c>
      <c r="CX24" s="50">
        <f>CX8</f>
        <v>77.532749999999993</v>
      </c>
      <c r="CY24" s="50" t="s">
        <v>100</v>
      </c>
      <c r="DJ24" s="50">
        <f t="shared" si="29"/>
        <v>23</v>
      </c>
      <c r="DK24" s="50">
        <f t="shared" si="9"/>
        <v>0.13372093023255813</v>
      </c>
      <c r="DL24" s="50">
        <v>1.76</v>
      </c>
      <c r="DM24" s="50">
        <v>0.25</v>
      </c>
      <c r="DN24" s="50">
        <f>DN8</f>
        <v>22.629000000000001</v>
      </c>
      <c r="DO24" s="50" t="s">
        <v>100</v>
      </c>
      <c r="DZ24" s="50">
        <f t="shared" si="30"/>
        <v>23</v>
      </c>
      <c r="EA24" s="50">
        <f t="shared" si="10"/>
        <v>8.5185185185185183E-2</v>
      </c>
      <c r="EB24" s="50">
        <v>26.036000000000001</v>
      </c>
      <c r="EC24" s="50">
        <v>0.25</v>
      </c>
      <c r="ED24" s="50">
        <f>ED8</f>
        <v>105.25</v>
      </c>
      <c r="EE24" s="50" t="s">
        <v>100</v>
      </c>
      <c r="EP24" s="50">
        <f t="shared" si="31"/>
        <v>23</v>
      </c>
      <c r="EQ24" s="50">
        <f t="shared" si="11"/>
        <v>8.984375E-2</v>
      </c>
      <c r="ER24" s="50">
        <v>5.4116999999999997</v>
      </c>
      <c r="ES24" s="50">
        <v>0.25</v>
      </c>
      <c r="ET24" s="50">
        <f>ET8</f>
        <v>22.303999999999998</v>
      </c>
      <c r="EU24" s="50" t="s">
        <v>100</v>
      </c>
      <c r="FF24" s="50">
        <f t="shared" si="32"/>
        <v>23</v>
      </c>
      <c r="FG24" s="50">
        <f t="shared" si="12"/>
        <v>0.13142857142857142</v>
      </c>
      <c r="FH24" s="50">
        <v>1.8240000000000001</v>
      </c>
      <c r="FI24" s="50">
        <v>0.25</v>
      </c>
      <c r="FJ24" s="50">
        <f>FJ8</f>
        <v>5.3864750000000008</v>
      </c>
      <c r="FK24" s="50" t="s">
        <v>100</v>
      </c>
      <c r="FV24" s="50">
        <f t="shared" si="33"/>
        <v>23</v>
      </c>
      <c r="FW24" s="50">
        <f t="shared" si="13"/>
        <v>0.67647058823529416</v>
      </c>
      <c r="FX24" s="50">
        <v>21.89</v>
      </c>
      <c r="FY24" s="50">
        <v>0.25</v>
      </c>
      <c r="FZ24" s="50">
        <f>FZ8</f>
        <v>23.732500000000002</v>
      </c>
      <c r="GA24" s="50" t="s">
        <v>100</v>
      </c>
      <c r="GL24" s="50">
        <f t="shared" si="34"/>
        <v>23</v>
      </c>
      <c r="GM24" s="60">
        <f t="shared" si="14"/>
        <v>0.92</v>
      </c>
      <c r="GN24" s="51">
        <v>306.12667025193394</v>
      </c>
      <c r="GO24" s="50">
        <v>0.25</v>
      </c>
      <c r="GP24" s="50">
        <f>GP8</f>
        <v>168.14558943173512</v>
      </c>
      <c r="GQ24" s="50" t="s">
        <v>100</v>
      </c>
      <c r="GT24" s="58">
        <v>0</v>
      </c>
      <c r="GU24" s="50">
        <v>0</v>
      </c>
      <c r="HD24" s="52"/>
      <c r="HE24" s="50">
        <v>0.25</v>
      </c>
      <c r="HF24" s="50">
        <f>HF8</f>
        <v>49.297425502282159</v>
      </c>
      <c r="HG24" s="50" t="s">
        <v>100</v>
      </c>
      <c r="HR24" s="50">
        <v>23</v>
      </c>
      <c r="HS24" s="50">
        <f t="shared" si="16"/>
        <v>0.65714285714285714</v>
      </c>
      <c r="HT24" s="52">
        <v>27.39</v>
      </c>
      <c r="HU24" s="50">
        <v>0.25</v>
      </c>
      <c r="HV24" s="50">
        <f>HV8</f>
        <v>28.8675</v>
      </c>
      <c r="HW24" s="50" t="s">
        <v>100</v>
      </c>
      <c r="IH24" s="50">
        <v>23</v>
      </c>
      <c r="II24" s="50">
        <f t="shared" si="17"/>
        <v>0.65714285714285714</v>
      </c>
      <c r="IJ24" s="52">
        <v>5.54</v>
      </c>
      <c r="IK24" s="50">
        <v>0.25</v>
      </c>
      <c r="IL24" s="50">
        <f>IL8</f>
        <v>5.75</v>
      </c>
      <c r="IM24" s="50" t="s">
        <v>100</v>
      </c>
      <c r="JA24" s="50">
        <v>0.25</v>
      </c>
      <c r="JB24" s="50">
        <f>JB8</f>
        <v>439.5</v>
      </c>
      <c r="JC24" s="50" t="s">
        <v>100</v>
      </c>
      <c r="JP24" s="52"/>
      <c r="JQ24" s="50">
        <v>0.25</v>
      </c>
      <c r="JR24" s="50">
        <f>JR8</f>
        <v>85.7</v>
      </c>
      <c r="JS24" s="50" t="s">
        <v>100</v>
      </c>
      <c r="KG24" s="50">
        <v>0.25</v>
      </c>
      <c r="KH24" s="50">
        <f>KH8</f>
        <v>557.41499999999996</v>
      </c>
      <c r="KI24" s="50" t="s">
        <v>100</v>
      </c>
      <c r="KV24" s="52"/>
      <c r="KW24" s="50">
        <v>0.25</v>
      </c>
      <c r="KX24" s="50">
        <f>KX8</f>
        <v>57.963499999999996</v>
      </c>
      <c r="KY24" s="50" t="s">
        <v>100</v>
      </c>
      <c r="LJ24" s="50">
        <f t="shared" si="40"/>
        <v>23</v>
      </c>
      <c r="LK24" s="50">
        <f t="shared" si="41"/>
        <v>0.53488372093023251</v>
      </c>
      <c r="LL24" s="50">
        <v>3.3515354596726374</v>
      </c>
      <c r="LM24" s="50">
        <v>0.25</v>
      </c>
      <c r="LN24" s="50">
        <f>LN8</f>
        <v>5.4247499999999995</v>
      </c>
      <c r="LO24" s="50" t="s">
        <v>100</v>
      </c>
      <c r="MB24" s="52"/>
      <c r="MC24" s="50">
        <v>0.25</v>
      </c>
      <c r="MD24" s="50">
        <f>MD8</f>
        <v>0.7749679228768962</v>
      </c>
      <c r="ME24" s="50" t="s">
        <v>100</v>
      </c>
      <c r="MQ24" s="50">
        <f t="shared" si="43"/>
        <v>23</v>
      </c>
      <c r="MR24" s="50">
        <f t="shared" si="21"/>
        <v>0.60526315789473684</v>
      </c>
      <c r="MS24" s="50">
        <v>21.077000000000002</v>
      </c>
      <c r="MT24" s="50">
        <v>0.25</v>
      </c>
      <c r="MU24" s="50">
        <f>MU8</f>
        <v>23.066749999999999</v>
      </c>
      <c r="MV24" s="50" t="s">
        <v>100</v>
      </c>
    </row>
    <row r="25" spans="1:360" x14ac:dyDescent="0.25">
      <c r="A25" s="50">
        <f t="shared" si="22"/>
        <v>24</v>
      </c>
      <c r="B25" s="50">
        <f t="shared" si="2"/>
        <v>0.39344262295081966</v>
      </c>
      <c r="C25" s="50">
        <v>478.89</v>
      </c>
      <c r="D25" s="50">
        <v>0.25</v>
      </c>
      <c r="E25" s="50">
        <f>E28</f>
        <v>583.32974811858514</v>
      </c>
      <c r="F25" s="50" t="s">
        <v>101</v>
      </c>
      <c r="Q25" s="50">
        <f t="shared" si="23"/>
        <v>24</v>
      </c>
      <c r="R25" s="50">
        <f t="shared" si="3"/>
        <v>0.36363636363636365</v>
      </c>
      <c r="S25" s="50">
        <v>74.805999999999997</v>
      </c>
      <c r="T25" s="50">
        <v>0.25</v>
      </c>
      <c r="U25" s="50">
        <f>U28</f>
        <v>85.137368904462434</v>
      </c>
      <c r="V25" s="50" t="s">
        <v>101</v>
      </c>
      <c r="Y25" s="58">
        <v>0.25</v>
      </c>
      <c r="Z25" s="50">
        <v>0</v>
      </c>
      <c r="AG25" s="50">
        <f t="shared" si="24"/>
        <v>24</v>
      </c>
      <c r="AH25" s="50">
        <f t="shared" si="4"/>
        <v>0.22641509433962265</v>
      </c>
      <c r="AI25" s="50">
        <v>124.068</v>
      </c>
      <c r="AJ25" s="50">
        <v>0.25</v>
      </c>
      <c r="AK25" s="50">
        <f>AK28</f>
        <v>151.02575168664512</v>
      </c>
      <c r="AL25" s="50" t="s">
        <v>101</v>
      </c>
      <c r="AO25" s="50">
        <v>0.75</v>
      </c>
      <c r="AP25" s="50">
        <v>0</v>
      </c>
      <c r="AW25" s="50">
        <f t="shared" si="25"/>
        <v>24</v>
      </c>
      <c r="AX25" s="50">
        <f t="shared" si="5"/>
        <v>0.28235294117647058</v>
      </c>
      <c r="AY25" s="50">
        <v>19.099999999999998</v>
      </c>
      <c r="AZ25" s="50">
        <v>0.25</v>
      </c>
      <c r="BA25" s="50">
        <f>BA28</f>
        <v>49.754750600490716</v>
      </c>
      <c r="BB25" s="50" t="s">
        <v>101</v>
      </c>
      <c r="BM25" s="50">
        <f t="shared" si="26"/>
        <v>24</v>
      </c>
      <c r="BN25" s="50">
        <f t="shared" si="6"/>
        <v>8.4507042253521125E-2</v>
      </c>
      <c r="BO25" s="52">
        <v>34.164999999999999</v>
      </c>
      <c r="BP25" s="50">
        <v>0.25</v>
      </c>
      <c r="BQ25" s="50">
        <f>BQ28</f>
        <v>103.92276412728827</v>
      </c>
      <c r="BR25" s="50" t="s">
        <v>101</v>
      </c>
      <c r="BU25" s="58">
        <v>0.25</v>
      </c>
      <c r="BV25" s="50">
        <v>0</v>
      </c>
      <c r="CC25" s="50">
        <f t="shared" si="27"/>
        <v>24</v>
      </c>
      <c r="CD25" s="50">
        <f t="shared" si="7"/>
        <v>0.11009174311926606</v>
      </c>
      <c r="CE25" s="50">
        <v>8.1820000000000004</v>
      </c>
      <c r="CF25" s="50">
        <v>0.25</v>
      </c>
      <c r="CG25" s="50">
        <f>CG28</f>
        <v>48.08671091823431</v>
      </c>
      <c r="CH25" s="50" t="s">
        <v>101</v>
      </c>
      <c r="CK25" s="58">
        <v>0</v>
      </c>
      <c r="CL25" s="50">
        <v>0</v>
      </c>
      <c r="CT25" s="50">
        <f t="shared" si="28"/>
        <v>24</v>
      </c>
      <c r="CU25" s="50">
        <f t="shared" si="8"/>
        <v>7.8175895765472306E-2</v>
      </c>
      <c r="CV25" s="50">
        <v>7.0590000000000002</v>
      </c>
      <c r="CW25" s="50">
        <v>0.25</v>
      </c>
      <c r="CX25" s="50">
        <f>CX28</f>
        <v>50.555380393717471</v>
      </c>
      <c r="CY25" s="50" t="s">
        <v>101</v>
      </c>
      <c r="DJ25" s="50">
        <f t="shared" si="29"/>
        <v>24</v>
      </c>
      <c r="DK25" s="50">
        <f t="shared" si="9"/>
        <v>0.13953488372093023</v>
      </c>
      <c r="DL25" s="50">
        <v>1.8</v>
      </c>
      <c r="DM25" s="50">
        <v>0.25</v>
      </c>
      <c r="DN25" s="50">
        <f>DN28</f>
        <v>9.7324778563717089</v>
      </c>
      <c r="DO25" s="50" t="s">
        <v>101</v>
      </c>
      <c r="DZ25" s="50">
        <f t="shared" si="30"/>
        <v>24</v>
      </c>
      <c r="EA25" s="50">
        <f t="shared" si="10"/>
        <v>8.8888888888888892E-2</v>
      </c>
      <c r="EB25" s="50">
        <v>26.064</v>
      </c>
      <c r="EC25" s="50">
        <v>0.25</v>
      </c>
      <c r="ED25" s="50">
        <f>ED28</f>
        <v>79.233988542381098</v>
      </c>
      <c r="EE25" s="50" t="s">
        <v>101</v>
      </c>
      <c r="EP25" s="50">
        <f t="shared" si="31"/>
        <v>24</v>
      </c>
      <c r="EQ25" s="50">
        <f t="shared" si="11"/>
        <v>9.375E-2</v>
      </c>
      <c r="ER25" s="50">
        <v>5.4219999999999997</v>
      </c>
      <c r="ES25" s="50">
        <v>0.25</v>
      </c>
      <c r="ET25" s="50">
        <f>ET28</f>
        <v>15.725628721408851</v>
      </c>
      <c r="EU25" s="50" t="s">
        <v>101</v>
      </c>
      <c r="FF25" s="50">
        <f t="shared" si="32"/>
        <v>24</v>
      </c>
      <c r="FG25" s="50">
        <f t="shared" si="12"/>
        <v>0.13714285714285715</v>
      </c>
      <c r="FH25" s="50">
        <v>1.8240000000000001</v>
      </c>
      <c r="FI25" s="50">
        <v>0.25</v>
      </c>
      <c r="FJ25" s="50">
        <f>FJ28</f>
        <v>4.2999402626139398</v>
      </c>
      <c r="FK25" s="50" t="s">
        <v>101</v>
      </c>
      <c r="FV25" s="50">
        <f t="shared" si="33"/>
        <v>24</v>
      </c>
      <c r="FW25" s="50">
        <f t="shared" si="13"/>
        <v>0.70588235294117652</v>
      </c>
      <c r="FX25" s="50">
        <v>22.248999999999999</v>
      </c>
      <c r="FY25" s="50">
        <v>0.25</v>
      </c>
      <c r="FZ25" s="50">
        <f>FZ28</f>
        <v>21.456116772410297</v>
      </c>
      <c r="GA25" s="50" t="s">
        <v>101</v>
      </c>
      <c r="GL25" s="50">
        <f t="shared" si="34"/>
        <v>24</v>
      </c>
      <c r="GM25" s="60">
        <f t="shared" si="14"/>
        <v>0.96</v>
      </c>
      <c r="GN25" s="51">
        <v>368.86884816392944</v>
      </c>
      <c r="GO25" s="50">
        <v>0.25</v>
      </c>
      <c r="GP25" s="50">
        <f>GP28</f>
        <v>165.27832067811482</v>
      </c>
      <c r="GQ25" s="50" t="s">
        <v>101</v>
      </c>
      <c r="GT25" s="58">
        <v>0.25</v>
      </c>
      <c r="GU25" s="50">
        <v>0</v>
      </c>
      <c r="HD25" s="52"/>
      <c r="HE25" s="50">
        <v>0.25</v>
      </c>
      <c r="HF25" s="50">
        <f>HF28</f>
        <v>40.190136391600589</v>
      </c>
      <c r="HG25" s="50" t="s">
        <v>101</v>
      </c>
      <c r="HR25" s="50">
        <v>24</v>
      </c>
      <c r="HS25" s="50">
        <f t="shared" si="16"/>
        <v>0.68571428571428572</v>
      </c>
      <c r="HT25" s="52">
        <v>27.82</v>
      </c>
      <c r="HU25" s="50">
        <v>0.25</v>
      </c>
      <c r="HV25" s="50">
        <f>HV28</f>
        <v>26.261168097627451</v>
      </c>
      <c r="HW25" s="50" t="s">
        <v>101</v>
      </c>
      <c r="IH25" s="50">
        <v>24</v>
      </c>
      <c r="II25" s="50">
        <f t="shared" si="17"/>
        <v>0.68571428571428572</v>
      </c>
      <c r="IJ25" s="52">
        <v>5.56</v>
      </c>
      <c r="IK25" s="50">
        <v>0.25</v>
      </c>
      <c r="IL25" s="50">
        <f>IL28</f>
        <v>5.602527181662067</v>
      </c>
      <c r="IM25" s="50" t="s">
        <v>101</v>
      </c>
      <c r="JA25" s="50">
        <v>0.25</v>
      </c>
      <c r="JB25" s="50">
        <f>JB28</f>
        <v>413.36424291118061</v>
      </c>
      <c r="JC25" s="50" t="s">
        <v>101</v>
      </c>
      <c r="JP25" s="52"/>
      <c r="JQ25" s="50">
        <v>0.25</v>
      </c>
      <c r="JR25" s="50">
        <f>JR28</f>
        <v>83.544184094455659</v>
      </c>
      <c r="JS25" s="50" t="s">
        <v>101</v>
      </c>
      <c r="KG25" s="50">
        <v>0.25</v>
      </c>
      <c r="KH25" s="50">
        <f>KH28</f>
        <v>557.41499999999996</v>
      </c>
      <c r="KI25" s="50" t="s">
        <v>101</v>
      </c>
      <c r="KV25" s="52"/>
      <c r="KW25" s="50">
        <v>0.25</v>
      </c>
      <c r="KX25" s="50">
        <f>KX28</f>
        <v>56.88045833333333</v>
      </c>
      <c r="KY25" s="50" t="s">
        <v>101</v>
      </c>
      <c r="LJ25" s="50">
        <f t="shared" si="40"/>
        <v>24</v>
      </c>
      <c r="LK25" s="50">
        <f t="shared" si="41"/>
        <v>0.55813953488372092</v>
      </c>
      <c r="LL25" s="50">
        <v>3.6840000000000002</v>
      </c>
      <c r="LM25" s="50">
        <v>0.25</v>
      </c>
      <c r="LN25" s="50">
        <f>LN28</f>
        <v>3.8685459240966362</v>
      </c>
      <c r="LO25" s="50" t="s">
        <v>101</v>
      </c>
      <c r="MB25" s="52"/>
      <c r="MC25" s="50">
        <v>0.25</v>
      </c>
      <c r="MD25" s="50">
        <f>MD28</f>
        <v>0.68875437013841445</v>
      </c>
      <c r="ME25" s="50" t="s">
        <v>101</v>
      </c>
      <c r="MQ25" s="50">
        <f t="shared" si="43"/>
        <v>24</v>
      </c>
      <c r="MR25" s="50">
        <f t="shared" si="21"/>
        <v>0.63157894736842102</v>
      </c>
      <c r="MS25" s="50">
        <v>21.173500000000001</v>
      </c>
      <c r="MT25" s="50">
        <v>0.25</v>
      </c>
      <c r="MU25" s="50">
        <f>MU28</f>
        <v>21.498402149598455</v>
      </c>
      <c r="MV25" s="50" t="s">
        <v>101</v>
      </c>
    </row>
    <row r="26" spans="1:360" x14ac:dyDescent="0.25">
      <c r="A26" s="50">
        <f t="shared" si="22"/>
        <v>25</v>
      </c>
      <c r="B26" s="50">
        <f t="shared" si="2"/>
        <v>0.4098360655737705</v>
      </c>
      <c r="C26" s="50">
        <v>480.45</v>
      </c>
      <c r="D26" s="50">
        <v>0.25</v>
      </c>
      <c r="E26" s="50">
        <f>E9</f>
        <v>529.02</v>
      </c>
      <c r="F26" s="50" t="s">
        <v>102</v>
      </c>
      <c r="I26" s="58">
        <v>0</v>
      </c>
      <c r="J26" s="50">
        <v>0</v>
      </c>
      <c r="Q26" s="50">
        <f t="shared" si="23"/>
        <v>25</v>
      </c>
      <c r="R26" s="50">
        <f t="shared" si="3"/>
        <v>0.37878787878787878</v>
      </c>
      <c r="S26" s="50">
        <v>75.516999999999996</v>
      </c>
      <c r="T26" s="50">
        <v>0.25</v>
      </c>
      <c r="U26" s="50">
        <f>U9</f>
        <v>80.516999999999996</v>
      </c>
      <c r="V26" s="50" t="s">
        <v>102</v>
      </c>
      <c r="Y26" s="58">
        <v>0.5</v>
      </c>
      <c r="Z26" s="50">
        <v>0</v>
      </c>
      <c r="AG26" s="50">
        <f t="shared" si="24"/>
        <v>25</v>
      </c>
      <c r="AH26" s="50">
        <f t="shared" si="4"/>
        <v>0.23584905660377359</v>
      </c>
      <c r="AI26" s="50">
        <v>125.3</v>
      </c>
      <c r="AJ26" s="50">
        <v>0.25</v>
      </c>
      <c r="AK26" s="50">
        <f>AK9</f>
        <v>144.78964133537417</v>
      </c>
      <c r="AL26" s="50" t="s">
        <v>102</v>
      </c>
      <c r="AO26" s="50">
        <v>1</v>
      </c>
      <c r="AP26" s="50">
        <v>0</v>
      </c>
      <c r="AW26" s="50">
        <f t="shared" si="25"/>
        <v>25</v>
      </c>
      <c r="AX26" s="50">
        <f t="shared" si="5"/>
        <v>0.29411764705882354</v>
      </c>
      <c r="AY26" s="50">
        <v>19.276</v>
      </c>
      <c r="AZ26" s="50">
        <v>0.25</v>
      </c>
      <c r="BA26" s="50">
        <f>BA9</f>
        <v>42.083500000000001</v>
      </c>
      <c r="BB26" s="50" t="s">
        <v>102</v>
      </c>
      <c r="BE26" s="58">
        <v>0</v>
      </c>
      <c r="BF26" s="50">
        <v>0</v>
      </c>
      <c r="BM26" s="50">
        <f t="shared" si="26"/>
        <v>25</v>
      </c>
      <c r="BN26" s="50">
        <f t="shared" si="6"/>
        <v>8.8028169014084501E-2</v>
      </c>
      <c r="BO26" s="52">
        <v>34.674999999999997</v>
      </c>
      <c r="BP26" s="50">
        <v>0.25</v>
      </c>
      <c r="BQ26" s="50">
        <f>BQ9</f>
        <v>96.526427556916104</v>
      </c>
      <c r="BR26" s="50" t="s">
        <v>102</v>
      </c>
      <c r="BU26" s="58">
        <v>0.5</v>
      </c>
      <c r="BV26" s="50">
        <v>0</v>
      </c>
      <c r="CC26" s="50">
        <f t="shared" si="27"/>
        <v>25</v>
      </c>
      <c r="CD26" s="50">
        <f t="shared" si="7"/>
        <v>0.11467889908256881</v>
      </c>
      <c r="CE26" s="50">
        <v>8.2989999999999995</v>
      </c>
      <c r="CF26" s="50">
        <v>0.25</v>
      </c>
      <c r="CG26" s="50">
        <f>CG9</f>
        <v>44.012</v>
      </c>
      <c r="CH26" s="50" t="s">
        <v>102</v>
      </c>
      <c r="CK26" s="58">
        <v>0.25</v>
      </c>
      <c r="CL26" s="50">
        <v>0</v>
      </c>
      <c r="CT26" s="50">
        <f t="shared" si="28"/>
        <v>25</v>
      </c>
      <c r="CU26" s="50">
        <f t="shared" si="8"/>
        <v>8.143322475570032E-2</v>
      </c>
      <c r="CV26" s="50">
        <v>7.2679999999999998</v>
      </c>
      <c r="CW26" s="50">
        <v>0.25</v>
      </c>
      <c r="CX26" s="50">
        <f>CX9</f>
        <v>45</v>
      </c>
      <c r="CY26" s="50" t="s">
        <v>102</v>
      </c>
      <c r="DB26" s="50">
        <v>0</v>
      </c>
      <c r="DC26" s="50">
        <v>0</v>
      </c>
      <c r="DJ26" s="50">
        <f t="shared" si="29"/>
        <v>25</v>
      </c>
      <c r="DK26" s="50">
        <f t="shared" si="9"/>
        <v>0.14534883720930233</v>
      </c>
      <c r="DL26" s="50">
        <v>1.9</v>
      </c>
      <c r="DM26" s="50">
        <v>0.25</v>
      </c>
      <c r="DN26" s="50">
        <f>DN9</f>
        <v>7.3710000000000004</v>
      </c>
      <c r="DO26" s="50" t="s">
        <v>102</v>
      </c>
      <c r="DZ26" s="50">
        <f t="shared" si="30"/>
        <v>25</v>
      </c>
      <c r="EA26" s="50">
        <f t="shared" si="10"/>
        <v>9.2592592592592587E-2</v>
      </c>
      <c r="EB26" s="50">
        <v>30.202000000000002</v>
      </c>
      <c r="EC26" s="50">
        <v>0.25</v>
      </c>
      <c r="ED26" s="50">
        <f>ED9</f>
        <v>73.680000000000007</v>
      </c>
      <c r="EE26" s="50" t="s">
        <v>102</v>
      </c>
      <c r="EP26" s="50">
        <f t="shared" si="31"/>
        <v>25</v>
      </c>
      <c r="EQ26" s="50">
        <f t="shared" si="11"/>
        <v>9.765625E-2</v>
      </c>
      <c r="ER26" s="50">
        <v>5.4660000000000002</v>
      </c>
      <c r="ES26" s="50">
        <v>0.25</v>
      </c>
      <c r="ET26" s="50">
        <f>ET9</f>
        <v>14.388199999999999</v>
      </c>
      <c r="EU26" s="50" t="s">
        <v>102</v>
      </c>
      <c r="FF26" s="50">
        <f t="shared" si="32"/>
        <v>25</v>
      </c>
      <c r="FG26" s="50">
        <f t="shared" si="12"/>
        <v>0.14285714285714285</v>
      </c>
      <c r="FH26" s="50">
        <v>1.8649</v>
      </c>
      <c r="FI26" s="50">
        <v>0.25</v>
      </c>
      <c r="FJ26" s="50">
        <f>FJ9</f>
        <v>3.9558999999999997</v>
      </c>
      <c r="FK26" s="50" t="s">
        <v>102</v>
      </c>
      <c r="FV26" s="50">
        <f t="shared" si="33"/>
        <v>25</v>
      </c>
      <c r="FW26" s="50">
        <f t="shared" si="13"/>
        <v>0.73529411764705888</v>
      </c>
      <c r="FX26" s="50">
        <v>23.254000000000001</v>
      </c>
      <c r="FY26" s="50">
        <v>0.25</v>
      </c>
      <c r="FZ26" s="50">
        <f>FZ9</f>
        <v>19.282</v>
      </c>
      <c r="GA26" s="50" t="s">
        <v>102</v>
      </c>
      <c r="GO26" s="50">
        <v>0.25</v>
      </c>
      <c r="GP26" s="50">
        <f>GP9</f>
        <v>147.80824335691335</v>
      </c>
      <c r="GQ26" s="50" t="s">
        <v>102</v>
      </c>
      <c r="GT26" s="58">
        <v>0.5</v>
      </c>
      <c r="GU26" s="50">
        <v>0</v>
      </c>
      <c r="HD26" s="52"/>
      <c r="HE26" s="50">
        <v>0.25</v>
      </c>
      <c r="HF26" s="50">
        <f>HF9</f>
        <v>34.18686206373502</v>
      </c>
      <c r="HG26" s="50" t="s">
        <v>102</v>
      </c>
      <c r="HR26" s="50">
        <v>25</v>
      </c>
      <c r="HS26" s="50">
        <f t="shared" si="16"/>
        <v>0.7142857142857143</v>
      </c>
      <c r="HT26" s="52">
        <v>28.73</v>
      </c>
      <c r="HU26" s="50">
        <v>0.25</v>
      </c>
      <c r="HV26" s="50">
        <f>HV9</f>
        <v>23.1</v>
      </c>
      <c r="HW26" s="50" t="s">
        <v>102</v>
      </c>
      <c r="IH26" s="50">
        <v>25</v>
      </c>
      <c r="II26" s="50">
        <f t="shared" si="17"/>
        <v>0.7142857142857143</v>
      </c>
      <c r="IJ26" s="52">
        <v>5.58</v>
      </c>
      <c r="IK26" s="50">
        <v>0.25</v>
      </c>
      <c r="IL26" s="50">
        <f>IL9</f>
        <v>5.27</v>
      </c>
      <c r="IM26" s="50" t="s">
        <v>102</v>
      </c>
      <c r="JA26" s="50">
        <v>0.25</v>
      </c>
      <c r="JB26" s="50">
        <f>JB9</f>
        <v>320.10000000000002</v>
      </c>
      <c r="JC26" s="50" t="s">
        <v>102</v>
      </c>
      <c r="JP26" s="52"/>
      <c r="JQ26" s="50">
        <v>0.25</v>
      </c>
      <c r="JR26" s="50">
        <f>JR9</f>
        <v>60.310344827586206</v>
      </c>
      <c r="JS26" s="50" t="s">
        <v>102</v>
      </c>
      <c r="KG26" s="50">
        <v>0.25</v>
      </c>
      <c r="KH26" s="50">
        <f>KH9</f>
        <v>505.51</v>
      </c>
      <c r="KI26" s="50" t="s">
        <v>102</v>
      </c>
      <c r="KV26" s="52"/>
      <c r="KW26" s="50">
        <v>0.25</v>
      </c>
      <c r="KX26" s="50">
        <f>KX9</f>
        <v>54.375</v>
      </c>
      <c r="KY26" s="50" t="s">
        <v>102</v>
      </c>
      <c r="LJ26" s="50">
        <f t="shared" si="40"/>
        <v>25</v>
      </c>
      <c r="LK26" s="50">
        <f t="shared" si="41"/>
        <v>0.58139534883720934</v>
      </c>
      <c r="LL26" s="50">
        <v>4.0444573146347853</v>
      </c>
      <c r="LM26" s="50">
        <v>0.25</v>
      </c>
      <c r="LN26" s="50">
        <f>LN9</f>
        <v>3.17</v>
      </c>
      <c r="LO26" s="50" t="s">
        <v>102</v>
      </c>
      <c r="MB26" s="52"/>
      <c r="MC26" s="50">
        <v>0.25</v>
      </c>
      <c r="MD26" s="50">
        <f>MD9</f>
        <v>0.49365822197838582</v>
      </c>
      <c r="ME26" s="50" t="s">
        <v>102</v>
      </c>
      <c r="MQ26" s="50">
        <f t="shared" si="43"/>
        <v>25</v>
      </c>
      <c r="MR26" s="50">
        <f t="shared" si="21"/>
        <v>0.65789473684210531</v>
      </c>
      <c r="MS26" s="50">
        <v>21.530999999999999</v>
      </c>
      <c r="MT26" s="50">
        <v>0.25</v>
      </c>
      <c r="MU26" s="50">
        <f>MU9</f>
        <v>19.617000000000001</v>
      </c>
      <c r="MV26" s="50" t="s">
        <v>102</v>
      </c>
    </row>
    <row r="27" spans="1:360" x14ac:dyDescent="0.25">
      <c r="A27" s="50">
        <f t="shared" si="22"/>
        <v>26</v>
      </c>
      <c r="B27" s="50">
        <f t="shared" si="2"/>
        <v>0.42622950819672129</v>
      </c>
      <c r="C27" s="50">
        <v>493.39</v>
      </c>
      <c r="D27" s="50">
        <v>0.75</v>
      </c>
      <c r="E27" s="50">
        <f>E9</f>
        <v>529.02</v>
      </c>
      <c r="F27" s="50" t="s">
        <v>102</v>
      </c>
      <c r="I27" s="58">
        <v>0.25</v>
      </c>
      <c r="J27" s="50">
        <v>0</v>
      </c>
      <c r="Q27" s="50">
        <f t="shared" si="23"/>
        <v>26</v>
      </c>
      <c r="R27" s="50">
        <f t="shared" si="3"/>
        <v>0.39393939393939392</v>
      </c>
      <c r="S27" s="50">
        <v>76.543000000000006</v>
      </c>
      <c r="T27" s="50">
        <v>0.75</v>
      </c>
      <c r="U27" s="50">
        <f>U9</f>
        <v>80.516999999999996</v>
      </c>
      <c r="V27" s="50" t="s">
        <v>102</v>
      </c>
      <c r="Y27" s="58">
        <v>0.75</v>
      </c>
      <c r="Z27" s="50">
        <v>0</v>
      </c>
      <c r="AG27" s="50">
        <f t="shared" si="24"/>
        <v>26</v>
      </c>
      <c r="AH27" s="50">
        <f t="shared" si="4"/>
        <v>0.24528301886792453</v>
      </c>
      <c r="AI27" s="50">
        <v>125.738</v>
      </c>
      <c r="AJ27" s="50">
        <v>0.75</v>
      </c>
      <c r="AK27" s="50">
        <f>AK9</f>
        <v>144.78964133537417</v>
      </c>
      <c r="AL27" s="50" t="s">
        <v>102</v>
      </c>
      <c r="AW27" s="50">
        <f t="shared" si="25"/>
        <v>26</v>
      </c>
      <c r="AX27" s="50">
        <f t="shared" si="5"/>
        <v>0.30588235294117649</v>
      </c>
      <c r="AY27" s="50">
        <v>20.271999999999998</v>
      </c>
      <c r="AZ27" s="50">
        <v>0.75</v>
      </c>
      <c r="BA27" s="50">
        <f>BA9</f>
        <v>42.083500000000001</v>
      </c>
      <c r="BB27" s="50" t="s">
        <v>102</v>
      </c>
      <c r="BE27" s="58">
        <v>0.25</v>
      </c>
      <c r="BF27" s="50">
        <v>0</v>
      </c>
      <c r="BM27" s="50">
        <f t="shared" si="26"/>
        <v>26</v>
      </c>
      <c r="BN27" s="50">
        <f t="shared" si="6"/>
        <v>9.154929577464789E-2</v>
      </c>
      <c r="BO27" s="52">
        <v>35.248275862068965</v>
      </c>
      <c r="BP27" s="50">
        <v>0.75</v>
      </c>
      <c r="BQ27" s="50">
        <f>BQ9</f>
        <v>96.526427556916104</v>
      </c>
      <c r="BR27" s="50" t="s">
        <v>102</v>
      </c>
      <c r="BU27" s="58">
        <v>0.75</v>
      </c>
      <c r="BV27" s="50">
        <v>0</v>
      </c>
      <c r="CC27" s="50">
        <f t="shared" si="27"/>
        <v>26</v>
      </c>
      <c r="CD27" s="50">
        <f t="shared" si="7"/>
        <v>0.11926605504587157</v>
      </c>
      <c r="CE27" s="50">
        <v>8.3279999999999994</v>
      </c>
      <c r="CF27" s="50">
        <v>0.75</v>
      </c>
      <c r="CG27" s="50">
        <f>CG9</f>
        <v>44.012</v>
      </c>
      <c r="CH27" s="50" t="s">
        <v>102</v>
      </c>
      <c r="CK27" s="58">
        <v>0.5</v>
      </c>
      <c r="CL27" s="50">
        <v>0</v>
      </c>
      <c r="CT27" s="50">
        <f t="shared" si="28"/>
        <v>26</v>
      </c>
      <c r="CU27" s="50">
        <f t="shared" si="8"/>
        <v>8.4690553745928335E-2</v>
      </c>
      <c r="CV27" s="50">
        <v>7.8819999999999997</v>
      </c>
      <c r="CW27" s="50">
        <v>0.75</v>
      </c>
      <c r="CX27" s="50">
        <f>CX9</f>
        <v>45</v>
      </c>
      <c r="CY27" s="50" t="s">
        <v>102</v>
      </c>
      <c r="DB27" s="50">
        <v>0.25</v>
      </c>
      <c r="DC27" s="50">
        <v>0</v>
      </c>
      <c r="DJ27" s="50">
        <f t="shared" si="29"/>
        <v>26</v>
      </c>
      <c r="DK27" s="50">
        <f t="shared" si="9"/>
        <v>0.15116279069767441</v>
      </c>
      <c r="DL27" s="50">
        <v>1.9</v>
      </c>
      <c r="DM27" s="50">
        <v>0.75</v>
      </c>
      <c r="DN27" s="50">
        <f>DN9</f>
        <v>7.3710000000000004</v>
      </c>
      <c r="DO27" s="50" t="s">
        <v>102</v>
      </c>
      <c r="DZ27" s="50">
        <f t="shared" si="30"/>
        <v>26</v>
      </c>
      <c r="EA27" s="50">
        <f t="shared" si="10"/>
        <v>9.6296296296296297E-2</v>
      </c>
      <c r="EB27" s="51">
        <v>30.423999999999999</v>
      </c>
      <c r="EC27" s="50">
        <v>0.75</v>
      </c>
      <c r="ED27" s="50">
        <f>ED9</f>
        <v>73.680000000000007</v>
      </c>
      <c r="EE27" s="50" t="s">
        <v>102</v>
      </c>
      <c r="EP27" s="50">
        <f t="shared" si="31"/>
        <v>26</v>
      </c>
      <c r="EQ27" s="50">
        <f t="shared" si="11"/>
        <v>0.1015625</v>
      </c>
      <c r="ER27" s="52">
        <v>5.6429999999999998</v>
      </c>
      <c r="ES27" s="50">
        <v>0.75</v>
      </c>
      <c r="ET27" s="50">
        <f>ET9</f>
        <v>14.388199999999999</v>
      </c>
      <c r="EU27" s="50" t="s">
        <v>102</v>
      </c>
      <c r="FF27" s="50">
        <f t="shared" si="32"/>
        <v>26</v>
      </c>
      <c r="FG27" s="50">
        <f t="shared" si="12"/>
        <v>0.14857142857142858</v>
      </c>
      <c r="FH27" s="50">
        <v>1.9134</v>
      </c>
      <c r="FI27" s="50">
        <v>0.75</v>
      </c>
      <c r="FJ27" s="50">
        <f>FJ9</f>
        <v>3.9558999999999997</v>
      </c>
      <c r="FK27" s="50" t="s">
        <v>102</v>
      </c>
      <c r="FV27" s="50">
        <f t="shared" si="33"/>
        <v>26</v>
      </c>
      <c r="FW27" s="50">
        <f t="shared" si="13"/>
        <v>0.76470588235294112</v>
      </c>
      <c r="FX27" s="50">
        <v>24.210999999999999</v>
      </c>
      <c r="FY27" s="50">
        <v>0.75</v>
      </c>
      <c r="FZ27" s="50">
        <f>FZ9</f>
        <v>19.282</v>
      </c>
      <c r="GA27" s="50" t="s">
        <v>102</v>
      </c>
      <c r="GO27" s="50">
        <v>0.75</v>
      </c>
      <c r="GP27" s="50">
        <f>GP9</f>
        <v>147.80824335691335</v>
      </c>
      <c r="GQ27" s="50" t="s">
        <v>102</v>
      </c>
      <c r="GT27" s="58">
        <v>0.75</v>
      </c>
      <c r="GU27" s="50">
        <v>0</v>
      </c>
      <c r="HD27" s="52"/>
      <c r="HE27" s="50">
        <v>0.75</v>
      </c>
      <c r="HF27" s="50">
        <f>HF9</f>
        <v>34.18686206373502</v>
      </c>
      <c r="HG27" s="50" t="s">
        <v>102</v>
      </c>
      <c r="HR27" s="50">
        <v>26</v>
      </c>
      <c r="HS27" s="50">
        <f t="shared" si="16"/>
        <v>0.74285714285714288</v>
      </c>
      <c r="HT27" s="52">
        <v>28.85</v>
      </c>
      <c r="HU27" s="50">
        <v>0.75</v>
      </c>
      <c r="HV27" s="50">
        <f>HV9</f>
        <v>23.1</v>
      </c>
      <c r="HW27" s="50" t="s">
        <v>102</v>
      </c>
      <c r="IH27" s="50">
        <v>26</v>
      </c>
      <c r="II27" s="50">
        <f t="shared" si="17"/>
        <v>0.74285714285714288</v>
      </c>
      <c r="IJ27" s="52">
        <v>5.69</v>
      </c>
      <c r="IK27" s="50">
        <v>0.75</v>
      </c>
      <c r="IL27" s="50">
        <f>IL9</f>
        <v>5.27</v>
      </c>
      <c r="IM27" s="50" t="s">
        <v>102</v>
      </c>
      <c r="JA27" s="50">
        <v>0.75</v>
      </c>
      <c r="JB27" s="50">
        <f>JB9</f>
        <v>320.10000000000002</v>
      </c>
      <c r="JC27" s="50" t="s">
        <v>102</v>
      </c>
      <c r="JP27" s="52"/>
      <c r="JQ27" s="50">
        <v>0.75</v>
      </c>
      <c r="JR27" s="50">
        <f>JR9</f>
        <v>60.310344827586206</v>
      </c>
      <c r="JS27" s="50" t="s">
        <v>102</v>
      </c>
      <c r="KG27" s="50">
        <v>0.75</v>
      </c>
      <c r="KH27" s="50">
        <f>KH9</f>
        <v>505.51</v>
      </c>
      <c r="KI27" s="50" t="s">
        <v>102</v>
      </c>
      <c r="KV27" s="52"/>
      <c r="KW27" s="50">
        <v>0.75</v>
      </c>
      <c r="KX27" s="50">
        <f>KX9</f>
        <v>54.375</v>
      </c>
      <c r="KY27" s="50" t="s">
        <v>102</v>
      </c>
      <c r="LJ27" s="50">
        <f t="shared" si="40"/>
        <v>26</v>
      </c>
      <c r="LK27" s="50">
        <f t="shared" si="41"/>
        <v>0.60465116279069764</v>
      </c>
      <c r="LL27" s="50">
        <v>4.0910000000000002</v>
      </c>
      <c r="LM27" s="50">
        <v>0.75</v>
      </c>
      <c r="LN27" s="50">
        <f>LN9</f>
        <v>3.17</v>
      </c>
      <c r="LO27" s="50" t="s">
        <v>102</v>
      </c>
      <c r="MB27" s="52"/>
      <c r="MC27" s="50">
        <v>0.75</v>
      </c>
      <c r="MD27" s="50">
        <f>MD9</f>
        <v>0.49365822197838582</v>
      </c>
      <c r="ME27" s="50" t="s">
        <v>102</v>
      </c>
      <c r="MQ27" s="50">
        <f t="shared" si="43"/>
        <v>26</v>
      </c>
      <c r="MR27" s="50">
        <f t="shared" si="21"/>
        <v>0.68421052631578949</v>
      </c>
      <c r="MS27" s="50">
        <v>21.89</v>
      </c>
      <c r="MT27" s="50">
        <v>0.75</v>
      </c>
      <c r="MU27" s="50">
        <f>MU9</f>
        <v>19.617000000000001</v>
      </c>
      <c r="MV27" s="50" t="s">
        <v>102</v>
      </c>
    </row>
    <row r="28" spans="1:360" x14ac:dyDescent="0.25">
      <c r="A28" s="50">
        <f t="shared" si="22"/>
        <v>27</v>
      </c>
      <c r="B28" s="50">
        <f t="shared" si="2"/>
        <v>0.44262295081967212</v>
      </c>
      <c r="C28" s="50">
        <v>519.29</v>
      </c>
      <c r="D28" s="50">
        <v>0.75</v>
      </c>
      <c r="E28" s="50">
        <f>IF(E8&gt;E14,E14,E8)</f>
        <v>583.32974811858514</v>
      </c>
      <c r="F28" s="50" t="s">
        <v>101</v>
      </c>
      <c r="I28" s="58">
        <v>0.5</v>
      </c>
      <c r="J28" s="50">
        <v>0</v>
      </c>
      <c r="L28" s="50" t="s">
        <v>308</v>
      </c>
      <c r="M28" s="59">
        <f>I2</f>
        <v>534.1158333333334</v>
      </c>
      <c r="Q28" s="50">
        <f t="shared" si="23"/>
        <v>27</v>
      </c>
      <c r="R28" s="50">
        <f t="shared" si="3"/>
        <v>0.40909090909090912</v>
      </c>
      <c r="S28" s="50">
        <v>76.918000000000006</v>
      </c>
      <c r="T28" s="50">
        <v>0.75</v>
      </c>
      <c r="U28" s="50">
        <f>IF(U8&gt;U14,U14,U8)</f>
        <v>85.137368904462434</v>
      </c>
      <c r="V28" s="50" t="s">
        <v>101</v>
      </c>
      <c r="Y28" s="58">
        <v>1</v>
      </c>
      <c r="Z28" s="50">
        <v>0</v>
      </c>
      <c r="AG28" s="50">
        <f t="shared" si="24"/>
        <v>27</v>
      </c>
      <c r="AH28" s="50">
        <f t="shared" si="4"/>
        <v>0.25471698113207547</v>
      </c>
      <c r="AI28" s="50">
        <v>126.86330478908975</v>
      </c>
      <c r="AJ28" s="50">
        <v>0.75</v>
      </c>
      <c r="AK28" s="50">
        <f>IF(AK8&gt;AK14,AK14,AK8)</f>
        <v>151.02575168664512</v>
      </c>
      <c r="AL28" s="50" t="s">
        <v>101</v>
      </c>
      <c r="AW28" s="50">
        <f t="shared" si="25"/>
        <v>27</v>
      </c>
      <c r="AX28" s="50">
        <f t="shared" si="5"/>
        <v>0.31764705882352939</v>
      </c>
      <c r="AY28" s="52">
        <v>25.4</v>
      </c>
      <c r="AZ28" s="50">
        <v>0.75</v>
      </c>
      <c r="BA28" s="50">
        <f>IF(BA8&gt;BA14,BA14,BA8)</f>
        <v>49.754750600490716</v>
      </c>
      <c r="BB28" s="50" t="s">
        <v>101</v>
      </c>
      <c r="BE28" s="58">
        <v>0.5</v>
      </c>
      <c r="BF28" s="50">
        <v>0</v>
      </c>
      <c r="BM28" s="50">
        <f t="shared" si="26"/>
        <v>27</v>
      </c>
      <c r="BN28" s="50">
        <f t="shared" si="6"/>
        <v>9.5070422535211266E-2</v>
      </c>
      <c r="BO28" s="52">
        <v>35.924999999999997</v>
      </c>
      <c r="BP28" s="50">
        <v>0.75</v>
      </c>
      <c r="BQ28" s="50">
        <f>IF(BQ8&gt;BQ14,BQ14,BQ8)</f>
        <v>103.92276412728827</v>
      </c>
      <c r="BR28" s="50" t="s">
        <v>101</v>
      </c>
      <c r="BU28" s="58">
        <v>1</v>
      </c>
      <c r="BV28" s="50">
        <v>0</v>
      </c>
      <c r="CC28" s="50">
        <f t="shared" si="27"/>
        <v>27</v>
      </c>
      <c r="CD28" s="50">
        <f t="shared" si="7"/>
        <v>0.12385321100917432</v>
      </c>
      <c r="CE28" s="50">
        <v>8.6340000000000003</v>
      </c>
      <c r="CF28" s="50">
        <v>0.75</v>
      </c>
      <c r="CG28" s="50">
        <f>IF(CG8&gt;CG14,CG14,CG8)</f>
        <v>48.08671091823431</v>
      </c>
      <c r="CH28" s="50" t="s">
        <v>101</v>
      </c>
      <c r="CK28" s="58">
        <v>0.75</v>
      </c>
      <c r="CL28" s="50">
        <v>0</v>
      </c>
      <c r="CT28" s="50">
        <f t="shared" si="28"/>
        <v>27</v>
      </c>
      <c r="CU28" s="50">
        <f t="shared" si="8"/>
        <v>8.7947882736156349E-2</v>
      </c>
      <c r="CV28" s="50">
        <v>7.9359999999999999</v>
      </c>
      <c r="CW28" s="50">
        <v>0.75</v>
      </c>
      <c r="CX28" s="50">
        <f>IF(CX8&gt;CX14,CX14,CX8)</f>
        <v>50.555380393717471</v>
      </c>
      <c r="CY28" s="50" t="s">
        <v>101</v>
      </c>
      <c r="DB28" s="50">
        <v>0.5</v>
      </c>
      <c r="DC28" s="50">
        <v>0</v>
      </c>
      <c r="DJ28" s="50">
        <f t="shared" si="29"/>
        <v>27</v>
      </c>
      <c r="DK28" s="50">
        <f t="shared" si="9"/>
        <v>0.15697674418604651</v>
      </c>
      <c r="DL28" s="50">
        <v>1.9160999999999999</v>
      </c>
      <c r="DM28" s="50">
        <v>0.75</v>
      </c>
      <c r="DN28" s="50">
        <f>IF(DN8&gt;DN14,DN14,DN8)</f>
        <v>9.7324778563717089</v>
      </c>
      <c r="DO28" s="50" t="s">
        <v>101</v>
      </c>
      <c r="DZ28" s="50">
        <f t="shared" si="30"/>
        <v>27</v>
      </c>
      <c r="EA28" s="50">
        <f t="shared" si="10"/>
        <v>0.1</v>
      </c>
      <c r="EB28" s="50">
        <v>30.911000000000001</v>
      </c>
      <c r="EC28" s="50">
        <v>0.75</v>
      </c>
      <c r="ED28" s="50">
        <f>IF(ED8&gt;ED14,ED14,ED8)</f>
        <v>79.233988542381098</v>
      </c>
      <c r="EE28" s="50" t="s">
        <v>101</v>
      </c>
      <c r="EP28" s="50">
        <f t="shared" si="31"/>
        <v>27</v>
      </c>
      <c r="EQ28" s="50">
        <f t="shared" si="11"/>
        <v>0.10546875</v>
      </c>
      <c r="ER28" s="50">
        <v>5.806</v>
      </c>
      <c r="ES28" s="50">
        <v>0.75</v>
      </c>
      <c r="ET28" s="50">
        <f>IF(ET8&gt;ET14,ET14,ET8)</f>
        <v>15.725628721408851</v>
      </c>
      <c r="EU28" s="50" t="s">
        <v>101</v>
      </c>
      <c r="FF28" s="50">
        <f t="shared" si="32"/>
        <v>27</v>
      </c>
      <c r="FG28" s="50">
        <f t="shared" si="12"/>
        <v>0.15428571428571428</v>
      </c>
      <c r="FH28" s="50">
        <v>1.92</v>
      </c>
      <c r="FI28" s="50">
        <v>0.75</v>
      </c>
      <c r="FJ28" s="50">
        <f>IF(FJ8&gt;FJ14,FJ14,FJ8)</f>
        <v>4.2999402626139398</v>
      </c>
      <c r="FK28" s="50" t="s">
        <v>101</v>
      </c>
      <c r="FV28" s="50">
        <f t="shared" si="33"/>
        <v>27</v>
      </c>
      <c r="FW28" s="50">
        <f t="shared" si="13"/>
        <v>0.79411764705882348</v>
      </c>
      <c r="FX28" s="50">
        <v>25.622</v>
      </c>
      <c r="FY28" s="50">
        <v>0.75</v>
      </c>
      <c r="FZ28" s="50">
        <f>IF(FZ8&gt;FZ14,FZ14,FZ8)</f>
        <v>21.456116772410297</v>
      </c>
      <c r="GA28" s="50" t="s">
        <v>101</v>
      </c>
      <c r="GO28" s="50">
        <v>0.75</v>
      </c>
      <c r="GP28" s="50">
        <f>IF(GP8&gt;GP14,GP14,GP8)</f>
        <v>165.27832067811482</v>
      </c>
      <c r="GQ28" s="50" t="s">
        <v>101</v>
      </c>
      <c r="GT28" s="58">
        <v>1</v>
      </c>
      <c r="GU28" s="50">
        <v>0</v>
      </c>
      <c r="HD28" s="52"/>
      <c r="HE28" s="50">
        <v>0.75</v>
      </c>
      <c r="HF28" s="50">
        <f>IF(HF8&gt;HF14,HF14,HF8)</f>
        <v>40.190136391600589</v>
      </c>
      <c r="HG28" s="50" t="s">
        <v>101</v>
      </c>
      <c r="HR28" s="50">
        <v>27</v>
      </c>
      <c r="HS28" s="50">
        <f t="shared" si="16"/>
        <v>0.77142857142857146</v>
      </c>
      <c r="HT28" s="52">
        <v>28.92</v>
      </c>
      <c r="HU28" s="50">
        <v>0.75</v>
      </c>
      <c r="HV28" s="50">
        <f>IF(HV8&gt;HV14,HV14,HV8)</f>
        <v>26.261168097627451</v>
      </c>
      <c r="HW28" s="50" t="s">
        <v>101</v>
      </c>
      <c r="IH28" s="50">
        <v>27</v>
      </c>
      <c r="II28" s="50">
        <f t="shared" si="17"/>
        <v>0.77142857142857146</v>
      </c>
      <c r="IJ28" s="52">
        <v>5.93</v>
      </c>
      <c r="IK28" s="50">
        <v>0.75</v>
      </c>
      <c r="IL28" s="50">
        <f>IF(IL8&gt;IL14,IL14,IL8)</f>
        <v>5.602527181662067</v>
      </c>
      <c r="IM28" s="50" t="s">
        <v>101</v>
      </c>
      <c r="JA28" s="50">
        <v>0.75</v>
      </c>
      <c r="JB28" s="50">
        <f>IF(JB8&gt;JB14,JB14,JB8)</f>
        <v>413.36424291118061</v>
      </c>
      <c r="JC28" s="50" t="s">
        <v>101</v>
      </c>
      <c r="JP28" s="52"/>
      <c r="JQ28" s="50">
        <v>0.75</v>
      </c>
      <c r="JR28" s="50">
        <f>IF(JR8&gt;JR14,JR14,JR8)</f>
        <v>83.544184094455659</v>
      </c>
      <c r="JS28" s="50" t="s">
        <v>101</v>
      </c>
      <c r="KG28" s="50">
        <v>0.75</v>
      </c>
      <c r="KH28" s="50">
        <f>IF(KH8&gt;KH14,KH14,KH8)</f>
        <v>557.41499999999996</v>
      </c>
      <c r="KI28" s="50" t="s">
        <v>101</v>
      </c>
      <c r="KV28" s="52"/>
      <c r="KW28" s="50">
        <v>0.75</v>
      </c>
      <c r="KX28" s="50">
        <f>IF(KX8&gt;KX14,KX14,KX8)</f>
        <v>56.88045833333333</v>
      </c>
      <c r="KY28" s="50" t="s">
        <v>101</v>
      </c>
      <c r="LJ28" s="50">
        <f t="shared" si="40"/>
        <v>27</v>
      </c>
      <c r="LK28" s="50">
        <f t="shared" si="41"/>
        <v>0.62790697674418605</v>
      </c>
      <c r="LL28" s="50">
        <v>4.3540000000000001</v>
      </c>
      <c r="LM28" s="50">
        <v>0.75</v>
      </c>
      <c r="LN28" s="50">
        <f>IF(LN8&gt;LN14,LN14,LN8)</f>
        <v>3.8685459240966362</v>
      </c>
      <c r="LO28" s="50" t="s">
        <v>101</v>
      </c>
      <c r="MB28" s="52"/>
      <c r="MC28" s="50">
        <v>0.75</v>
      </c>
      <c r="MD28" s="50">
        <f>IF(MD8&gt;MD14,MD14,MD8)</f>
        <v>0.68875437013841445</v>
      </c>
      <c r="ME28" s="50" t="s">
        <v>101</v>
      </c>
      <c r="MQ28" s="50">
        <f t="shared" si="43"/>
        <v>27</v>
      </c>
      <c r="MR28" s="50">
        <f t="shared" si="21"/>
        <v>0.71052631578947367</v>
      </c>
      <c r="MS28" s="50">
        <v>22.248999999999999</v>
      </c>
      <c r="MT28" s="50">
        <v>0.75</v>
      </c>
      <c r="MU28" s="50">
        <f>IF(MU8&gt;MU14,MU14,MU8)</f>
        <v>21.498402149598455</v>
      </c>
      <c r="MV28" s="50" t="s">
        <v>101</v>
      </c>
    </row>
    <row r="29" spans="1:360" x14ac:dyDescent="0.25">
      <c r="A29" s="50">
        <f t="shared" si="22"/>
        <v>28</v>
      </c>
      <c r="B29" s="50">
        <f t="shared" si="2"/>
        <v>0.45901639344262296</v>
      </c>
      <c r="C29" s="50">
        <v>521.49</v>
      </c>
      <c r="D29" s="50">
        <v>0.75</v>
      </c>
      <c r="E29" s="50">
        <f>E8</f>
        <v>671.63499999999999</v>
      </c>
      <c r="F29" s="50" t="s">
        <v>100</v>
      </c>
      <c r="I29" s="58">
        <v>0.75</v>
      </c>
      <c r="J29" s="50">
        <v>0</v>
      </c>
      <c r="L29" s="50" t="s">
        <v>307</v>
      </c>
      <c r="M29" s="59">
        <f>I3</f>
        <v>168.06762305581839</v>
      </c>
      <c r="Q29" s="50">
        <f t="shared" si="23"/>
        <v>28</v>
      </c>
      <c r="R29" s="50">
        <f t="shared" si="3"/>
        <v>0.42424242424242425</v>
      </c>
      <c r="S29" s="50">
        <v>78.393000000000001</v>
      </c>
      <c r="T29" s="50">
        <v>0.75</v>
      </c>
      <c r="U29" s="50">
        <f>U8</f>
        <v>93.057000000000002</v>
      </c>
      <c r="V29" s="50" t="s">
        <v>100</v>
      </c>
      <c r="AG29" s="50">
        <f t="shared" si="24"/>
        <v>28</v>
      </c>
      <c r="AH29" s="50">
        <f t="shared" si="4"/>
        <v>0.26415094339622641</v>
      </c>
      <c r="AI29" s="50">
        <v>127.119</v>
      </c>
      <c r="AJ29" s="50">
        <v>0.75</v>
      </c>
      <c r="AK29" s="50">
        <f>AK8</f>
        <v>167.00200000000001</v>
      </c>
      <c r="AL29" s="50" t="s">
        <v>100</v>
      </c>
      <c r="AW29" s="50">
        <f t="shared" si="25"/>
        <v>28</v>
      </c>
      <c r="AX29" s="50">
        <f t="shared" si="5"/>
        <v>0.32941176470588235</v>
      </c>
      <c r="AY29" s="50">
        <v>27.37</v>
      </c>
      <c r="AZ29" s="50">
        <v>0.75</v>
      </c>
      <c r="BA29" s="50">
        <f>BA8</f>
        <v>63.131025862068967</v>
      </c>
      <c r="BB29" s="50" t="s">
        <v>100</v>
      </c>
      <c r="BE29" s="58">
        <v>0.75</v>
      </c>
      <c r="BF29" s="50">
        <v>0</v>
      </c>
      <c r="BM29" s="50">
        <f t="shared" si="26"/>
        <v>28</v>
      </c>
      <c r="BN29" s="50">
        <f t="shared" si="6"/>
        <v>9.8591549295774641E-2</v>
      </c>
      <c r="BO29" s="52">
        <v>36.862000000000002</v>
      </c>
      <c r="BP29" s="50">
        <v>0.75</v>
      </c>
      <c r="BQ29" s="50">
        <f>BQ8</f>
        <v>146.31200000000001</v>
      </c>
      <c r="BR29" s="50" t="s">
        <v>100</v>
      </c>
      <c r="CC29" s="50">
        <f t="shared" si="27"/>
        <v>28</v>
      </c>
      <c r="CD29" s="50">
        <f t="shared" si="7"/>
        <v>0.12844036697247707</v>
      </c>
      <c r="CE29" s="50">
        <v>8.8030000000000008</v>
      </c>
      <c r="CF29" s="50">
        <v>0.75</v>
      </c>
      <c r="CG29" s="50">
        <f>CG8</f>
        <v>61.453500000000005</v>
      </c>
      <c r="CH29" s="50" t="s">
        <v>100</v>
      </c>
      <c r="CK29" s="58">
        <v>1</v>
      </c>
      <c r="CL29" s="50">
        <v>0</v>
      </c>
      <c r="CT29" s="50">
        <f t="shared" si="28"/>
        <v>28</v>
      </c>
      <c r="CU29" s="50">
        <f t="shared" si="8"/>
        <v>9.1205211726384364E-2</v>
      </c>
      <c r="CV29" s="50">
        <v>7.94</v>
      </c>
      <c r="CW29" s="50">
        <v>0.75</v>
      </c>
      <c r="CX29" s="50">
        <f>CX8</f>
        <v>77.532749999999993</v>
      </c>
      <c r="CY29" s="50" t="s">
        <v>100</v>
      </c>
      <c r="DB29" s="50">
        <v>0.75</v>
      </c>
      <c r="DC29" s="50">
        <v>0</v>
      </c>
      <c r="DJ29" s="50">
        <f t="shared" si="29"/>
        <v>28</v>
      </c>
      <c r="DK29" s="50">
        <f t="shared" si="9"/>
        <v>0.16279069767441862</v>
      </c>
      <c r="DL29" s="50">
        <v>1.98</v>
      </c>
      <c r="DM29" s="50">
        <v>0.75</v>
      </c>
      <c r="DN29" s="50">
        <f>DN8</f>
        <v>22.629000000000001</v>
      </c>
      <c r="DO29" s="50" t="s">
        <v>100</v>
      </c>
      <c r="DZ29" s="50">
        <f t="shared" si="30"/>
        <v>28</v>
      </c>
      <c r="EA29" s="50">
        <f t="shared" si="10"/>
        <v>0.1037037037037037</v>
      </c>
      <c r="EB29" s="50">
        <v>31.991</v>
      </c>
      <c r="EC29" s="50">
        <v>0.75</v>
      </c>
      <c r="ED29" s="50">
        <f>ED8</f>
        <v>105.25</v>
      </c>
      <c r="EE29" s="50" t="s">
        <v>100</v>
      </c>
      <c r="EP29" s="50">
        <f t="shared" si="31"/>
        <v>28</v>
      </c>
      <c r="EQ29" s="50">
        <f t="shared" si="11"/>
        <v>0.109375</v>
      </c>
      <c r="ER29" s="50">
        <v>5.819</v>
      </c>
      <c r="ES29" s="50">
        <v>0.75</v>
      </c>
      <c r="ET29" s="50">
        <f>ET8</f>
        <v>22.303999999999998</v>
      </c>
      <c r="EU29" s="50" t="s">
        <v>100</v>
      </c>
      <c r="FF29" s="50">
        <f t="shared" si="32"/>
        <v>28</v>
      </c>
      <c r="FG29" s="50">
        <f t="shared" si="12"/>
        <v>0.16</v>
      </c>
      <c r="FH29" s="50">
        <v>1.92</v>
      </c>
      <c r="FI29" s="50">
        <v>0.75</v>
      </c>
      <c r="FJ29" s="50">
        <f>FJ8</f>
        <v>5.3864750000000008</v>
      </c>
      <c r="FK29" s="50" t="s">
        <v>100</v>
      </c>
      <c r="FV29" s="50">
        <f t="shared" si="33"/>
        <v>28</v>
      </c>
      <c r="FW29" s="50">
        <f t="shared" si="13"/>
        <v>0.82352941176470584</v>
      </c>
      <c r="FX29" s="50">
        <v>25.742000000000001</v>
      </c>
      <c r="FY29" s="50">
        <v>0.75</v>
      </c>
      <c r="FZ29" s="50">
        <f>FZ8</f>
        <v>23.732500000000002</v>
      </c>
      <c r="GA29" s="50" t="s">
        <v>100</v>
      </c>
      <c r="GO29" s="50">
        <v>0.75</v>
      </c>
      <c r="GP29" s="50">
        <f>GP8</f>
        <v>168.14558943173512</v>
      </c>
      <c r="GQ29" s="50" t="s">
        <v>100</v>
      </c>
      <c r="HD29" s="52"/>
      <c r="HE29" s="50">
        <v>0.75</v>
      </c>
      <c r="HF29" s="50">
        <f>HF8</f>
        <v>49.297425502282159</v>
      </c>
      <c r="HG29" s="50" t="s">
        <v>100</v>
      </c>
      <c r="HR29" s="50">
        <v>28</v>
      </c>
      <c r="HS29" s="50">
        <f t="shared" si="16"/>
        <v>0.8</v>
      </c>
      <c r="HT29" s="52">
        <v>30.03</v>
      </c>
      <c r="HU29" s="50">
        <v>0.75</v>
      </c>
      <c r="HV29" s="50">
        <f>HV8</f>
        <v>28.8675</v>
      </c>
      <c r="HW29" s="50" t="s">
        <v>100</v>
      </c>
      <c r="IH29" s="50">
        <v>28</v>
      </c>
      <c r="II29" s="50">
        <f t="shared" si="17"/>
        <v>0.8</v>
      </c>
      <c r="IJ29" s="52">
        <v>6.1</v>
      </c>
      <c r="IK29" s="50">
        <v>0.75</v>
      </c>
      <c r="IL29" s="50">
        <f>IL8</f>
        <v>5.75</v>
      </c>
      <c r="IM29" s="50" t="s">
        <v>100</v>
      </c>
      <c r="JA29" s="50">
        <v>0.75</v>
      </c>
      <c r="JB29" s="50">
        <f>JB8</f>
        <v>439.5</v>
      </c>
      <c r="JC29" s="50" t="s">
        <v>100</v>
      </c>
      <c r="JP29" s="52"/>
      <c r="JQ29" s="50">
        <v>0.75</v>
      </c>
      <c r="JR29" s="50">
        <f>JR8</f>
        <v>85.7</v>
      </c>
      <c r="JS29" s="50" t="s">
        <v>100</v>
      </c>
      <c r="KG29" s="50">
        <v>0.75</v>
      </c>
      <c r="KH29" s="50">
        <f>KH8</f>
        <v>557.41499999999996</v>
      </c>
      <c r="KI29" s="50" t="s">
        <v>100</v>
      </c>
      <c r="KV29" s="52"/>
      <c r="KW29" s="50">
        <v>0.75</v>
      </c>
      <c r="KX29" s="50">
        <f>KX8</f>
        <v>57.963499999999996</v>
      </c>
      <c r="KY29" s="50" t="s">
        <v>100</v>
      </c>
      <c r="LJ29" s="50">
        <f t="shared" si="40"/>
        <v>28</v>
      </c>
      <c r="LK29" s="50">
        <f t="shared" si="41"/>
        <v>0.65116279069767447</v>
      </c>
      <c r="LL29" s="50">
        <v>4.45</v>
      </c>
      <c r="LM29" s="50">
        <v>0.75</v>
      </c>
      <c r="LN29" s="50">
        <f>LN8</f>
        <v>5.4247499999999995</v>
      </c>
      <c r="LO29" s="50" t="s">
        <v>100</v>
      </c>
      <c r="MB29" s="52"/>
      <c r="MC29" s="50">
        <v>0.75</v>
      </c>
      <c r="MD29" s="50">
        <f>MD8</f>
        <v>0.7749679228768962</v>
      </c>
      <c r="ME29" s="50" t="s">
        <v>100</v>
      </c>
      <c r="MQ29" s="50">
        <f t="shared" si="43"/>
        <v>28</v>
      </c>
      <c r="MR29" s="50">
        <f t="shared" si="21"/>
        <v>0.73684210526315785</v>
      </c>
      <c r="MS29" s="50">
        <v>22.8795</v>
      </c>
      <c r="MT29" s="50">
        <v>0.75</v>
      </c>
      <c r="MU29" s="50">
        <f>MU8</f>
        <v>23.066749999999999</v>
      </c>
      <c r="MV29" s="50" t="s">
        <v>100</v>
      </c>
    </row>
    <row r="30" spans="1:360" x14ac:dyDescent="0.25">
      <c r="A30" s="50">
        <f t="shared" si="22"/>
        <v>29</v>
      </c>
      <c r="B30" s="50">
        <f t="shared" si="2"/>
        <v>0.47540983606557374</v>
      </c>
      <c r="C30" s="50">
        <v>521.57000000000005</v>
      </c>
      <c r="D30" s="50">
        <v>0.25</v>
      </c>
      <c r="E30" s="50">
        <f>E8</f>
        <v>671.63499999999999</v>
      </c>
      <c r="F30" s="50" t="s">
        <v>100</v>
      </c>
      <c r="I30" s="58">
        <v>1</v>
      </c>
      <c r="J30" s="50">
        <v>0</v>
      </c>
      <c r="L30" s="50" t="s">
        <v>309</v>
      </c>
      <c r="M30" s="51">
        <f>E50</f>
        <v>42.526194758780186</v>
      </c>
      <c r="Q30" s="50">
        <f t="shared" si="23"/>
        <v>29</v>
      </c>
      <c r="R30" s="50">
        <f t="shared" si="3"/>
        <v>0.43939393939393939</v>
      </c>
      <c r="S30" s="50">
        <v>79.188000000000002</v>
      </c>
      <c r="T30" s="50">
        <v>0.25</v>
      </c>
      <c r="U30" s="50">
        <f>U8</f>
        <v>93.057000000000002</v>
      </c>
      <c r="V30" s="50" t="s">
        <v>100</v>
      </c>
      <c r="AG30" s="50">
        <f t="shared" si="24"/>
        <v>29</v>
      </c>
      <c r="AH30" s="50">
        <f t="shared" si="4"/>
        <v>0.27358490566037735</v>
      </c>
      <c r="AI30" s="50">
        <v>130.53299999999999</v>
      </c>
      <c r="AJ30" s="50">
        <v>0.25</v>
      </c>
      <c r="AK30" s="50">
        <f>AK8</f>
        <v>167.00200000000001</v>
      </c>
      <c r="AL30" s="50" t="s">
        <v>100</v>
      </c>
      <c r="AW30" s="50">
        <f t="shared" si="25"/>
        <v>29</v>
      </c>
      <c r="AX30" s="50">
        <f t="shared" si="5"/>
        <v>0.3411764705882353</v>
      </c>
      <c r="AY30" s="50">
        <v>29.283999999999999</v>
      </c>
      <c r="AZ30" s="50">
        <v>0.25</v>
      </c>
      <c r="BA30" s="50">
        <f>BA8</f>
        <v>63.131025862068967</v>
      </c>
      <c r="BB30" s="50" t="s">
        <v>100</v>
      </c>
      <c r="BE30" s="58">
        <v>1</v>
      </c>
      <c r="BF30" s="50">
        <v>0</v>
      </c>
      <c r="BM30" s="50">
        <f t="shared" si="26"/>
        <v>29</v>
      </c>
      <c r="BN30" s="50">
        <f t="shared" si="6"/>
        <v>0.10211267605633803</v>
      </c>
      <c r="BO30" s="52">
        <v>38.945</v>
      </c>
      <c r="BP30" s="50">
        <v>0.25</v>
      </c>
      <c r="BQ30" s="50">
        <f>BQ8</f>
        <v>146.31200000000001</v>
      </c>
      <c r="BR30" s="50" t="s">
        <v>100</v>
      </c>
      <c r="CC30" s="50">
        <f t="shared" si="27"/>
        <v>29</v>
      </c>
      <c r="CD30" s="50">
        <f t="shared" si="7"/>
        <v>0.13302752293577982</v>
      </c>
      <c r="CE30" s="50">
        <v>8.9719999999999995</v>
      </c>
      <c r="CF30" s="50">
        <v>0.25</v>
      </c>
      <c r="CG30" s="50">
        <f>CG8</f>
        <v>61.453500000000005</v>
      </c>
      <c r="CH30" s="50" t="s">
        <v>100</v>
      </c>
      <c r="CT30" s="50">
        <f t="shared" si="28"/>
        <v>29</v>
      </c>
      <c r="CU30" s="50">
        <f t="shared" si="8"/>
        <v>9.4462540716612378E-2</v>
      </c>
      <c r="CV30" s="50">
        <v>7.9619999999999997</v>
      </c>
      <c r="CW30" s="50">
        <v>0.25</v>
      </c>
      <c r="CX30" s="50">
        <f>CX8</f>
        <v>77.532749999999993</v>
      </c>
      <c r="CY30" s="50" t="s">
        <v>100</v>
      </c>
      <c r="DB30" s="50">
        <v>1</v>
      </c>
      <c r="DC30" s="50">
        <v>0</v>
      </c>
      <c r="DJ30" s="50">
        <f t="shared" si="29"/>
        <v>29</v>
      </c>
      <c r="DK30" s="50">
        <f t="shared" si="9"/>
        <v>0.16860465116279069</v>
      </c>
      <c r="DL30" s="50">
        <v>2</v>
      </c>
      <c r="DM30" s="50">
        <v>0.25</v>
      </c>
      <c r="DN30" s="50">
        <f>DN8</f>
        <v>22.629000000000001</v>
      </c>
      <c r="DO30" s="50" t="s">
        <v>100</v>
      </c>
      <c r="DZ30" s="50">
        <f t="shared" si="30"/>
        <v>29</v>
      </c>
      <c r="EA30" s="50">
        <f t="shared" si="10"/>
        <v>0.10740740740740741</v>
      </c>
      <c r="EB30" s="52">
        <v>32.241</v>
      </c>
      <c r="EC30" s="50">
        <v>0.25</v>
      </c>
      <c r="ED30" s="50">
        <f>ED8</f>
        <v>105.25</v>
      </c>
      <c r="EE30" s="50" t="s">
        <v>100</v>
      </c>
      <c r="EP30" s="50">
        <f t="shared" si="31"/>
        <v>29</v>
      </c>
      <c r="EQ30" s="50">
        <f t="shared" si="11"/>
        <v>0.11328125</v>
      </c>
      <c r="ER30" s="51">
        <v>5.8579999999999997</v>
      </c>
      <c r="ES30" s="50">
        <v>0.25</v>
      </c>
      <c r="ET30" s="50">
        <f>ET8</f>
        <v>22.303999999999998</v>
      </c>
      <c r="EU30" s="50" t="s">
        <v>100</v>
      </c>
      <c r="FF30" s="50">
        <f t="shared" si="32"/>
        <v>29</v>
      </c>
      <c r="FG30" s="50">
        <f t="shared" si="12"/>
        <v>0.1657142857142857</v>
      </c>
      <c r="FH30" s="50">
        <v>1.9537</v>
      </c>
      <c r="FI30" s="50">
        <v>0.25</v>
      </c>
      <c r="FJ30" s="50">
        <f>FJ8</f>
        <v>5.3864750000000008</v>
      </c>
      <c r="FK30" s="50" t="s">
        <v>100</v>
      </c>
      <c r="FV30" s="50">
        <f t="shared" si="33"/>
        <v>29</v>
      </c>
      <c r="FW30" s="50">
        <f t="shared" si="13"/>
        <v>0.8529411764705882</v>
      </c>
      <c r="FX30" s="50">
        <v>25.812999999999999</v>
      </c>
      <c r="FY30" s="50">
        <v>0.25</v>
      </c>
      <c r="FZ30" s="50">
        <f>FZ8</f>
        <v>23.732500000000002</v>
      </c>
      <c r="GA30" s="50" t="s">
        <v>100</v>
      </c>
      <c r="GO30" s="50">
        <v>0.25</v>
      </c>
      <c r="GP30" s="50">
        <f>GP8</f>
        <v>168.14558943173512</v>
      </c>
      <c r="GQ30" s="50" t="s">
        <v>100</v>
      </c>
      <c r="HD30" s="52"/>
      <c r="HE30" s="50">
        <v>0.25</v>
      </c>
      <c r="HF30" s="50">
        <f>HF8</f>
        <v>49.297425502282159</v>
      </c>
      <c r="HG30" s="50" t="s">
        <v>100</v>
      </c>
      <c r="HR30" s="50">
        <v>29</v>
      </c>
      <c r="HS30" s="50">
        <f t="shared" si="16"/>
        <v>0.82857142857142863</v>
      </c>
      <c r="HT30" s="52">
        <v>30.25</v>
      </c>
      <c r="HU30" s="50">
        <v>0.25</v>
      </c>
      <c r="HV30" s="50">
        <f>HV8</f>
        <v>28.8675</v>
      </c>
      <c r="HW30" s="50" t="s">
        <v>100</v>
      </c>
      <c r="IH30" s="50">
        <v>29</v>
      </c>
      <c r="II30" s="50">
        <f t="shared" si="17"/>
        <v>0.82857142857142863</v>
      </c>
      <c r="IJ30" s="52">
        <v>6.11</v>
      </c>
      <c r="IK30" s="50">
        <v>0.25</v>
      </c>
      <c r="IL30" s="50">
        <f>IL8</f>
        <v>5.75</v>
      </c>
      <c r="IM30" s="50" t="s">
        <v>100</v>
      </c>
      <c r="JA30" s="50">
        <v>0.25</v>
      </c>
      <c r="JB30" s="50">
        <f>JB8</f>
        <v>439.5</v>
      </c>
      <c r="JC30" s="50" t="s">
        <v>100</v>
      </c>
      <c r="JP30" s="52"/>
      <c r="JQ30" s="50">
        <v>0.25</v>
      </c>
      <c r="JR30" s="50">
        <f>JR8</f>
        <v>85.7</v>
      </c>
      <c r="JS30" s="50" t="s">
        <v>100</v>
      </c>
      <c r="KG30" s="50">
        <v>0.25</v>
      </c>
      <c r="KH30" s="50">
        <f>KH8</f>
        <v>557.41499999999996</v>
      </c>
      <c r="KI30" s="50" t="s">
        <v>100</v>
      </c>
      <c r="KV30" s="52"/>
      <c r="KW30" s="50">
        <v>0.25</v>
      </c>
      <c r="KX30" s="50">
        <f>KX8</f>
        <v>57.963499999999996</v>
      </c>
      <c r="KY30" s="50" t="s">
        <v>100</v>
      </c>
      <c r="LJ30" s="50">
        <f t="shared" si="40"/>
        <v>29</v>
      </c>
      <c r="LK30" s="50">
        <f t="shared" si="41"/>
        <v>0.67441860465116277</v>
      </c>
      <c r="LL30" s="50">
        <v>4.8948</v>
      </c>
      <c r="LM30" s="50">
        <v>0.25</v>
      </c>
      <c r="LN30" s="50">
        <f>LN8</f>
        <v>5.4247499999999995</v>
      </c>
      <c r="LO30" s="50" t="s">
        <v>100</v>
      </c>
      <c r="MB30" s="52"/>
      <c r="MC30" s="50">
        <v>0.25</v>
      </c>
      <c r="MD30" s="50">
        <f>MD8</f>
        <v>0.7749679228768962</v>
      </c>
      <c r="ME30" s="50" t="s">
        <v>100</v>
      </c>
      <c r="MQ30" s="50">
        <f t="shared" si="43"/>
        <v>29</v>
      </c>
      <c r="MR30" s="50">
        <f t="shared" si="21"/>
        <v>0.76315789473684215</v>
      </c>
      <c r="MS30" s="50">
        <v>23.254000000000001</v>
      </c>
      <c r="MT30" s="50">
        <v>0.25</v>
      </c>
      <c r="MU30" s="50">
        <f>MU8</f>
        <v>23.066749999999999</v>
      </c>
      <c r="MV30" s="50" t="s">
        <v>100</v>
      </c>
    </row>
    <row r="31" spans="1:360" x14ac:dyDescent="0.25">
      <c r="A31" s="50">
        <f t="shared" si="22"/>
        <v>30</v>
      </c>
      <c r="B31" s="50">
        <f t="shared" si="2"/>
        <v>0.49180327868852458</v>
      </c>
      <c r="C31" s="50">
        <v>525.51</v>
      </c>
      <c r="L31" s="50" t="s">
        <v>310</v>
      </c>
      <c r="M31" s="59">
        <f>I15</f>
        <v>60</v>
      </c>
      <c r="Q31" s="50">
        <f t="shared" si="23"/>
        <v>30</v>
      </c>
      <c r="R31" s="50">
        <f t="shared" si="3"/>
        <v>0.45454545454545453</v>
      </c>
      <c r="S31" s="50">
        <v>79.417000000000002</v>
      </c>
      <c r="AG31" s="50">
        <f t="shared" si="24"/>
        <v>30</v>
      </c>
      <c r="AH31" s="50">
        <f t="shared" si="4"/>
        <v>0.28301886792452829</v>
      </c>
      <c r="AI31" s="50">
        <v>131.69499999999999</v>
      </c>
      <c r="AW31" s="50">
        <f t="shared" si="25"/>
        <v>30</v>
      </c>
      <c r="AX31" s="50">
        <f t="shared" si="5"/>
        <v>0.35294117647058826</v>
      </c>
      <c r="AY31" s="50">
        <v>30.344827586206897</v>
      </c>
      <c r="BM31" s="50">
        <f t="shared" si="26"/>
        <v>30</v>
      </c>
      <c r="BN31" s="50">
        <f t="shared" si="6"/>
        <v>0.10563380281690141</v>
      </c>
      <c r="BO31" s="52">
        <v>38.945999999999998</v>
      </c>
      <c r="CC31" s="50">
        <f t="shared" si="27"/>
        <v>30</v>
      </c>
      <c r="CD31" s="50">
        <f t="shared" si="7"/>
        <v>0.13761467889908258</v>
      </c>
      <c r="CE31" s="50">
        <v>10.733000000000001</v>
      </c>
      <c r="CT31" s="50">
        <f t="shared" si="28"/>
        <v>30</v>
      </c>
      <c r="CU31" s="50">
        <f t="shared" si="8"/>
        <v>9.7719869706840393E-2</v>
      </c>
      <c r="CV31" s="50">
        <v>8.0039999999999996</v>
      </c>
      <c r="DJ31" s="50">
        <f t="shared" si="29"/>
        <v>30</v>
      </c>
      <c r="DK31" s="50">
        <f t="shared" si="9"/>
        <v>0.1744186046511628</v>
      </c>
      <c r="DL31" s="50">
        <v>2.0175000000000001</v>
      </c>
      <c r="DZ31" s="50">
        <f t="shared" si="30"/>
        <v>30</v>
      </c>
      <c r="EA31" s="50">
        <f t="shared" si="10"/>
        <v>0.1111111111111111</v>
      </c>
      <c r="EB31" s="50">
        <v>32.82</v>
      </c>
      <c r="EP31" s="50">
        <f t="shared" si="31"/>
        <v>30</v>
      </c>
      <c r="EQ31" s="50">
        <f t="shared" si="11"/>
        <v>0.1171875</v>
      </c>
      <c r="ER31" s="50">
        <v>5.9199000000000002</v>
      </c>
      <c r="FF31" s="50">
        <f t="shared" si="32"/>
        <v>30</v>
      </c>
      <c r="FG31" s="50">
        <f t="shared" si="12"/>
        <v>0.17142857142857143</v>
      </c>
      <c r="FH31" s="50">
        <v>2.0920000000000001</v>
      </c>
      <c r="FV31" s="50">
        <f t="shared" si="33"/>
        <v>30</v>
      </c>
      <c r="FW31" s="50">
        <f t="shared" si="13"/>
        <v>0.88235294117647056</v>
      </c>
      <c r="FX31" s="50">
        <v>27.367999999999999</v>
      </c>
      <c r="HD31" s="52"/>
      <c r="HR31" s="50">
        <v>30</v>
      </c>
      <c r="HS31" s="50">
        <f t="shared" si="16"/>
        <v>0.8571428571428571</v>
      </c>
      <c r="HT31" s="52">
        <v>30.94</v>
      </c>
      <c r="IH31" s="50">
        <v>30</v>
      </c>
      <c r="II31" s="50">
        <f t="shared" si="17"/>
        <v>0.8571428571428571</v>
      </c>
      <c r="IJ31" s="52">
        <v>6.44</v>
      </c>
      <c r="JP31" s="52"/>
      <c r="KV31" s="52"/>
      <c r="LJ31" s="50">
        <f t="shared" si="40"/>
        <v>30</v>
      </c>
      <c r="LK31" s="50">
        <f t="shared" si="41"/>
        <v>0.69767441860465118</v>
      </c>
      <c r="LL31" s="50">
        <v>5.0382999999999996</v>
      </c>
      <c r="MB31" s="52"/>
      <c r="MQ31" s="50">
        <f t="shared" si="43"/>
        <v>30</v>
      </c>
      <c r="MR31" s="50">
        <f t="shared" si="21"/>
        <v>0.78947368421052633</v>
      </c>
      <c r="MS31" s="50">
        <v>24.210999999999999</v>
      </c>
    </row>
    <row r="32" spans="1:360" x14ac:dyDescent="0.25">
      <c r="A32" s="50">
        <f t="shared" si="22"/>
        <v>31</v>
      </c>
      <c r="B32" s="50">
        <f t="shared" si="2"/>
        <v>0.50819672131147542</v>
      </c>
      <c r="C32" s="50">
        <v>532.53</v>
      </c>
      <c r="D32" s="50">
        <v>0.25</v>
      </c>
      <c r="E32" s="50">
        <f>E9</f>
        <v>529.02</v>
      </c>
      <c r="F32" s="50" t="s">
        <v>102</v>
      </c>
      <c r="L32" s="50" t="s">
        <v>311</v>
      </c>
      <c r="M32" s="51">
        <f>Y2</f>
        <v>81.660969230769226</v>
      </c>
      <c r="Q32" s="50">
        <f t="shared" si="23"/>
        <v>31</v>
      </c>
      <c r="R32" s="50">
        <f t="shared" si="3"/>
        <v>0.46969696969696972</v>
      </c>
      <c r="S32" s="50">
        <v>80.290999999999997</v>
      </c>
      <c r="T32" s="50">
        <v>0.25</v>
      </c>
      <c r="U32" s="50">
        <f>U9</f>
        <v>80.516999999999996</v>
      </c>
      <c r="V32" s="50" t="s">
        <v>102</v>
      </c>
      <c r="AG32" s="50">
        <f t="shared" si="24"/>
        <v>31</v>
      </c>
      <c r="AH32" s="50">
        <f t="shared" si="4"/>
        <v>0.29245283018867924</v>
      </c>
      <c r="AI32" s="50">
        <v>132.08965517241379</v>
      </c>
      <c r="AJ32" s="50">
        <v>0.25</v>
      </c>
      <c r="AK32" s="50">
        <f>AK9</f>
        <v>144.78964133537417</v>
      </c>
      <c r="AL32" s="50" t="s">
        <v>102</v>
      </c>
      <c r="AW32" s="50">
        <f t="shared" si="25"/>
        <v>31</v>
      </c>
      <c r="AX32" s="50">
        <f t="shared" si="5"/>
        <v>0.36470588235294116</v>
      </c>
      <c r="AY32" s="50">
        <v>32.218000000000004</v>
      </c>
      <c r="AZ32" s="50">
        <v>0.25</v>
      </c>
      <c r="BA32" s="50">
        <f>BA9</f>
        <v>42.083500000000001</v>
      </c>
      <c r="BB32" s="50" t="s">
        <v>102</v>
      </c>
      <c r="BM32" s="50">
        <f t="shared" si="26"/>
        <v>31</v>
      </c>
      <c r="BN32" s="50">
        <f t="shared" si="6"/>
        <v>0.10915492957746478</v>
      </c>
      <c r="BO32" s="52">
        <v>42.316000000000003</v>
      </c>
      <c r="BP32" s="50">
        <v>0.25</v>
      </c>
      <c r="BQ32" s="50">
        <f>BQ9</f>
        <v>96.526427556916104</v>
      </c>
      <c r="BR32" s="50" t="s">
        <v>102</v>
      </c>
      <c r="CC32" s="50">
        <f t="shared" si="27"/>
        <v>31</v>
      </c>
      <c r="CD32" s="50">
        <f t="shared" si="7"/>
        <v>0.14220183486238533</v>
      </c>
      <c r="CE32" s="50">
        <v>11.032999999999999</v>
      </c>
      <c r="CF32" s="50">
        <v>0.25</v>
      </c>
      <c r="CG32" s="50">
        <f>CG9</f>
        <v>44.012</v>
      </c>
      <c r="CH32" s="50" t="s">
        <v>102</v>
      </c>
      <c r="CT32" s="50">
        <f t="shared" si="28"/>
        <v>31</v>
      </c>
      <c r="CU32" s="50">
        <f t="shared" si="8"/>
        <v>0.10097719869706841</v>
      </c>
      <c r="CV32" s="50">
        <v>8.093</v>
      </c>
      <c r="CW32" s="50">
        <v>0.25</v>
      </c>
      <c r="CX32" s="50">
        <f>CX9</f>
        <v>45</v>
      </c>
      <c r="CY32" s="50" t="s">
        <v>102</v>
      </c>
      <c r="DJ32" s="50">
        <f t="shared" si="29"/>
        <v>31</v>
      </c>
      <c r="DK32" s="50">
        <f t="shared" si="9"/>
        <v>0.18023255813953487</v>
      </c>
      <c r="DL32" s="50">
        <v>2.0390000000000001</v>
      </c>
      <c r="DM32" s="50">
        <v>0.25</v>
      </c>
      <c r="DN32" s="50">
        <f>DN9</f>
        <v>7.3710000000000004</v>
      </c>
      <c r="DO32" s="50" t="s">
        <v>102</v>
      </c>
      <c r="DZ32" s="50">
        <f t="shared" si="30"/>
        <v>31</v>
      </c>
      <c r="EA32" s="50">
        <f t="shared" si="10"/>
        <v>0.11481481481481481</v>
      </c>
      <c r="EB32" s="51">
        <v>33.430999999999997</v>
      </c>
      <c r="EC32" s="50">
        <v>0.25</v>
      </c>
      <c r="ED32" s="50">
        <f>ED9</f>
        <v>73.680000000000007</v>
      </c>
      <c r="EE32" s="50" t="s">
        <v>102</v>
      </c>
      <c r="EP32" s="50">
        <f t="shared" si="31"/>
        <v>31</v>
      </c>
      <c r="EQ32" s="50">
        <f t="shared" si="11"/>
        <v>0.12109375</v>
      </c>
      <c r="ER32" s="50">
        <v>6</v>
      </c>
      <c r="ES32" s="50">
        <v>0.25</v>
      </c>
      <c r="ET32" s="50">
        <f>ET9</f>
        <v>14.388199999999999</v>
      </c>
      <c r="EU32" s="50" t="s">
        <v>102</v>
      </c>
      <c r="FF32" s="50">
        <f t="shared" si="32"/>
        <v>31</v>
      </c>
      <c r="FG32" s="50">
        <f t="shared" si="12"/>
        <v>0.17714285714285713</v>
      </c>
      <c r="FH32" s="50">
        <v>2.1215000000000002</v>
      </c>
      <c r="FI32" s="50">
        <v>0.25</v>
      </c>
      <c r="FJ32" s="50">
        <f>FJ9</f>
        <v>3.9558999999999997</v>
      </c>
      <c r="FK32" s="50" t="s">
        <v>102</v>
      </c>
      <c r="FV32" s="50">
        <f t="shared" si="33"/>
        <v>31</v>
      </c>
      <c r="FW32" s="50">
        <f t="shared" si="13"/>
        <v>0.91176470588235292</v>
      </c>
      <c r="FX32" s="50">
        <v>28.66</v>
      </c>
      <c r="FY32" s="50">
        <v>0.25</v>
      </c>
      <c r="FZ32" s="50">
        <f>FZ9</f>
        <v>19.282</v>
      </c>
      <c r="GA32" s="50" t="s">
        <v>102</v>
      </c>
      <c r="GO32" s="50">
        <v>0.25</v>
      </c>
      <c r="GP32" s="50">
        <f>GP9</f>
        <v>147.80824335691335</v>
      </c>
      <c r="GQ32" s="50" t="s">
        <v>102</v>
      </c>
      <c r="HD32" s="52"/>
      <c r="HE32" s="50">
        <v>0.25</v>
      </c>
      <c r="HF32" s="50">
        <f>HF9</f>
        <v>34.18686206373502</v>
      </c>
      <c r="HG32" s="50" t="s">
        <v>102</v>
      </c>
      <c r="HR32" s="50">
        <v>31</v>
      </c>
      <c r="HS32" s="50">
        <f t="shared" si="16"/>
        <v>0.88571428571428568</v>
      </c>
      <c r="HT32" s="52">
        <v>31.18</v>
      </c>
      <c r="HU32" s="50">
        <v>0.25</v>
      </c>
      <c r="HV32" s="50">
        <f>HV9</f>
        <v>23.1</v>
      </c>
      <c r="HW32" s="50" t="s">
        <v>102</v>
      </c>
      <c r="IH32" s="50">
        <v>31</v>
      </c>
      <c r="II32" s="50">
        <f t="shared" si="17"/>
        <v>0.88571428571428568</v>
      </c>
      <c r="IJ32" s="52">
        <v>6.66</v>
      </c>
      <c r="IK32" s="50">
        <v>0.25</v>
      </c>
      <c r="IL32" s="50">
        <f>IL9</f>
        <v>5.27</v>
      </c>
      <c r="IM32" s="50" t="s">
        <v>102</v>
      </c>
      <c r="JA32" s="50">
        <v>0.25</v>
      </c>
      <c r="JB32" s="50">
        <f>JB9</f>
        <v>320.10000000000002</v>
      </c>
      <c r="JC32" s="50" t="s">
        <v>102</v>
      </c>
      <c r="JP32" s="52"/>
      <c r="JQ32" s="50">
        <v>0.25</v>
      </c>
      <c r="JR32" s="50">
        <f>JR9</f>
        <v>60.310344827586206</v>
      </c>
      <c r="JS32" s="50" t="s">
        <v>102</v>
      </c>
      <c r="KG32" s="50">
        <v>0.25</v>
      </c>
      <c r="KH32" s="50">
        <f>KH9</f>
        <v>505.51</v>
      </c>
      <c r="KI32" s="50" t="s">
        <v>102</v>
      </c>
      <c r="KV32" s="52"/>
      <c r="KW32" s="50">
        <v>0.25</v>
      </c>
      <c r="KX32" s="50">
        <f>KX9</f>
        <v>54.375</v>
      </c>
      <c r="KY32" s="50" t="s">
        <v>102</v>
      </c>
      <c r="LJ32" s="50">
        <f t="shared" si="40"/>
        <v>31</v>
      </c>
      <c r="LK32" s="50">
        <f t="shared" si="41"/>
        <v>0.72093023255813948</v>
      </c>
      <c r="LL32" s="50">
        <v>5.1440000000000001</v>
      </c>
      <c r="LM32" s="50">
        <v>0.25</v>
      </c>
      <c r="LN32" s="50">
        <f>LN9</f>
        <v>3.17</v>
      </c>
      <c r="LO32" s="50" t="s">
        <v>102</v>
      </c>
      <c r="MB32" s="52"/>
      <c r="MC32" s="50">
        <v>0.25</v>
      </c>
      <c r="MD32" s="50">
        <f>MD9</f>
        <v>0.49365822197838582</v>
      </c>
      <c r="ME32" s="50" t="s">
        <v>102</v>
      </c>
      <c r="MQ32" s="50">
        <f t="shared" si="43"/>
        <v>31</v>
      </c>
      <c r="MR32" s="50">
        <f t="shared" si="21"/>
        <v>0.81578947368421051</v>
      </c>
      <c r="MS32" s="50">
        <v>25.622</v>
      </c>
      <c r="MT32" s="50">
        <v>0.25</v>
      </c>
      <c r="MU32" s="50">
        <f>MU9</f>
        <v>19.617000000000001</v>
      </c>
      <c r="MV32" s="50" t="s">
        <v>102</v>
      </c>
    </row>
    <row r="33" spans="1:360" x14ac:dyDescent="0.25">
      <c r="A33" s="50">
        <f t="shared" si="22"/>
        <v>32</v>
      </c>
      <c r="B33" s="50">
        <f t="shared" si="2"/>
        <v>0.52459016393442626</v>
      </c>
      <c r="C33" s="50">
        <v>537</v>
      </c>
      <c r="D33" s="50">
        <v>0.75</v>
      </c>
      <c r="E33" s="50">
        <f>E9</f>
        <v>529.02</v>
      </c>
      <c r="F33" s="50" t="s">
        <v>102</v>
      </c>
      <c r="Q33" s="50">
        <f t="shared" si="23"/>
        <v>32</v>
      </c>
      <c r="R33" s="50">
        <f t="shared" si="3"/>
        <v>0.48484848484848486</v>
      </c>
      <c r="S33" s="50">
        <v>80.414000000000001</v>
      </c>
      <c r="T33" s="50">
        <v>0.75</v>
      </c>
      <c r="U33" s="50">
        <f>U9</f>
        <v>80.516999999999996</v>
      </c>
      <c r="V33" s="50" t="s">
        <v>102</v>
      </c>
      <c r="AG33" s="50">
        <f t="shared" si="24"/>
        <v>32</v>
      </c>
      <c r="AH33" s="50">
        <f t="shared" si="4"/>
        <v>0.30188679245283018</v>
      </c>
      <c r="AI33" s="50">
        <v>132.131</v>
      </c>
      <c r="AJ33" s="50">
        <v>0.75</v>
      </c>
      <c r="AK33" s="50">
        <f>AK9</f>
        <v>144.78964133537417</v>
      </c>
      <c r="AL33" s="50" t="s">
        <v>102</v>
      </c>
      <c r="AO33" s="59"/>
      <c r="AP33" s="59">
        <v>70.326397220038885</v>
      </c>
      <c r="AW33" s="50">
        <f t="shared" si="25"/>
        <v>32</v>
      </c>
      <c r="AX33" s="50">
        <f t="shared" si="5"/>
        <v>0.37647058823529411</v>
      </c>
      <c r="AY33" s="52">
        <v>33.094775162371242</v>
      </c>
      <c r="AZ33" s="50">
        <v>0.75</v>
      </c>
      <c r="BA33" s="50">
        <f>BA9</f>
        <v>42.083500000000001</v>
      </c>
      <c r="BB33" s="50" t="s">
        <v>102</v>
      </c>
      <c r="BM33" s="50">
        <f t="shared" si="26"/>
        <v>32</v>
      </c>
      <c r="BN33" s="50">
        <f t="shared" si="6"/>
        <v>0.11267605633802817</v>
      </c>
      <c r="BO33" s="52">
        <v>42.692999999999998</v>
      </c>
      <c r="BP33" s="50">
        <v>0.75</v>
      </c>
      <c r="BQ33" s="50">
        <f>BQ9</f>
        <v>96.526427556916104</v>
      </c>
      <c r="BR33" s="50" t="s">
        <v>102</v>
      </c>
      <c r="CC33" s="50">
        <f t="shared" si="27"/>
        <v>32</v>
      </c>
      <c r="CD33" s="50">
        <f t="shared" si="7"/>
        <v>0.14678899082568808</v>
      </c>
      <c r="CE33" s="50">
        <v>11.099</v>
      </c>
      <c r="CF33" s="50">
        <v>0.75</v>
      </c>
      <c r="CG33" s="50">
        <f>CG9</f>
        <v>44.012</v>
      </c>
      <c r="CH33" s="50" t="s">
        <v>102</v>
      </c>
      <c r="CT33" s="50">
        <f t="shared" si="28"/>
        <v>32</v>
      </c>
      <c r="CU33" s="50">
        <f t="shared" si="8"/>
        <v>0.10423452768729642</v>
      </c>
      <c r="CV33" s="50">
        <v>8.2210000000000001</v>
      </c>
      <c r="CW33" s="50">
        <v>0.75</v>
      </c>
      <c r="CX33" s="50">
        <f>CX9</f>
        <v>45</v>
      </c>
      <c r="CY33" s="50" t="s">
        <v>102</v>
      </c>
      <c r="DJ33" s="50">
        <f t="shared" si="29"/>
        <v>32</v>
      </c>
      <c r="DK33" s="50">
        <f t="shared" si="9"/>
        <v>0.18604651162790697</v>
      </c>
      <c r="DL33" s="50">
        <v>2.15</v>
      </c>
      <c r="DM33" s="50">
        <v>0.75</v>
      </c>
      <c r="DN33" s="50">
        <f>DN9</f>
        <v>7.3710000000000004</v>
      </c>
      <c r="DO33" s="50" t="s">
        <v>102</v>
      </c>
      <c r="DZ33" s="50">
        <f t="shared" si="30"/>
        <v>32</v>
      </c>
      <c r="EA33" s="50">
        <f t="shared" si="10"/>
        <v>0.11851851851851852</v>
      </c>
      <c r="EB33" s="50">
        <v>33.554000000000002</v>
      </c>
      <c r="EC33" s="50">
        <v>0.75</v>
      </c>
      <c r="ED33" s="50">
        <f>ED9</f>
        <v>73.680000000000007</v>
      </c>
      <c r="EE33" s="50" t="s">
        <v>102</v>
      </c>
      <c r="EP33" s="50">
        <f t="shared" si="31"/>
        <v>32</v>
      </c>
      <c r="EQ33" s="50">
        <f t="shared" si="11"/>
        <v>0.125</v>
      </c>
      <c r="ER33" s="50">
        <v>6.0236000000000001</v>
      </c>
      <c r="ES33" s="50">
        <v>0.75</v>
      </c>
      <c r="ET33" s="50">
        <f>ET9</f>
        <v>14.388199999999999</v>
      </c>
      <c r="EU33" s="50" t="s">
        <v>102</v>
      </c>
      <c r="FF33" s="50">
        <f t="shared" si="32"/>
        <v>32</v>
      </c>
      <c r="FG33" s="50">
        <f t="shared" si="12"/>
        <v>0.18285714285714286</v>
      </c>
      <c r="FH33" s="50">
        <v>2.1335999999999999</v>
      </c>
      <c r="FI33" s="50">
        <v>0.75</v>
      </c>
      <c r="FJ33" s="50">
        <f>FJ9</f>
        <v>3.9558999999999997</v>
      </c>
      <c r="FK33" s="50" t="s">
        <v>102</v>
      </c>
      <c r="FV33" s="50">
        <f t="shared" si="33"/>
        <v>32</v>
      </c>
      <c r="FW33" s="50">
        <f t="shared" si="13"/>
        <v>0.94117647058823528</v>
      </c>
      <c r="FX33" s="50">
        <v>31.34</v>
      </c>
      <c r="FY33" s="50">
        <v>0.75</v>
      </c>
      <c r="FZ33" s="50">
        <f>FZ9</f>
        <v>19.282</v>
      </c>
      <c r="GA33" s="50" t="s">
        <v>102</v>
      </c>
      <c r="GO33" s="50">
        <v>0.75</v>
      </c>
      <c r="GP33" s="50">
        <f>GP9</f>
        <v>147.80824335691335</v>
      </c>
      <c r="GQ33" s="50" t="s">
        <v>102</v>
      </c>
      <c r="HD33" s="52"/>
      <c r="HE33" s="50">
        <v>0.75</v>
      </c>
      <c r="HF33" s="50">
        <f>HF9</f>
        <v>34.18686206373502</v>
      </c>
      <c r="HG33" s="50" t="s">
        <v>102</v>
      </c>
      <c r="HR33" s="50">
        <v>32</v>
      </c>
      <c r="HS33" s="50">
        <f t="shared" si="16"/>
        <v>0.91428571428571426</v>
      </c>
      <c r="HT33" s="52">
        <v>31.75</v>
      </c>
      <c r="HU33" s="50">
        <v>0.75</v>
      </c>
      <c r="HV33" s="50">
        <f>HV9</f>
        <v>23.1</v>
      </c>
      <c r="HW33" s="50" t="s">
        <v>102</v>
      </c>
      <c r="IH33" s="50">
        <v>32</v>
      </c>
      <c r="II33" s="50">
        <f t="shared" si="17"/>
        <v>0.91428571428571426</v>
      </c>
      <c r="IJ33" s="52">
        <v>8.44</v>
      </c>
      <c r="IK33" s="50">
        <v>0.75</v>
      </c>
      <c r="IL33" s="50">
        <f>IL9</f>
        <v>5.27</v>
      </c>
      <c r="IM33" s="50" t="s">
        <v>102</v>
      </c>
      <c r="JA33" s="50">
        <v>0.75</v>
      </c>
      <c r="JB33" s="50">
        <f>JB9</f>
        <v>320.10000000000002</v>
      </c>
      <c r="JC33" s="50" t="s">
        <v>102</v>
      </c>
      <c r="JP33" s="52"/>
      <c r="JQ33" s="50">
        <v>0.75</v>
      </c>
      <c r="JR33" s="50">
        <f>JR9</f>
        <v>60.310344827586206</v>
      </c>
      <c r="JS33" s="50" t="s">
        <v>102</v>
      </c>
      <c r="KG33" s="50">
        <v>0.75</v>
      </c>
      <c r="KH33" s="50">
        <f>KH9</f>
        <v>505.51</v>
      </c>
      <c r="KI33" s="50" t="s">
        <v>102</v>
      </c>
      <c r="KV33" s="52"/>
      <c r="KW33" s="50">
        <v>0.75</v>
      </c>
      <c r="KX33" s="50">
        <f>KX9</f>
        <v>54.375</v>
      </c>
      <c r="KY33" s="50" t="s">
        <v>102</v>
      </c>
      <c r="LJ33" s="50">
        <f t="shared" si="40"/>
        <v>32</v>
      </c>
      <c r="LK33" s="50">
        <f t="shared" si="41"/>
        <v>0.7441860465116279</v>
      </c>
      <c r="LL33" s="50">
        <v>5.335</v>
      </c>
      <c r="LM33" s="50">
        <v>0.75</v>
      </c>
      <c r="LN33" s="50">
        <f>LN9</f>
        <v>3.17</v>
      </c>
      <c r="LO33" s="50" t="s">
        <v>102</v>
      </c>
      <c r="MB33" s="52"/>
      <c r="MC33" s="50">
        <v>0.75</v>
      </c>
      <c r="MD33" s="50">
        <f>MD9</f>
        <v>0.49365822197838582</v>
      </c>
      <c r="ME33" s="50" t="s">
        <v>102</v>
      </c>
      <c r="MQ33" s="50">
        <f t="shared" si="43"/>
        <v>32</v>
      </c>
      <c r="MR33" s="50">
        <f t="shared" si="21"/>
        <v>0.84210526315789469</v>
      </c>
      <c r="MS33" s="50">
        <v>25.742000000000001</v>
      </c>
      <c r="MT33" s="50">
        <v>0.75</v>
      </c>
      <c r="MU33" s="50">
        <f>MU9</f>
        <v>19.617000000000001</v>
      </c>
      <c r="MV33" s="50" t="s">
        <v>102</v>
      </c>
    </row>
    <row r="34" spans="1:360" x14ac:dyDescent="0.25">
      <c r="A34" s="50">
        <f t="shared" si="22"/>
        <v>33</v>
      </c>
      <c r="B34" s="50">
        <f t="shared" si="2"/>
        <v>0.54098360655737709</v>
      </c>
      <c r="C34" s="50">
        <v>543.89</v>
      </c>
      <c r="D34" s="50">
        <v>0.75</v>
      </c>
      <c r="E34" s="50">
        <f>IF(E10&gt;E15,E10,E15)</f>
        <v>474.71025188141482</v>
      </c>
      <c r="F34" s="50" t="s">
        <v>103</v>
      </c>
      <c r="Q34" s="50">
        <f t="shared" si="23"/>
        <v>33</v>
      </c>
      <c r="R34" s="50">
        <f t="shared" si="3"/>
        <v>0.5</v>
      </c>
      <c r="S34" s="50">
        <v>80.516999999999996</v>
      </c>
      <c r="T34" s="50">
        <v>0.75</v>
      </c>
      <c r="U34" s="50">
        <f>IF(U10&gt;U15,U10,U15)</f>
        <v>75.896631095537558</v>
      </c>
      <c r="V34" s="50" t="s">
        <v>103</v>
      </c>
      <c r="AG34" s="50">
        <f t="shared" si="24"/>
        <v>33</v>
      </c>
      <c r="AH34" s="50">
        <f t="shared" si="4"/>
        <v>0.31132075471698112</v>
      </c>
      <c r="AI34" s="50">
        <v>133.19999999999999</v>
      </c>
      <c r="AJ34" s="50">
        <v>0.75</v>
      </c>
      <c r="AK34" s="50">
        <f>IF(AK10&gt;AK15,AK10,AK15)</f>
        <v>138.55353098410322</v>
      </c>
      <c r="AL34" s="50" t="s">
        <v>103</v>
      </c>
      <c r="AO34" s="59"/>
      <c r="AP34" s="59">
        <v>79.979039975730501</v>
      </c>
      <c r="AW34" s="50">
        <f t="shared" si="25"/>
        <v>33</v>
      </c>
      <c r="AX34" s="50">
        <f t="shared" si="5"/>
        <v>0.38823529411764707</v>
      </c>
      <c r="AY34" s="50">
        <v>33.837000000000003</v>
      </c>
      <c r="AZ34" s="50">
        <v>0.75</v>
      </c>
      <c r="BA34" s="50">
        <f>IF(BA10&gt;BA15,BA10,BA15)</f>
        <v>34.412249399509285</v>
      </c>
      <c r="BB34" s="50" t="s">
        <v>103</v>
      </c>
      <c r="BM34" s="50">
        <f t="shared" si="26"/>
        <v>33</v>
      </c>
      <c r="BN34" s="50">
        <f t="shared" si="6"/>
        <v>0.11619718309859155</v>
      </c>
      <c r="BO34" s="52">
        <v>42.798000000000002</v>
      </c>
      <c r="BP34" s="50">
        <v>0.75</v>
      </c>
      <c r="BQ34" s="50">
        <f>IF(BQ10&gt;BQ15,BQ10,BQ15)</f>
        <v>89.130090986543934</v>
      </c>
      <c r="BR34" s="50" t="s">
        <v>103</v>
      </c>
      <c r="CC34" s="50">
        <f t="shared" si="27"/>
        <v>33</v>
      </c>
      <c r="CD34" s="50">
        <f t="shared" si="7"/>
        <v>0.15137614678899083</v>
      </c>
      <c r="CE34" s="50">
        <v>11.686</v>
      </c>
      <c r="CF34" s="50">
        <v>0.75</v>
      </c>
      <c r="CG34" s="50">
        <f>IF(CG10&gt;CG15,CG10,CG15)</f>
        <v>39.937289081765691</v>
      </c>
      <c r="CH34" s="50" t="s">
        <v>103</v>
      </c>
      <c r="CT34" s="50">
        <f t="shared" si="28"/>
        <v>33</v>
      </c>
      <c r="CU34" s="50">
        <f t="shared" si="8"/>
        <v>0.10749185667752444</v>
      </c>
      <c r="CV34" s="52">
        <v>8.2230000000000008</v>
      </c>
      <c r="CW34" s="50">
        <v>0.75</v>
      </c>
      <c r="CX34" s="50">
        <f>IF(CX10&gt;CX15,CX10,CX15)</f>
        <v>39.444619606282529</v>
      </c>
      <c r="CY34" s="50" t="s">
        <v>103</v>
      </c>
      <c r="DJ34" s="50">
        <f t="shared" si="29"/>
        <v>33</v>
      </c>
      <c r="DK34" s="50">
        <f t="shared" si="9"/>
        <v>0.19186046511627908</v>
      </c>
      <c r="DL34" s="50">
        <v>2.2109999999999999</v>
      </c>
      <c r="DM34" s="50">
        <v>0.75</v>
      </c>
      <c r="DN34" s="50">
        <f>IF(DN10&gt;DN15,DN10,DN15)</f>
        <v>5.009522143628292</v>
      </c>
      <c r="DO34" s="50" t="s">
        <v>103</v>
      </c>
      <c r="DZ34" s="50">
        <f t="shared" si="30"/>
        <v>33</v>
      </c>
      <c r="EA34" s="50">
        <f t="shared" si="10"/>
        <v>0.12222222222222222</v>
      </c>
      <c r="EB34" s="50">
        <v>33.883000000000003</v>
      </c>
      <c r="EC34" s="50">
        <v>0.75</v>
      </c>
      <c r="ED34" s="50">
        <f>IF(ED10&gt;ED15,ED10,ED15)</f>
        <v>68.126011457618915</v>
      </c>
      <c r="EE34" s="50" t="s">
        <v>103</v>
      </c>
      <c r="EP34" s="50">
        <f t="shared" si="31"/>
        <v>33</v>
      </c>
      <c r="EQ34" s="50">
        <f t="shared" si="11"/>
        <v>0.12890625</v>
      </c>
      <c r="ER34" s="50">
        <v>6.3310000000000004</v>
      </c>
      <c r="ES34" s="50">
        <v>0.75</v>
      </c>
      <c r="ET34" s="50">
        <f>IF(ET10&gt;ET15,ET10,ET15)</f>
        <v>13.050771278591148</v>
      </c>
      <c r="EU34" s="50" t="s">
        <v>103</v>
      </c>
      <c r="FF34" s="50">
        <f t="shared" si="32"/>
        <v>33</v>
      </c>
      <c r="FG34" s="50">
        <f t="shared" si="12"/>
        <v>0.18857142857142858</v>
      </c>
      <c r="FH34" s="50">
        <v>2.1425999999999998</v>
      </c>
      <c r="FI34" s="50">
        <v>0.75</v>
      </c>
      <c r="FJ34" s="50">
        <f>IF(FJ10&gt;FJ15,FJ10,FJ15)</f>
        <v>3.6118597373860597</v>
      </c>
      <c r="FK34" s="50" t="s">
        <v>103</v>
      </c>
      <c r="FV34" s="50">
        <f t="shared" si="33"/>
        <v>33</v>
      </c>
      <c r="FW34" s="50">
        <f t="shared" si="13"/>
        <v>0.97058823529411764</v>
      </c>
      <c r="FX34" s="50">
        <v>31.364000000000001</v>
      </c>
      <c r="FY34" s="50">
        <v>0.75</v>
      </c>
      <c r="FZ34" s="50">
        <f>IF(FZ10&gt;FZ15,FZ10,FZ15)</f>
        <v>17.107883227589703</v>
      </c>
      <c r="GA34" s="50" t="s">
        <v>103</v>
      </c>
      <c r="GO34" s="50">
        <v>0.75</v>
      </c>
      <c r="GP34" s="50">
        <f>IF(GP10&gt;GP15,GP10,GP15)</f>
        <v>130.33816603571188</v>
      </c>
      <c r="GQ34" s="50" t="s">
        <v>103</v>
      </c>
      <c r="HD34" s="52"/>
      <c r="HE34" s="50">
        <v>0.75</v>
      </c>
      <c r="HF34" s="50">
        <f>IF(HF10&gt;HF15,HF10,HF15)</f>
        <v>32.197133165101562</v>
      </c>
      <c r="HG34" s="50" t="s">
        <v>103</v>
      </c>
      <c r="HR34" s="50">
        <v>33</v>
      </c>
      <c r="HS34" s="50">
        <f t="shared" si="16"/>
        <v>0.94285714285714284</v>
      </c>
      <c r="HT34" s="52">
        <v>32.020000000000003</v>
      </c>
      <c r="HU34" s="50">
        <v>0.75</v>
      </c>
      <c r="HV34" s="50">
        <f>IF(HV10&gt;HV15,HV10,HV15)</f>
        <v>19.938831902372552</v>
      </c>
      <c r="HW34" s="50" t="s">
        <v>103</v>
      </c>
      <c r="IH34" s="50">
        <v>33</v>
      </c>
      <c r="II34" s="50">
        <f t="shared" si="17"/>
        <v>0.94285714285714284</v>
      </c>
      <c r="IJ34" s="52">
        <v>8.49</v>
      </c>
      <c r="IK34" s="50">
        <v>0.75</v>
      </c>
      <c r="IL34" s="50">
        <f>IF(IL10&gt;IL15,IL10,IL15)</f>
        <v>4.9374728183379322</v>
      </c>
      <c r="IM34" s="50" t="s">
        <v>103</v>
      </c>
      <c r="JA34" s="50">
        <v>0.75</v>
      </c>
      <c r="JB34" s="50">
        <f>IF(JB10&gt;JB15,JB10,JB15)</f>
        <v>226.83575708881943</v>
      </c>
      <c r="JC34" s="50" t="s">
        <v>103</v>
      </c>
      <c r="JP34" s="52"/>
      <c r="JQ34" s="50">
        <v>0.75</v>
      </c>
      <c r="JR34" s="50">
        <f>IF(JR10&gt;JR15,JR10,JR15)</f>
        <v>38.902642755691616</v>
      </c>
      <c r="JS34" s="50" t="s">
        <v>103</v>
      </c>
      <c r="KG34" s="50">
        <v>0.75</v>
      </c>
      <c r="KH34" s="50">
        <f>IF(KH10&gt;KH15,KH10,KH15)</f>
        <v>414.72213333333332</v>
      </c>
      <c r="KI34" s="50" t="s">
        <v>103</v>
      </c>
      <c r="KV34" s="52"/>
      <c r="KW34" s="50">
        <v>0.75</v>
      </c>
      <c r="KX34" s="50">
        <f>IF(KX10&gt;KX15,KX10,KX15)</f>
        <v>53.176000000000002</v>
      </c>
      <c r="KY34" s="50" t="s">
        <v>103</v>
      </c>
      <c r="LJ34" s="50">
        <f>LJ33+1</f>
        <v>33</v>
      </c>
      <c r="LK34" s="50">
        <f t="shared" si="41"/>
        <v>0.76744186046511631</v>
      </c>
      <c r="LL34" s="50">
        <v>5.694</v>
      </c>
      <c r="LM34" s="50">
        <v>0.75</v>
      </c>
      <c r="LN34" s="50">
        <f>IF(LN10&gt;LN15,LN10,LN15)</f>
        <v>2.5412500000000002</v>
      </c>
      <c r="LO34" s="50" t="s">
        <v>103</v>
      </c>
      <c r="MB34" s="52"/>
      <c r="MC34" s="50">
        <v>0.75</v>
      </c>
      <c r="MD34" s="50">
        <f>IF(MD10&gt;MD15,MD10,MD15)</f>
        <v>0.36282733594033501</v>
      </c>
      <c r="ME34" s="50" t="s">
        <v>103</v>
      </c>
      <c r="MQ34" s="50">
        <f t="shared" si="43"/>
        <v>33</v>
      </c>
      <c r="MR34" s="50">
        <f t="shared" si="21"/>
        <v>0.86842105263157898</v>
      </c>
      <c r="MS34" s="50">
        <v>25.812999999999999</v>
      </c>
      <c r="MT34" s="50">
        <v>0.75</v>
      </c>
      <c r="MU34" s="50">
        <f>IF(MU10&gt;MU15,MU10,MU15)</f>
        <v>17.735597850401547</v>
      </c>
      <c r="MV34" s="50" t="s">
        <v>103</v>
      </c>
    </row>
    <row r="35" spans="1:360" x14ac:dyDescent="0.25">
      <c r="A35" s="50">
        <f t="shared" si="22"/>
        <v>34</v>
      </c>
      <c r="B35" s="50">
        <f t="shared" si="2"/>
        <v>0.55737704918032782</v>
      </c>
      <c r="C35" s="50">
        <v>550.33000000000004</v>
      </c>
      <c r="D35" s="50">
        <v>0.75</v>
      </c>
      <c r="E35" s="50">
        <f>E10</f>
        <v>403.685</v>
      </c>
      <c r="F35" s="50" t="s">
        <v>82</v>
      </c>
      <c r="Q35" s="50">
        <f t="shared" si="23"/>
        <v>34</v>
      </c>
      <c r="R35" s="50">
        <f t="shared" si="3"/>
        <v>0.51515151515151514</v>
      </c>
      <c r="S35" s="50">
        <v>80.521000000000001</v>
      </c>
      <c r="T35" s="50">
        <v>0.75</v>
      </c>
      <c r="U35" s="50">
        <f>U10</f>
        <v>69.330500000000001</v>
      </c>
      <c r="V35" s="50" t="s">
        <v>82</v>
      </c>
      <c r="AG35" s="50">
        <f t="shared" si="24"/>
        <v>34</v>
      </c>
      <c r="AH35" s="50">
        <f t="shared" si="4"/>
        <v>0.32075471698113206</v>
      </c>
      <c r="AI35" s="50">
        <v>133.511</v>
      </c>
      <c r="AJ35" s="50">
        <v>0.75</v>
      </c>
      <c r="AK35" s="50">
        <f>AK10</f>
        <v>126.30065239454487</v>
      </c>
      <c r="AL35" s="50" t="s">
        <v>82</v>
      </c>
      <c r="AO35" s="59"/>
      <c r="AP35" s="59">
        <v>71.015871702588285</v>
      </c>
      <c r="AW35" s="50">
        <f t="shared" si="25"/>
        <v>34</v>
      </c>
      <c r="AX35" s="50">
        <f t="shared" si="5"/>
        <v>0.4</v>
      </c>
      <c r="AY35" s="50">
        <v>34.421999999999997</v>
      </c>
      <c r="AZ35" s="50">
        <v>0.75</v>
      </c>
      <c r="BA35" s="50">
        <f>BA10</f>
        <v>18.348749999999999</v>
      </c>
      <c r="BB35" s="50" t="s">
        <v>82</v>
      </c>
      <c r="BM35" s="50">
        <f t="shared" si="26"/>
        <v>34</v>
      </c>
      <c r="BN35" s="50">
        <f t="shared" si="6"/>
        <v>0.11971830985915492</v>
      </c>
      <c r="BO35" s="52">
        <v>44.36</v>
      </c>
      <c r="BP35" s="50">
        <v>0.75</v>
      </c>
      <c r="BQ35" s="50">
        <f>BQ10</f>
        <v>67.06</v>
      </c>
      <c r="BR35" s="50" t="s">
        <v>82</v>
      </c>
      <c r="CC35" s="50">
        <f t="shared" si="27"/>
        <v>34</v>
      </c>
      <c r="CD35" s="50">
        <f t="shared" si="7"/>
        <v>0.15596330275229359</v>
      </c>
      <c r="CE35" s="50">
        <v>12.433999999999999</v>
      </c>
      <c r="CF35" s="50">
        <v>0.75</v>
      </c>
      <c r="CG35" s="50">
        <f>CG10</f>
        <v>23.221499999999999</v>
      </c>
      <c r="CH35" s="50" t="s">
        <v>82</v>
      </c>
      <c r="CT35" s="50">
        <f t="shared" si="28"/>
        <v>34</v>
      </c>
      <c r="CU35" s="50">
        <f t="shared" si="8"/>
        <v>0.11074918566775244</v>
      </c>
      <c r="CV35" s="50">
        <v>8.27</v>
      </c>
      <c r="CW35" s="50">
        <v>0.75</v>
      </c>
      <c r="CX35" s="50">
        <f>CX10</f>
        <v>15.635</v>
      </c>
      <c r="CY35" s="50" t="s">
        <v>82</v>
      </c>
      <c r="DJ35" s="50">
        <f t="shared" si="29"/>
        <v>34</v>
      </c>
      <c r="DK35" s="50">
        <f t="shared" si="9"/>
        <v>0.19767441860465115</v>
      </c>
      <c r="DL35" s="50">
        <v>2.383</v>
      </c>
      <c r="DM35" s="50">
        <v>0.75</v>
      </c>
      <c r="DN35" s="50">
        <f>DN10</f>
        <v>2.96</v>
      </c>
      <c r="DO35" s="50" t="s">
        <v>82</v>
      </c>
      <c r="DZ35" s="50">
        <f t="shared" si="30"/>
        <v>34</v>
      </c>
      <c r="EA35" s="50">
        <f t="shared" si="10"/>
        <v>0.12592592592592591</v>
      </c>
      <c r="EB35" s="50">
        <v>34.088999999999999</v>
      </c>
      <c r="EC35" s="50">
        <v>0.75</v>
      </c>
      <c r="ED35" s="50">
        <f>ED10</f>
        <v>47.229500000000002</v>
      </c>
      <c r="EE35" s="50" t="s">
        <v>82</v>
      </c>
      <c r="EP35" s="50">
        <f t="shared" si="31"/>
        <v>34</v>
      </c>
      <c r="EQ35" s="50">
        <f t="shared" ref="EQ35:EQ98" si="44">(EP35/($EX$15 +1))</f>
        <v>0.1328125</v>
      </c>
      <c r="ER35" s="50">
        <v>6.4394999999999998</v>
      </c>
      <c r="ES35" s="50">
        <v>0.75</v>
      </c>
      <c r="ET35" s="50">
        <f>ET10</f>
        <v>8.7007999999999992</v>
      </c>
      <c r="EU35" s="50" t="s">
        <v>82</v>
      </c>
      <c r="FF35" s="50">
        <f t="shared" si="32"/>
        <v>34</v>
      </c>
      <c r="FG35" s="50">
        <f t="shared" si="12"/>
        <v>0.19428571428571428</v>
      </c>
      <c r="FH35" s="50">
        <v>2.1863000000000001</v>
      </c>
      <c r="FI35" s="50">
        <v>0.75</v>
      </c>
      <c r="FJ35" s="50">
        <f>FJ10</f>
        <v>2.4959000000000002</v>
      </c>
      <c r="FK35" s="50" t="s">
        <v>82</v>
      </c>
      <c r="FY35" s="50">
        <v>0.75</v>
      </c>
      <c r="FZ35" s="50">
        <f>FZ10</f>
        <v>15.7775</v>
      </c>
      <c r="GA35" s="50" t="s">
        <v>82</v>
      </c>
      <c r="GO35" s="50">
        <v>0.75</v>
      </c>
      <c r="GP35" s="50">
        <f>GP10</f>
        <v>113.63250000000001</v>
      </c>
      <c r="GQ35" s="50" t="s">
        <v>82</v>
      </c>
      <c r="HD35" s="52"/>
      <c r="HE35" s="50">
        <v>0.75</v>
      </c>
      <c r="HF35" s="50">
        <f>HF10</f>
        <v>32.197133165101562</v>
      </c>
      <c r="HG35" s="50" t="s">
        <v>82</v>
      </c>
      <c r="HR35" s="50">
        <v>34</v>
      </c>
      <c r="HS35" s="50">
        <f t="shared" si="16"/>
        <v>0.97142857142857142</v>
      </c>
      <c r="HT35" s="52">
        <v>32.26</v>
      </c>
      <c r="HU35" s="50">
        <v>0.75</v>
      </c>
      <c r="HV35" s="50">
        <f>HV10</f>
        <v>17.126978274659056</v>
      </c>
      <c r="HW35" s="50" t="s">
        <v>82</v>
      </c>
      <c r="IH35" s="50">
        <v>34</v>
      </c>
      <c r="II35" s="50">
        <f t="shared" si="17"/>
        <v>0.97142857142857142</v>
      </c>
      <c r="IJ35" s="52">
        <v>9.6300000000000008</v>
      </c>
      <c r="IK35" s="50">
        <v>0.75</v>
      </c>
      <c r="IL35" s="50">
        <f>IL10</f>
        <v>4.5150000000000006</v>
      </c>
      <c r="IM35" s="50" t="s">
        <v>82</v>
      </c>
      <c r="JA35" s="50">
        <v>0.75</v>
      </c>
      <c r="JB35" s="50">
        <f>JB10</f>
        <v>225.31591720790414</v>
      </c>
      <c r="JC35" s="50" t="s">
        <v>82</v>
      </c>
      <c r="JP35" s="52"/>
      <c r="JQ35" s="50">
        <v>0.75</v>
      </c>
      <c r="JR35" s="50">
        <f>JR10</f>
        <v>38.902642755691616</v>
      </c>
      <c r="JS35" s="50" t="s">
        <v>82</v>
      </c>
      <c r="KG35" s="50">
        <v>0.75</v>
      </c>
      <c r="KH35" s="50">
        <f>KH10</f>
        <v>383.93499999999995</v>
      </c>
      <c r="KI35" s="50" t="s">
        <v>82</v>
      </c>
      <c r="KV35" s="52"/>
      <c r="KW35" s="50">
        <v>0.75</v>
      </c>
      <c r="KX35" s="50">
        <f>KX10</f>
        <v>53.176000000000002</v>
      </c>
      <c r="KY35" s="50" t="s">
        <v>82</v>
      </c>
      <c r="LJ35" s="50">
        <f>LJ34+1</f>
        <v>34</v>
      </c>
      <c r="LK35" s="50">
        <f t="shared" si="41"/>
        <v>0.79069767441860461</v>
      </c>
      <c r="LL35" s="50">
        <v>6.077</v>
      </c>
      <c r="LM35" s="50">
        <v>0.75</v>
      </c>
      <c r="LN35" s="50">
        <f>LN10</f>
        <v>2.5412500000000002</v>
      </c>
      <c r="LO35" s="50" t="s">
        <v>82</v>
      </c>
      <c r="MB35" s="52"/>
      <c r="MC35" s="50">
        <v>0.75</v>
      </c>
      <c r="MD35" s="50">
        <f>MD10</f>
        <v>0.36282733594033501</v>
      </c>
      <c r="ME35" s="50" t="s">
        <v>82</v>
      </c>
      <c r="MQ35" s="50">
        <f t="shared" si="43"/>
        <v>34</v>
      </c>
      <c r="MR35" s="50">
        <f t="shared" si="21"/>
        <v>0.89473684210526316</v>
      </c>
      <c r="MS35" s="50">
        <v>27.367999999999999</v>
      </c>
      <c r="MT35" s="50">
        <v>0.75</v>
      </c>
      <c r="MU35" s="50">
        <f>MU10</f>
        <v>15.7775</v>
      </c>
      <c r="MV35" s="50" t="s">
        <v>82</v>
      </c>
    </row>
    <row r="36" spans="1:360" x14ac:dyDescent="0.25">
      <c r="A36" s="50">
        <f t="shared" si="22"/>
        <v>35</v>
      </c>
      <c r="B36" s="50">
        <f t="shared" si="2"/>
        <v>0.57377049180327866</v>
      </c>
      <c r="C36" s="50">
        <v>557.65</v>
      </c>
      <c r="D36" s="50">
        <v>0.25</v>
      </c>
      <c r="E36" s="50">
        <f>E10</f>
        <v>403.685</v>
      </c>
      <c r="F36" s="50" t="s">
        <v>82</v>
      </c>
      <c r="Q36" s="50">
        <f t="shared" si="23"/>
        <v>35</v>
      </c>
      <c r="R36" s="50">
        <f t="shared" si="3"/>
        <v>0.53030303030303028</v>
      </c>
      <c r="S36" s="50">
        <v>80.747</v>
      </c>
      <c r="T36" s="50">
        <v>0.25</v>
      </c>
      <c r="U36" s="50">
        <f>U10</f>
        <v>69.330500000000001</v>
      </c>
      <c r="V36" s="50" t="s">
        <v>82</v>
      </c>
      <c r="AG36" s="50">
        <f t="shared" si="24"/>
        <v>35</v>
      </c>
      <c r="AH36" s="50">
        <f t="shared" si="4"/>
        <v>0.330188679245283</v>
      </c>
      <c r="AI36" s="50">
        <v>133.79310344827587</v>
      </c>
      <c r="AJ36" s="50">
        <v>0.25</v>
      </c>
      <c r="AK36" s="50">
        <f>AK10</f>
        <v>126.30065239454487</v>
      </c>
      <c r="AL36" s="50" t="s">
        <v>82</v>
      </c>
      <c r="AW36" s="50">
        <f t="shared" si="25"/>
        <v>35</v>
      </c>
      <c r="AX36" s="50">
        <f t="shared" si="5"/>
        <v>0.41176470588235292</v>
      </c>
      <c r="AY36" s="50">
        <v>35.746000000000002</v>
      </c>
      <c r="AZ36" s="50">
        <v>0.25</v>
      </c>
      <c r="BA36" s="50">
        <f>BA10</f>
        <v>18.348749999999999</v>
      </c>
      <c r="BB36" s="50" t="s">
        <v>82</v>
      </c>
      <c r="BM36" s="50">
        <f t="shared" si="26"/>
        <v>35</v>
      </c>
      <c r="BN36" s="50">
        <f t="shared" si="6"/>
        <v>0.12323943661971831</v>
      </c>
      <c r="BO36" s="52">
        <v>46.026000000000003</v>
      </c>
      <c r="BP36" s="50">
        <v>0.25</v>
      </c>
      <c r="BQ36" s="50">
        <f>BQ10</f>
        <v>67.06</v>
      </c>
      <c r="BR36" s="50" t="s">
        <v>82</v>
      </c>
      <c r="CC36" s="50">
        <f t="shared" si="27"/>
        <v>35</v>
      </c>
      <c r="CD36" s="50">
        <f t="shared" si="7"/>
        <v>0.16055045871559634</v>
      </c>
      <c r="CE36" s="50">
        <v>13.022</v>
      </c>
      <c r="CF36" s="50">
        <v>0.25</v>
      </c>
      <c r="CG36" s="50">
        <f>CG10</f>
        <v>23.221499999999999</v>
      </c>
      <c r="CH36" s="50" t="s">
        <v>82</v>
      </c>
      <c r="CT36" s="50">
        <f t="shared" si="28"/>
        <v>35</v>
      </c>
      <c r="CU36" s="50">
        <f t="shared" si="8"/>
        <v>0.11400651465798045</v>
      </c>
      <c r="CV36" s="50">
        <v>8.5589999999999993</v>
      </c>
      <c r="CW36" s="50">
        <v>0.25</v>
      </c>
      <c r="CX36" s="50">
        <f>CX10</f>
        <v>15.635</v>
      </c>
      <c r="CY36" s="50" t="s">
        <v>82</v>
      </c>
      <c r="DJ36" s="50">
        <f t="shared" si="29"/>
        <v>35</v>
      </c>
      <c r="DK36" s="50">
        <f t="shared" si="9"/>
        <v>0.20348837209302326</v>
      </c>
      <c r="DL36" s="50">
        <v>2.4192999999999998</v>
      </c>
      <c r="DM36" s="50">
        <v>0.25</v>
      </c>
      <c r="DN36" s="50">
        <f>DN10</f>
        <v>2.96</v>
      </c>
      <c r="DO36" s="50" t="s">
        <v>82</v>
      </c>
      <c r="DZ36" s="50">
        <f t="shared" si="30"/>
        <v>35</v>
      </c>
      <c r="EA36" s="50">
        <f t="shared" si="10"/>
        <v>0.12962962962962962</v>
      </c>
      <c r="EB36" s="50">
        <v>34.698</v>
      </c>
      <c r="EC36" s="50">
        <v>0.25</v>
      </c>
      <c r="ED36" s="50">
        <f>ED10</f>
        <v>47.229500000000002</v>
      </c>
      <c r="EE36" s="50" t="s">
        <v>82</v>
      </c>
      <c r="EP36" s="50">
        <f t="shared" si="31"/>
        <v>35</v>
      </c>
      <c r="EQ36" s="50">
        <f t="shared" si="44"/>
        <v>0.13671875</v>
      </c>
      <c r="ER36" s="51">
        <v>6.4733000000000001</v>
      </c>
      <c r="ES36" s="50">
        <v>0.25</v>
      </c>
      <c r="ET36" s="50">
        <f>ET10</f>
        <v>8.7007999999999992</v>
      </c>
      <c r="EU36" s="50" t="s">
        <v>82</v>
      </c>
      <c r="FF36" s="50">
        <f t="shared" si="32"/>
        <v>35</v>
      </c>
      <c r="FG36" s="50">
        <f t="shared" si="12"/>
        <v>0.2</v>
      </c>
      <c r="FH36" s="50">
        <v>2.2094</v>
      </c>
      <c r="FI36" s="50">
        <v>0.25</v>
      </c>
      <c r="FJ36" s="50">
        <f>FJ10</f>
        <v>2.4959000000000002</v>
      </c>
      <c r="FK36" s="50" t="s">
        <v>82</v>
      </c>
      <c r="FY36" s="50">
        <v>0.25</v>
      </c>
      <c r="FZ36" s="50">
        <f>FZ10</f>
        <v>15.7775</v>
      </c>
      <c r="GA36" s="50" t="s">
        <v>82</v>
      </c>
      <c r="GO36" s="50">
        <v>0.25</v>
      </c>
      <c r="GP36" s="50">
        <f>GP10</f>
        <v>113.63250000000001</v>
      </c>
      <c r="GQ36" s="50" t="s">
        <v>82</v>
      </c>
      <c r="HD36" s="52"/>
      <c r="HE36" s="50">
        <v>0.25</v>
      </c>
      <c r="HF36" s="50">
        <f>HF10</f>
        <v>32.197133165101562</v>
      </c>
      <c r="HG36" s="50" t="s">
        <v>82</v>
      </c>
      <c r="HU36" s="50">
        <v>0.25</v>
      </c>
      <c r="HV36" s="50">
        <f>HV10</f>
        <v>17.126978274659056</v>
      </c>
      <c r="HW36" s="50" t="s">
        <v>82</v>
      </c>
      <c r="IK36" s="50">
        <v>0.25</v>
      </c>
      <c r="IL36" s="50">
        <f>IL10</f>
        <v>4.5150000000000006</v>
      </c>
      <c r="IM36" s="50" t="s">
        <v>82</v>
      </c>
      <c r="JA36" s="50">
        <v>0.25</v>
      </c>
      <c r="JB36" s="50">
        <f>JB10</f>
        <v>225.31591720790414</v>
      </c>
      <c r="JC36" s="50" t="s">
        <v>82</v>
      </c>
      <c r="JP36" s="52"/>
      <c r="JQ36" s="50">
        <v>0.25</v>
      </c>
      <c r="JR36" s="50">
        <f>JR10</f>
        <v>38.902642755691616</v>
      </c>
      <c r="JS36" s="50" t="s">
        <v>82</v>
      </c>
      <c r="KG36" s="50">
        <v>0.25</v>
      </c>
      <c r="KH36" s="50">
        <f>KH10</f>
        <v>383.93499999999995</v>
      </c>
      <c r="KI36" s="50" t="s">
        <v>82</v>
      </c>
      <c r="KV36" s="52"/>
      <c r="KW36" s="50">
        <v>0.25</v>
      </c>
      <c r="KX36" s="50">
        <f>KX10</f>
        <v>53.176000000000002</v>
      </c>
      <c r="KY36" s="50" t="s">
        <v>82</v>
      </c>
      <c r="LJ36" s="50">
        <f>LJ35+1</f>
        <v>35</v>
      </c>
      <c r="LK36" s="50">
        <f t="shared" si="41"/>
        <v>0.81395348837209303</v>
      </c>
      <c r="LL36" s="50">
        <v>6.2919999999999998</v>
      </c>
      <c r="LM36" s="50">
        <v>0.25</v>
      </c>
      <c r="LN36" s="50">
        <f>LN10</f>
        <v>2.5412500000000002</v>
      </c>
      <c r="LO36" s="50" t="s">
        <v>82</v>
      </c>
      <c r="MB36" s="52"/>
      <c r="MC36" s="50">
        <v>0.25</v>
      </c>
      <c r="MD36" s="50">
        <f>MD10</f>
        <v>0.36282733594033501</v>
      </c>
      <c r="ME36" s="50" t="s">
        <v>82</v>
      </c>
      <c r="MQ36" s="50">
        <f t="shared" si="43"/>
        <v>35</v>
      </c>
      <c r="MR36" s="50">
        <f t="shared" si="21"/>
        <v>0.92105263157894735</v>
      </c>
      <c r="MS36" s="50">
        <v>28.66</v>
      </c>
      <c r="MT36" s="50">
        <v>0.25</v>
      </c>
      <c r="MU36" s="50">
        <f>MU10</f>
        <v>15.7775</v>
      </c>
      <c r="MV36" s="50" t="s">
        <v>82</v>
      </c>
    </row>
    <row r="37" spans="1:360" x14ac:dyDescent="0.25">
      <c r="A37" s="50">
        <f t="shared" si="22"/>
        <v>36</v>
      </c>
      <c r="B37" s="50">
        <f t="shared" si="2"/>
        <v>0.5901639344262295</v>
      </c>
      <c r="C37" s="50">
        <v>558.26</v>
      </c>
      <c r="D37" s="50">
        <v>0.25</v>
      </c>
      <c r="E37" s="50">
        <f>E34</f>
        <v>474.71025188141482</v>
      </c>
      <c r="F37" s="50" t="s">
        <v>103</v>
      </c>
      <c r="Q37" s="50">
        <f t="shared" si="23"/>
        <v>36</v>
      </c>
      <c r="R37" s="50">
        <f t="shared" si="3"/>
        <v>0.54545454545454541</v>
      </c>
      <c r="S37" s="50">
        <v>80.980999999999995</v>
      </c>
      <c r="T37" s="50">
        <v>0.25</v>
      </c>
      <c r="U37" s="50">
        <f>U34</f>
        <v>75.896631095537558</v>
      </c>
      <c r="V37" s="50" t="s">
        <v>103</v>
      </c>
      <c r="AG37" s="50">
        <f t="shared" si="24"/>
        <v>36</v>
      </c>
      <c r="AH37" s="50">
        <f t="shared" si="4"/>
        <v>0.33962264150943394</v>
      </c>
      <c r="AI37" s="50">
        <v>135.4</v>
      </c>
      <c r="AJ37" s="50">
        <v>0.25</v>
      </c>
      <c r="AK37" s="50">
        <f>AK34</f>
        <v>138.55353098410322</v>
      </c>
      <c r="AL37" s="50" t="s">
        <v>103</v>
      </c>
      <c r="AW37" s="50">
        <f t="shared" si="25"/>
        <v>36</v>
      </c>
      <c r="AX37" s="50">
        <f t="shared" si="5"/>
        <v>0.42352941176470588</v>
      </c>
      <c r="AY37" s="50">
        <v>36.042999999999999</v>
      </c>
      <c r="AZ37" s="50">
        <v>0.25</v>
      </c>
      <c r="BA37" s="50">
        <f>BA34</f>
        <v>34.412249399509285</v>
      </c>
      <c r="BB37" s="50" t="s">
        <v>103</v>
      </c>
      <c r="BM37" s="50">
        <f t="shared" si="26"/>
        <v>36</v>
      </c>
      <c r="BN37" s="50">
        <f t="shared" si="6"/>
        <v>0.12676056338028169</v>
      </c>
      <c r="BO37" s="52">
        <v>46.13</v>
      </c>
      <c r="BP37" s="50">
        <v>0.25</v>
      </c>
      <c r="BQ37" s="50">
        <f>BQ34</f>
        <v>89.130090986543934</v>
      </c>
      <c r="BR37" s="50" t="s">
        <v>103</v>
      </c>
      <c r="CC37" s="50">
        <f t="shared" si="27"/>
        <v>36</v>
      </c>
      <c r="CD37" s="50">
        <f t="shared" si="7"/>
        <v>0.16513761467889909</v>
      </c>
      <c r="CE37" s="50">
        <v>13.101000000000001</v>
      </c>
      <c r="CF37" s="50">
        <v>0.25</v>
      </c>
      <c r="CG37" s="50">
        <f>CG34</f>
        <v>39.937289081765691</v>
      </c>
      <c r="CH37" s="50" t="s">
        <v>103</v>
      </c>
      <c r="CT37" s="50">
        <f t="shared" si="28"/>
        <v>36</v>
      </c>
      <c r="CU37" s="50">
        <f t="shared" si="8"/>
        <v>0.11726384364820847</v>
      </c>
      <c r="CV37" s="50">
        <v>8.57</v>
      </c>
      <c r="CW37" s="50">
        <v>0.25</v>
      </c>
      <c r="CX37" s="50">
        <f>CX34</f>
        <v>39.444619606282529</v>
      </c>
      <c r="CY37" s="50" t="s">
        <v>103</v>
      </c>
      <c r="DJ37" s="50">
        <f t="shared" si="29"/>
        <v>36</v>
      </c>
      <c r="DK37" s="50">
        <f t="shared" si="9"/>
        <v>0.20930232558139536</v>
      </c>
      <c r="DL37" s="50">
        <v>2.4500000000000002</v>
      </c>
      <c r="DM37" s="50">
        <v>0.25</v>
      </c>
      <c r="DN37" s="50">
        <f>DN34</f>
        <v>5.009522143628292</v>
      </c>
      <c r="DO37" s="50" t="s">
        <v>103</v>
      </c>
      <c r="DZ37" s="50">
        <f t="shared" si="30"/>
        <v>36</v>
      </c>
      <c r="EA37" s="50">
        <f t="shared" si="10"/>
        <v>0.13333333333333333</v>
      </c>
      <c r="EB37" s="50">
        <v>34.698999999999998</v>
      </c>
      <c r="EC37" s="50">
        <v>0.25</v>
      </c>
      <c r="ED37" s="50">
        <f>ED34</f>
        <v>68.126011457618915</v>
      </c>
      <c r="EE37" s="50" t="s">
        <v>103</v>
      </c>
      <c r="EP37" s="50">
        <f t="shared" si="31"/>
        <v>36</v>
      </c>
      <c r="EQ37" s="50">
        <f t="shared" si="44"/>
        <v>0.140625</v>
      </c>
      <c r="ER37" s="51">
        <v>6.4737999999999998</v>
      </c>
      <c r="ES37" s="50">
        <v>0.25</v>
      </c>
      <c r="ET37" s="50">
        <f>ET34</f>
        <v>13.050771278591148</v>
      </c>
      <c r="EU37" s="50" t="s">
        <v>103</v>
      </c>
      <c r="FF37" s="50">
        <f t="shared" si="32"/>
        <v>36</v>
      </c>
      <c r="FG37" s="50">
        <f t="shared" si="12"/>
        <v>0.20571428571428571</v>
      </c>
      <c r="FH37" s="50">
        <v>2.2155999999999998</v>
      </c>
      <c r="FI37" s="50">
        <v>0.25</v>
      </c>
      <c r="FJ37" s="50">
        <f>FJ34</f>
        <v>3.6118597373860597</v>
      </c>
      <c r="FK37" s="50" t="s">
        <v>103</v>
      </c>
      <c r="FY37" s="50">
        <v>0.25</v>
      </c>
      <c r="FZ37" s="50">
        <f>FZ34</f>
        <v>17.107883227589703</v>
      </c>
      <c r="GA37" s="50" t="s">
        <v>103</v>
      </c>
      <c r="GO37" s="50">
        <v>0.25</v>
      </c>
      <c r="GP37" s="50">
        <f>GP34</f>
        <v>130.33816603571188</v>
      </c>
      <c r="GQ37" s="50" t="s">
        <v>103</v>
      </c>
      <c r="HD37" s="52"/>
      <c r="HE37" s="50">
        <v>0.25</v>
      </c>
      <c r="HF37" s="50">
        <f>HF34</f>
        <v>32.197133165101562</v>
      </c>
      <c r="HG37" s="50" t="s">
        <v>103</v>
      </c>
      <c r="HU37" s="50">
        <v>0.25</v>
      </c>
      <c r="HV37" s="50">
        <f>HV34</f>
        <v>19.938831902372552</v>
      </c>
      <c r="HW37" s="50" t="s">
        <v>103</v>
      </c>
      <c r="IK37" s="50">
        <v>0.25</v>
      </c>
      <c r="IL37" s="50">
        <f>IL34</f>
        <v>4.9374728183379322</v>
      </c>
      <c r="IM37" s="50" t="s">
        <v>103</v>
      </c>
      <c r="JA37" s="50">
        <v>0.25</v>
      </c>
      <c r="JB37" s="50">
        <f>JB34</f>
        <v>226.83575708881943</v>
      </c>
      <c r="JC37" s="50" t="s">
        <v>103</v>
      </c>
      <c r="JP37" s="52"/>
      <c r="JQ37" s="50">
        <v>0.25</v>
      </c>
      <c r="JR37" s="50">
        <f>JR34</f>
        <v>38.902642755691616</v>
      </c>
      <c r="JS37" s="50" t="s">
        <v>103</v>
      </c>
      <c r="KG37" s="50">
        <v>0.25</v>
      </c>
      <c r="KH37" s="50">
        <f>KH34</f>
        <v>414.72213333333332</v>
      </c>
      <c r="KI37" s="50" t="s">
        <v>103</v>
      </c>
      <c r="KV37" s="52"/>
      <c r="KW37" s="50">
        <v>0.25</v>
      </c>
      <c r="KX37" s="50">
        <f>KX34</f>
        <v>53.176000000000002</v>
      </c>
      <c r="KY37" s="50" t="s">
        <v>103</v>
      </c>
      <c r="LJ37" s="50">
        <f t="shared" ref="LJ37:LJ43" si="45">LJ36+1</f>
        <v>36</v>
      </c>
      <c r="LK37" s="50">
        <f t="shared" ref="LK37:LK43" si="46">(LJ37/($LR$15 +1))</f>
        <v>0.83720930232558144</v>
      </c>
      <c r="LL37" s="50">
        <v>6.3879999999999999</v>
      </c>
      <c r="LM37" s="50">
        <v>0.25</v>
      </c>
      <c r="LN37" s="50">
        <f>LN34</f>
        <v>2.5412500000000002</v>
      </c>
      <c r="LO37" s="50" t="s">
        <v>103</v>
      </c>
      <c r="MB37" s="52"/>
      <c r="MC37" s="50">
        <v>0.25</v>
      </c>
      <c r="MD37" s="50">
        <f>MD34</f>
        <v>0.36282733594033501</v>
      </c>
      <c r="ME37" s="50" t="s">
        <v>103</v>
      </c>
      <c r="MQ37" s="50">
        <f t="shared" si="43"/>
        <v>36</v>
      </c>
      <c r="MR37" s="50">
        <f t="shared" si="21"/>
        <v>0.94736842105263153</v>
      </c>
      <c r="MS37" s="50">
        <v>31.34</v>
      </c>
      <c r="MT37" s="50">
        <v>0.25</v>
      </c>
      <c r="MU37" s="50">
        <f>MU34</f>
        <v>17.735597850401547</v>
      </c>
      <c r="MV37" s="50" t="s">
        <v>103</v>
      </c>
    </row>
    <row r="38" spans="1:360" x14ac:dyDescent="0.25">
      <c r="A38" s="50">
        <f t="shared" si="22"/>
        <v>37</v>
      </c>
      <c r="B38" s="50">
        <f t="shared" si="2"/>
        <v>0.60655737704918034</v>
      </c>
      <c r="C38" s="50">
        <v>559.58000000000004</v>
      </c>
      <c r="D38" s="50">
        <v>0.25</v>
      </c>
      <c r="E38" s="50">
        <f>E9</f>
        <v>529.02</v>
      </c>
      <c r="F38" s="50" t="s">
        <v>102</v>
      </c>
      <c r="Q38" s="50">
        <f t="shared" si="23"/>
        <v>37</v>
      </c>
      <c r="R38" s="50">
        <f t="shared" si="3"/>
        <v>0.56060606060606055</v>
      </c>
      <c r="S38" s="50">
        <v>83.944000000000003</v>
      </c>
      <c r="T38" s="50">
        <v>0.25</v>
      </c>
      <c r="U38" s="50">
        <f>U9</f>
        <v>80.516999999999996</v>
      </c>
      <c r="V38" s="50" t="s">
        <v>102</v>
      </c>
      <c r="AG38" s="50">
        <f t="shared" si="24"/>
        <v>37</v>
      </c>
      <c r="AH38" s="50">
        <f t="shared" si="4"/>
        <v>0.34905660377358488</v>
      </c>
      <c r="AI38" s="50">
        <v>135.9</v>
      </c>
      <c r="AJ38" s="50">
        <v>0.25</v>
      </c>
      <c r="AK38" s="50">
        <f>AK9</f>
        <v>144.78964133537417</v>
      </c>
      <c r="AL38" s="50" t="s">
        <v>102</v>
      </c>
      <c r="AW38" s="50">
        <f t="shared" si="25"/>
        <v>37</v>
      </c>
      <c r="AX38" s="50">
        <f t="shared" si="5"/>
        <v>0.43529411764705883</v>
      </c>
      <c r="AY38" s="50">
        <v>38.064</v>
      </c>
      <c r="AZ38" s="50">
        <v>0.25</v>
      </c>
      <c r="BA38" s="50">
        <f>BA9</f>
        <v>42.083500000000001</v>
      </c>
      <c r="BB38" s="50" t="s">
        <v>102</v>
      </c>
      <c r="BM38" s="50">
        <f t="shared" si="26"/>
        <v>37</v>
      </c>
      <c r="BN38" s="50">
        <f t="shared" si="6"/>
        <v>0.13028169014084506</v>
      </c>
      <c r="BO38" s="52">
        <v>46.194790330809852</v>
      </c>
      <c r="BP38" s="50">
        <v>0.25</v>
      </c>
      <c r="BQ38" s="50">
        <f>BQ9</f>
        <v>96.526427556916104</v>
      </c>
      <c r="BR38" s="50" t="s">
        <v>102</v>
      </c>
      <c r="CC38" s="50">
        <f t="shared" si="27"/>
        <v>37</v>
      </c>
      <c r="CD38" s="50">
        <f t="shared" si="7"/>
        <v>0.16972477064220184</v>
      </c>
      <c r="CE38" s="50">
        <v>13.201000000000001</v>
      </c>
      <c r="CF38" s="50">
        <v>0.25</v>
      </c>
      <c r="CG38" s="50">
        <f>CG9</f>
        <v>44.012</v>
      </c>
      <c r="CH38" s="50" t="s">
        <v>102</v>
      </c>
      <c r="CT38" s="50">
        <f t="shared" si="28"/>
        <v>37</v>
      </c>
      <c r="CU38" s="50">
        <f t="shared" si="8"/>
        <v>0.12052117263843648</v>
      </c>
      <c r="CV38" s="50">
        <v>8.7040000000000006</v>
      </c>
      <c r="CW38" s="50">
        <v>0.25</v>
      </c>
      <c r="CX38" s="50">
        <f>CX9</f>
        <v>45</v>
      </c>
      <c r="CY38" s="50" t="s">
        <v>102</v>
      </c>
      <c r="DJ38" s="50">
        <f t="shared" si="29"/>
        <v>37</v>
      </c>
      <c r="DK38" s="50">
        <f t="shared" si="9"/>
        <v>0.21511627906976744</v>
      </c>
      <c r="DL38" s="50">
        <v>2.5299999999999998</v>
      </c>
      <c r="DM38" s="50">
        <v>0.25</v>
      </c>
      <c r="DN38" s="50">
        <f>DN9</f>
        <v>7.3710000000000004</v>
      </c>
      <c r="DO38" s="50" t="s">
        <v>102</v>
      </c>
      <c r="DZ38" s="50">
        <f t="shared" si="30"/>
        <v>37</v>
      </c>
      <c r="EA38" s="50">
        <f t="shared" si="10"/>
        <v>0.13703703703703704</v>
      </c>
      <c r="EB38" s="50">
        <v>34.701000000000001</v>
      </c>
      <c r="EC38" s="50">
        <v>0.25</v>
      </c>
      <c r="ED38" s="50">
        <f>ED9</f>
        <v>73.680000000000007</v>
      </c>
      <c r="EE38" s="50" t="s">
        <v>102</v>
      </c>
      <c r="EP38" s="50">
        <f t="shared" si="31"/>
        <v>37</v>
      </c>
      <c r="EQ38" s="50">
        <f t="shared" si="44"/>
        <v>0.14453125</v>
      </c>
      <c r="ER38" s="50">
        <v>6.4969999999999999</v>
      </c>
      <c r="ES38" s="50">
        <v>0.25</v>
      </c>
      <c r="ET38" s="50">
        <f>ET9</f>
        <v>14.388199999999999</v>
      </c>
      <c r="EU38" s="50" t="s">
        <v>102</v>
      </c>
      <c r="FF38" s="50">
        <f t="shared" si="32"/>
        <v>37</v>
      </c>
      <c r="FG38" s="50">
        <f t="shared" si="12"/>
        <v>0.21142857142857144</v>
      </c>
      <c r="FH38" s="50">
        <v>2.2852000000000001</v>
      </c>
      <c r="FI38" s="50">
        <v>0.25</v>
      </c>
      <c r="FJ38" s="50">
        <f>FJ9</f>
        <v>3.9558999999999997</v>
      </c>
      <c r="FK38" s="50" t="s">
        <v>102</v>
      </c>
      <c r="FY38" s="50">
        <v>0.25</v>
      </c>
      <c r="FZ38" s="50">
        <f>FZ9</f>
        <v>19.282</v>
      </c>
      <c r="GA38" s="50" t="s">
        <v>102</v>
      </c>
      <c r="GO38" s="50">
        <v>0.25</v>
      </c>
      <c r="GP38" s="50">
        <f>GP9</f>
        <v>147.80824335691335</v>
      </c>
      <c r="GQ38" s="50" t="s">
        <v>102</v>
      </c>
      <c r="HD38" s="52"/>
      <c r="HE38" s="50">
        <v>0.25</v>
      </c>
      <c r="HF38" s="50">
        <f>HF9</f>
        <v>34.18686206373502</v>
      </c>
      <c r="HG38" s="50" t="s">
        <v>102</v>
      </c>
      <c r="HU38" s="50">
        <v>0.25</v>
      </c>
      <c r="HV38" s="50">
        <f>HV9</f>
        <v>23.1</v>
      </c>
      <c r="HW38" s="50" t="s">
        <v>102</v>
      </c>
      <c r="IK38" s="50">
        <v>0.25</v>
      </c>
      <c r="IL38" s="50">
        <f>IL9</f>
        <v>5.27</v>
      </c>
      <c r="IM38" s="50" t="s">
        <v>102</v>
      </c>
      <c r="JA38" s="50">
        <v>0.25</v>
      </c>
      <c r="JB38" s="50">
        <f>JB9</f>
        <v>320.10000000000002</v>
      </c>
      <c r="JC38" s="50" t="s">
        <v>102</v>
      </c>
      <c r="JP38" s="52"/>
      <c r="JQ38" s="50">
        <v>0.25</v>
      </c>
      <c r="JR38" s="50">
        <f>JR9</f>
        <v>60.310344827586206</v>
      </c>
      <c r="JS38" s="50" t="s">
        <v>102</v>
      </c>
      <c r="KG38" s="50">
        <v>0.25</v>
      </c>
      <c r="KH38" s="50">
        <f>KH9</f>
        <v>505.51</v>
      </c>
      <c r="KI38" s="50" t="s">
        <v>102</v>
      </c>
      <c r="KV38" s="52"/>
      <c r="KW38" s="50">
        <v>0.25</v>
      </c>
      <c r="KX38" s="50">
        <f>KX9</f>
        <v>54.375</v>
      </c>
      <c r="KY38" s="50" t="s">
        <v>102</v>
      </c>
      <c r="LJ38" s="50">
        <f t="shared" si="45"/>
        <v>37</v>
      </c>
      <c r="LK38" s="50">
        <f t="shared" si="46"/>
        <v>0.86046511627906974</v>
      </c>
      <c r="LL38" s="50">
        <v>6.4589999999999996</v>
      </c>
      <c r="LM38" s="50">
        <v>0.25</v>
      </c>
      <c r="LN38" s="50">
        <f>LN9</f>
        <v>3.17</v>
      </c>
      <c r="LO38" s="50" t="s">
        <v>102</v>
      </c>
      <c r="MB38" s="52"/>
      <c r="MC38" s="50">
        <v>0.25</v>
      </c>
      <c r="MD38" s="50">
        <f>MD9</f>
        <v>0.49365822197838582</v>
      </c>
      <c r="ME38" s="50" t="s">
        <v>102</v>
      </c>
      <c r="MQ38" s="50">
        <f t="shared" si="43"/>
        <v>37</v>
      </c>
      <c r="MR38" s="50">
        <f t="shared" si="21"/>
        <v>0.97368421052631582</v>
      </c>
      <c r="MS38" s="50">
        <v>31.364000000000001</v>
      </c>
      <c r="MT38" s="50">
        <v>0.25</v>
      </c>
      <c r="MU38" s="50">
        <f>MU9</f>
        <v>19.617000000000001</v>
      </c>
      <c r="MV38" s="50" t="s">
        <v>102</v>
      </c>
    </row>
    <row r="39" spans="1:360" x14ac:dyDescent="0.25">
      <c r="A39" s="50">
        <f t="shared" si="22"/>
        <v>38</v>
      </c>
      <c r="B39" s="50">
        <f t="shared" si="2"/>
        <v>0.62295081967213117</v>
      </c>
      <c r="C39" s="50">
        <v>561.61</v>
      </c>
      <c r="Q39" s="50">
        <f t="shared" si="23"/>
        <v>38</v>
      </c>
      <c r="R39" s="50">
        <f t="shared" si="3"/>
        <v>0.5757575757575758</v>
      </c>
      <c r="S39" s="50">
        <v>84.194000000000003</v>
      </c>
      <c r="AG39" s="50">
        <f t="shared" si="24"/>
        <v>38</v>
      </c>
      <c r="AH39" s="50">
        <f t="shared" si="4"/>
        <v>0.35849056603773582</v>
      </c>
      <c r="AI39" s="50">
        <v>135.93103448275863</v>
      </c>
      <c r="AW39" s="50">
        <f t="shared" si="25"/>
        <v>38</v>
      </c>
      <c r="AX39" s="50">
        <f t="shared" si="5"/>
        <v>0.44705882352941179</v>
      </c>
      <c r="AY39" s="52">
        <v>39</v>
      </c>
      <c r="BM39" s="50">
        <f t="shared" si="26"/>
        <v>38</v>
      </c>
      <c r="BN39" s="50">
        <f t="shared" si="6"/>
        <v>0.13380281690140844</v>
      </c>
      <c r="BO39" s="52">
        <v>46.442</v>
      </c>
      <c r="CC39" s="50">
        <f t="shared" si="27"/>
        <v>38</v>
      </c>
      <c r="CD39" s="50">
        <f t="shared" si="7"/>
        <v>0.1743119266055046</v>
      </c>
      <c r="CE39" s="50">
        <v>14.366</v>
      </c>
      <c r="CT39" s="50">
        <f t="shared" si="28"/>
        <v>38</v>
      </c>
      <c r="CU39" s="50">
        <f t="shared" si="8"/>
        <v>0.12377850162866449</v>
      </c>
      <c r="CV39" s="50">
        <v>8.7739999999999991</v>
      </c>
      <c r="DJ39" s="50">
        <f t="shared" si="29"/>
        <v>38</v>
      </c>
      <c r="DK39" s="50">
        <f t="shared" si="9"/>
        <v>0.22093023255813954</v>
      </c>
      <c r="DL39" s="50">
        <v>2.54</v>
      </c>
      <c r="DZ39" s="50">
        <f t="shared" si="30"/>
        <v>38</v>
      </c>
      <c r="EA39" s="50">
        <f t="shared" ref="EA39:EA102" si="47">(DZ39/($EH$15 +1))</f>
        <v>0.14074074074074075</v>
      </c>
      <c r="EB39" s="50">
        <v>34.966000000000001</v>
      </c>
      <c r="EP39" s="50">
        <f t="shared" si="31"/>
        <v>38</v>
      </c>
      <c r="EQ39" s="50">
        <f t="shared" si="44"/>
        <v>0.1484375</v>
      </c>
      <c r="ER39" s="50">
        <v>6.6119000000000003</v>
      </c>
      <c r="FF39" s="50">
        <f t="shared" si="32"/>
        <v>38</v>
      </c>
      <c r="FG39" s="50">
        <f t="shared" si="12"/>
        <v>0.21714285714285714</v>
      </c>
      <c r="FH39" s="50">
        <v>2.2972000000000001</v>
      </c>
      <c r="HD39" s="52"/>
      <c r="JP39" s="52"/>
      <c r="KV39" s="52"/>
      <c r="LJ39" s="50">
        <f t="shared" si="45"/>
        <v>38</v>
      </c>
      <c r="LK39" s="50">
        <f t="shared" si="46"/>
        <v>0.88372093023255816</v>
      </c>
      <c r="LL39" s="50">
        <v>6.5069999999999997</v>
      </c>
      <c r="MB39" s="52"/>
    </row>
    <row r="40" spans="1:360" x14ac:dyDescent="0.25">
      <c r="A40" s="50">
        <f t="shared" si="22"/>
        <v>39</v>
      </c>
      <c r="B40" s="50">
        <f t="shared" si="2"/>
        <v>0.63934426229508201</v>
      </c>
      <c r="C40" s="50">
        <v>583.19000000000005</v>
      </c>
      <c r="D40" s="50">
        <v>0.5</v>
      </c>
      <c r="E40" s="50">
        <f>E8</f>
        <v>671.63499999999999</v>
      </c>
      <c r="F40" s="50" t="s">
        <v>100</v>
      </c>
      <c r="Q40" s="50">
        <f t="shared" si="23"/>
        <v>39</v>
      </c>
      <c r="R40" s="50">
        <f t="shared" si="3"/>
        <v>0.59090909090909094</v>
      </c>
      <c r="S40" s="50">
        <v>84.373999999999995</v>
      </c>
      <c r="T40" s="50">
        <v>0.5</v>
      </c>
      <c r="U40" s="50">
        <f>U8</f>
        <v>93.057000000000002</v>
      </c>
      <c r="V40" s="50" t="s">
        <v>100</v>
      </c>
      <c r="AG40" s="50">
        <f t="shared" si="24"/>
        <v>39</v>
      </c>
      <c r="AH40" s="50">
        <f t="shared" si="4"/>
        <v>0.36792452830188677</v>
      </c>
      <c r="AI40" s="50">
        <v>136.19999999999999</v>
      </c>
      <c r="AJ40" s="50">
        <v>0.5</v>
      </c>
      <c r="AK40" s="50">
        <f>AK8</f>
        <v>167.00200000000001</v>
      </c>
      <c r="AL40" s="50" t="s">
        <v>100</v>
      </c>
      <c r="AW40" s="50">
        <f t="shared" si="25"/>
        <v>39</v>
      </c>
      <c r="AX40" s="50">
        <f t="shared" si="5"/>
        <v>0.45882352941176469</v>
      </c>
      <c r="AY40" s="50">
        <v>39.648000000000003</v>
      </c>
      <c r="AZ40" s="50">
        <v>0.5</v>
      </c>
      <c r="BA40" s="50">
        <f>BA8</f>
        <v>63.131025862068967</v>
      </c>
      <c r="BB40" s="50" t="s">
        <v>100</v>
      </c>
      <c r="BM40" s="50">
        <f t="shared" si="26"/>
        <v>39</v>
      </c>
      <c r="BN40" s="50">
        <f t="shared" si="6"/>
        <v>0.13732394366197184</v>
      </c>
      <c r="BO40" s="52">
        <v>46.963000000000001</v>
      </c>
      <c r="BP40" s="50">
        <v>0.5</v>
      </c>
      <c r="BQ40" s="50">
        <f>BQ8</f>
        <v>146.31200000000001</v>
      </c>
      <c r="BR40" s="50" t="s">
        <v>100</v>
      </c>
      <c r="CC40" s="50">
        <f t="shared" si="27"/>
        <v>39</v>
      </c>
      <c r="CD40" s="50">
        <f t="shared" si="7"/>
        <v>0.17889908256880735</v>
      </c>
      <c r="CE40" s="50">
        <v>14.991</v>
      </c>
      <c r="CF40" s="50">
        <v>0.5</v>
      </c>
      <c r="CG40" s="50">
        <f>CG8</f>
        <v>61.453500000000005</v>
      </c>
      <c r="CH40" s="50" t="s">
        <v>100</v>
      </c>
      <c r="CT40" s="50">
        <f t="shared" si="28"/>
        <v>39</v>
      </c>
      <c r="CU40" s="50">
        <f t="shared" si="8"/>
        <v>0.12703583061889251</v>
      </c>
      <c r="CV40" s="50">
        <v>8.8960000000000008</v>
      </c>
      <c r="CW40" s="50">
        <v>0.5</v>
      </c>
      <c r="CX40" s="50">
        <f>CX8</f>
        <v>77.532749999999993</v>
      </c>
      <c r="CY40" s="50" t="s">
        <v>100</v>
      </c>
      <c r="DJ40" s="50">
        <f t="shared" si="29"/>
        <v>39</v>
      </c>
      <c r="DK40" s="50">
        <f t="shared" si="9"/>
        <v>0.22674418604651161</v>
      </c>
      <c r="DL40" s="50">
        <v>2.83</v>
      </c>
      <c r="DM40" s="50">
        <v>0.5</v>
      </c>
      <c r="DN40" s="50">
        <f>DN8</f>
        <v>22.629000000000001</v>
      </c>
      <c r="DO40" s="50" t="s">
        <v>100</v>
      </c>
      <c r="DZ40" s="50">
        <f t="shared" si="30"/>
        <v>39</v>
      </c>
      <c r="EA40" s="50">
        <f t="shared" si="47"/>
        <v>0.14444444444444443</v>
      </c>
      <c r="EB40" s="50">
        <v>36.512999999999998</v>
      </c>
      <c r="EC40" s="50">
        <v>0.5</v>
      </c>
      <c r="ED40" s="50">
        <f>ED8</f>
        <v>105.25</v>
      </c>
      <c r="EE40" s="50" t="s">
        <v>100</v>
      </c>
      <c r="EP40" s="50">
        <f t="shared" si="31"/>
        <v>39</v>
      </c>
      <c r="EQ40" s="50">
        <f t="shared" si="44"/>
        <v>0.15234375</v>
      </c>
      <c r="ER40" s="50">
        <v>6.7</v>
      </c>
      <c r="ES40" s="50">
        <v>0.5</v>
      </c>
      <c r="ET40" s="50">
        <f>ET8</f>
        <v>22.303999999999998</v>
      </c>
      <c r="EU40" s="50" t="s">
        <v>100</v>
      </c>
      <c r="FF40" s="50">
        <f t="shared" si="32"/>
        <v>39</v>
      </c>
      <c r="FG40" s="50">
        <f t="shared" si="12"/>
        <v>0.22285714285714286</v>
      </c>
      <c r="FH40" s="50">
        <v>2.3256000000000001</v>
      </c>
      <c r="FI40" s="50">
        <v>0.5</v>
      </c>
      <c r="FJ40" s="50">
        <f>FJ8</f>
        <v>5.3864750000000008</v>
      </c>
      <c r="FK40" s="50" t="s">
        <v>100</v>
      </c>
      <c r="FY40" s="50">
        <v>0.5</v>
      </c>
      <c r="FZ40" s="50">
        <f>FZ8</f>
        <v>23.732500000000002</v>
      </c>
      <c r="GA40" s="50" t="s">
        <v>100</v>
      </c>
      <c r="GO40" s="50">
        <v>0.5</v>
      </c>
      <c r="GP40" s="50">
        <f>GP8</f>
        <v>168.14558943173512</v>
      </c>
      <c r="GQ40" s="50" t="s">
        <v>100</v>
      </c>
      <c r="HD40" s="52"/>
      <c r="HE40" s="50">
        <v>0.5</v>
      </c>
      <c r="HF40" s="50">
        <f>HF8</f>
        <v>49.297425502282159</v>
      </c>
      <c r="HG40" s="50" t="s">
        <v>100</v>
      </c>
      <c r="HU40" s="50">
        <v>0.5</v>
      </c>
      <c r="HV40" s="50">
        <f>HV8</f>
        <v>28.8675</v>
      </c>
      <c r="HW40" s="50" t="s">
        <v>100</v>
      </c>
      <c r="IK40" s="50">
        <v>0.5</v>
      </c>
      <c r="IL40" s="50">
        <f>IL8</f>
        <v>5.75</v>
      </c>
      <c r="IM40" s="50" t="s">
        <v>100</v>
      </c>
      <c r="JA40" s="50">
        <v>0.5</v>
      </c>
      <c r="JB40" s="50">
        <f>JB8</f>
        <v>439.5</v>
      </c>
      <c r="JC40" s="50" t="s">
        <v>100</v>
      </c>
      <c r="JP40" s="52"/>
      <c r="JQ40" s="50">
        <v>0.5</v>
      </c>
      <c r="JR40" s="50">
        <f>JR8</f>
        <v>85.7</v>
      </c>
      <c r="JS40" s="50" t="s">
        <v>100</v>
      </c>
      <c r="KG40" s="50">
        <v>0.5</v>
      </c>
      <c r="KH40" s="50">
        <f>KH8</f>
        <v>557.41499999999996</v>
      </c>
      <c r="KI40" s="50" t="s">
        <v>100</v>
      </c>
      <c r="KV40" s="52"/>
      <c r="KW40" s="50">
        <v>0.5</v>
      </c>
      <c r="KX40" s="50">
        <f>KX8</f>
        <v>57.963499999999996</v>
      </c>
      <c r="KY40" s="50" t="s">
        <v>100</v>
      </c>
      <c r="LJ40" s="50">
        <f t="shared" si="45"/>
        <v>39</v>
      </c>
      <c r="LK40" s="50">
        <f t="shared" si="46"/>
        <v>0.90697674418604646</v>
      </c>
      <c r="LL40" s="50">
        <v>7.2489999999999997</v>
      </c>
      <c r="LM40" s="50">
        <v>0.5</v>
      </c>
      <c r="LN40" s="50">
        <f>LN8</f>
        <v>5.4247499999999995</v>
      </c>
      <c r="LO40" s="50" t="s">
        <v>100</v>
      </c>
      <c r="MB40" s="52"/>
      <c r="MC40" s="50">
        <v>0.5</v>
      </c>
      <c r="MD40" s="50">
        <f>MD8</f>
        <v>0.7749679228768962</v>
      </c>
      <c r="ME40" s="50" t="s">
        <v>100</v>
      </c>
      <c r="MT40" s="50">
        <v>0.5</v>
      </c>
      <c r="MU40" s="50">
        <f>MU8</f>
        <v>23.066749999999999</v>
      </c>
      <c r="MV40" s="50" t="s">
        <v>100</v>
      </c>
    </row>
    <row r="41" spans="1:360" x14ac:dyDescent="0.25">
      <c r="A41" s="50">
        <f t="shared" si="22"/>
        <v>40</v>
      </c>
      <c r="B41" s="50">
        <f t="shared" si="2"/>
        <v>0.65573770491803274</v>
      </c>
      <c r="C41" s="50">
        <v>592.89</v>
      </c>
      <c r="D41" s="50">
        <v>0.5</v>
      </c>
      <c r="E41" s="50">
        <f>F12</f>
        <v>944.98</v>
      </c>
      <c r="F41" s="50" t="s">
        <v>104</v>
      </c>
      <c r="Q41" s="50">
        <f t="shared" si="23"/>
        <v>40</v>
      </c>
      <c r="R41" s="50">
        <f t="shared" si="3"/>
        <v>0.60606060606060608</v>
      </c>
      <c r="S41" s="50">
        <v>85.49</v>
      </c>
      <c r="T41" s="50">
        <v>0.5</v>
      </c>
      <c r="U41" s="52">
        <f>Y12</f>
        <v>133.45400000000001</v>
      </c>
      <c r="V41" s="50" t="s">
        <v>104</v>
      </c>
      <c r="AG41" s="50">
        <f t="shared" si="24"/>
        <v>40</v>
      </c>
      <c r="AH41" s="50">
        <f t="shared" si="4"/>
        <v>0.37735849056603776</v>
      </c>
      <c r="AI41" s="50">
        <v>136.44700009652641</v>
      </c>
      <c r="AJ41" s="50">
        <v>0.5</v>
      </c>
      <c r="AK41" s="50">
        <f>AL12</f>
        <v>228.05402140818273</v>
      </c>
      <c r="AL41" s="50" t="s">
        <v>104</v>
      </c>
      <c r="AW41" s="50">
        <f t="shared" si="25"/>
        <v>40</v>
      </c>
      <c r="AX41" s="50">
        <f t="shared" si="5"/>
        <v>0.47058823529411764</v>
      </c>
      <c r="AY41" s="50">
        <v>40.186</v>
      </c>
      <c r="AZ41" s="50">
        <v>0.5</v>
      </c>
      <c r="BA41" s="50">
        <f>BB12</f>
        <v>81.357988940829301</v>
      </c>
      <c r="BB41" s="50" t="s">
        <v>104</v>
      </c>
      <c r="BM41" s="50">
        <f t="shared" si="26"/>
        <v>40</v>
      </c>
      <c r="BN41" s="50">
        <f t="shared" si="6"/>
        <v>0.14084507042253522</v>
      </c>
      <c r="BO41" s="52">
        <v>48.420999999999999</v>
      </c>
      <c r="BP41" s="50">
        <v>0.5</v>
      </c>
      <c r="BQ41" s="52">
        <f>BU12</f>
        <v>293.64800000000002</v>
      </c>
      <c r="BR41" s="50" t="s">
        <v>104</v>
      </c>
      <c r="CC41" s="50">
        <f t="shared" si="27"/>
        <v>40</v>
      </c>
      <c r="CD41" s="50">
        <f t="shared" si="7"/>
        <v>0.1834862385321101</v>
      </c>
      <c r="CE41" s="50">
        <v>16.106999999999999</v>
      </c>
      <c r="CF41" s="50">
        <v>0.5</v>
      </c>
      <c r="CG41" s="52">
        <f>CK12</f>
        <v>97.289000000000001</v>
      </c>
      <c r="CH41" s="50" t="s">
        <v>104</v>
      </c>
      <c r="CT41" s="50">
        <f t="shared" si="28"/>
        <v>40</v>
      </c>
      <c r="CU41" s="50">
        <f t="shared" si="8"/>
        <v>0.13029315960912052</v>
      </c>
      <c r="CV41" s="50">
        <v>9</v>
      </c>
      <c r="CW41" s="50">
        <v>0.5</v>
      </c>
      <c r="CX41" s="52">
        <f>DB12</f>
        <v>184.614</v>
      </c>
      <c r="CY41" s="50" t="s">
        <v>104</v>
      </c>
      <c r="DJ41" s="50">
        <f t="shared" si="29"/>
        <v>40</v>
      </c>
      <c r="DK41" s="50">
        <f t="shared" si="9"/>
        <v>0.23255813953488372</v>
      </c>
      <c r="DL41" s="50">
        <v>2.83</v>
      </c>
      <c r="DM41" s="50">
        <v>0.5</v>
      </c>
      <c r="DN41" s="52">
        <f>DR12</f>
        <v>90.147000000000006</v>
      </c>
      <c r="DO41" s="50" t="s">
        <v>104</v>
      </c>
      <c r="DZ41" s="50">
        <f t="shared" si="30"/>
        <v>40</v>
      </c>
      <c r="EA41" s="50">
        <f t="shared" si="47"/>
        <v>0.14814814814814814</v>
      </c>
      <c r="EB41" s="50">
        <v>37.024999999999999</v>
      </c>
      <c r="EC41" s="50">
        <v>0.5</v>
      </c>
      <c r="ED41" s="50">
        <f>EE12</f>
        <v>177</v>
      </c>
      <c r="EE41" s="50" t="s">
        <v>104</v>
      </c>
      <c r="EP41" s="50">
        <f t="shared" si="31"/>
        <v>40</v>
      </c>
      <c r="EQ41" s="50">
        <f t="shared" si="44"/>
        <v>0.15625</v>
      </c>
      <c r="ER41" s="50">
        <v>6.7430000000000003</v>
      </c>
      <c r="ES41" s="50">
        <v>0.5</v>
      </c>
      <c r="ET41" s="50">
        <f>EU12</f>
        <v>42.708799999999997</v>
      </c>
      <c r="EU41" s="50" t="s">
        <v>104</v>
      </c>
      <c r="FF41" s="50">
        <f t="shared" si="32"/>
        <v>40</v>
      </c>
      <c r="FG41" s="50">
        <f t="shared" si="12"/>
        <v>0.22857142857142856</v>
      </c>
      <c r="FH41" s="50">
        <v>2.3868999999999998</v>
      </c>
      <c r="FI41" s="50">
        <v>0.5</v>
      </c>
      <c r="FJ41" s="52">
        <f>FN12</f>
        <v>11.5</v>
      </c>
      <c r="FK41" s="50" t="s">
        <v>104</v>
      </c>
      <c r="FY41" s="50">
        <v>0.5</v>
      </c>
      <c r="FZ41" s="52">
        <f>GD12</f>
        <v>31.364000000000001</v>
      </c>
      <c r="GA41" s="50" t="s">
        <v>104</v>
      </c>
      <c r="GO41" s="50">
        <v>0.5</v>
      </c>
      <c r="GP41" s="52">
        <f>GT12</f>
        <v>368.86884816392944</v>
      </c>
      <c r="GQ41" s="50" t="s">
        <v>104</v>
      </c>
      <c r="GR41" s="50" t="s">
        <v>169</v>
      </c>
      <c r="HD41" s="52"/>
      <c r="HE41" s="50">
        <v>0.5</v>
      </c>
      <c r="HF41" s="52">
        <f>HJ12</f>
        <v>85.494835836125702</v>
      </c>
      <c r="HG41" s="50" t="s">
        <v>104</v>
      </c>
      <c r="HU41" s="50">
        <v>0.5</v>
      </c>
      <c r="HV41" s="50">
        <f>HW12</f>
        <v>32.26</v>
      </c>
      <c r="HW41" s="50" t="s">
        <v>104</v>
      </c>
      <c r="IK41" s="50">
        <v>0.5</v>
      </c>
      <c r="IL41" s="50">
        <f>IM12</f>
        <v>7.6024999999999991</v>
      </c>
      <c r="IM41" s="50" t="s">
        <v>104</v>
      </c>
      <c r="JA41" s="50">
        <v>0.5</v>
      </c>
      <c r="JB41" s="52">
        <f>JF12</f>
        <v>629</v>
      </c>
      <c r="JC41" s="50" t="s">
        <v>104</v>
      </c>
      <c r="JP41" s="52"/>
      <c r="JQ41" s="50">
        <v>0.5</v>
      </c>
      <c r="JR41" s="50">
        <f>JS12</f>
        <v>96.526427556916119</v>
      </c>
      <c r="JS41" s="50" t="s">
        <v>104</v>
      </c>
      <c r="KG41" s="50">
        <v>0.5</v>
      </c>
      <c r="KH41" s="52">
        <f>KL12</f>
        <v>584.33000000000004</v>
      </c>
      <c r="KI41" s="50" t="s">
        <v>104</v>
      </c>
      <c r="KV41" s="52"/>
      <c r="KW41" s="50">
        <v>0.5</v>
      </c>
      <c r="KX41" s="50">
        <f>KY12</f>
        <v>58.313000000000002</v>
      </c>
      <c r="KY41" s="50" t="s">
        <v>104</v>
      </c>
      <c r="LJ41" s="50">
        <f t="shared" si="45"/>
        <v>40</v>
      </c>
      <c r="LK41" s="50">
        <f t="shared" si="46"/>
        <v>0.93023255813953487</v>
      </c>
      <c r="LL41" s="50">
        <v>7.3920000000000003</v>
      </c>
      <c r="LM41" s="50">
        <v>0.5</v>
      </c>
      <c r="LN41" s="50">
        <f>LO12</f>
        <v>8.5150098594850991</v>
      </c>
      <c r="LO41" s="50" t="s">
        <v>104</v>
      </c>
      <c r="MB41" s="52"/>
      <c r="MC41" s="50">
        <v>0.5</v>
      </c>
      <c r="MD41" s="50">
        <f>ME12</f>
        <v>0.998362059941026</v>
      </c>
      <c r="ME41" s="50" t="s">
        <v>104</v>
      </c>
      <c r="MT41" s="50">
        <v>0.5</v>
      </c>
      <c r="MU41" s="50">
        <f>MV12</f>
        <v>31.364000000000001</v>
      </c>
      <c r="MV41" s="50" t="s">
        <v>104</v>
      </c>
    </row>
    <row r="42" spans="1:360" x14ac:dyDescent="0.25">
      <c r="A42" s="50">
        <f t="shared" si="22"/>
        <v>41</v>
      </c>
      <c r="B42" s="50">
        <f t="shared" si="2"/>
        <v>0.67213114754098358</v>
      </c>
      <c r="C42" s="50">
        <v>607.65</v>
      </c>
      <c r="Q42" s="50">
        <f t="shared" si="23"/>
        <v>41</v>
      </c>
      <c r="R42" s="50">
        <f t="shared" si="3"/>
        <v>0.62121212121212122</v>
      </c>
      <c r="S42" s="50">
        <v>86.834999999999994</v>
      </c>
      <c r="AG42" s="50">
        <f t="shared" si="24"/>
        <v>41</v>
      </c>
      <c r="AH42" s="50">
        <f t="shared" si="4"/>
        <v>0.3867924528301887</v>
      </c>
      <c r="AI42" s="50">
        <v>137.1</v>
      </c>
      <c r="AW42" s="50">
        <f t="shared" si="25"/>
        <v>41</v>
      </c>
      <c r="AX42" s="50">
        <f t="shared" si="5"/>
        <v>0.4823529411764706</v>
      </c>
      <c r="AY42" s="50">
        <v>40.887999999999998</v>
      </c>
      <c r="BM42" s="50">
        <f t="shared" si="26"/>
        <v>41</v>
      </c>
      <c r="BN42" s="50">
        <f t="shared" si="6"/>
        <v>0.14436619718309859</v>
      </c>
      <c r="BO42" s="52">
        <v>49.914000000000001</v>
      </c>
      <c r="CC42" s="50">
        <f t="shared" si="27"/>
        <v>41</v>
      </c>
      <c r="CD42" s="50">
        <f t="shared" si="7"/>
        <v>0.18807339449541285</v>
      </c>
      <c r="CE42" s="50">
        <v>17.928999999999998</v>
      </c>
      <c r="CT42" s="50">
        <f t="shared" si="28"/>
        <v>41</v>
      </c>
      <c r="CU42" s="50">
        <f t="shared" si="8"/>
        <v>0.13355048859934854</v>
      </c>
      <c r="CV42" s="50">
        <v>9.0470000000000006</v>
      </c>
      <c r="DJ42" s="50">
        <f t="shared" si="29"/>
        <v>41</v>
      </c>
      <c r="DK42" s="50">
        <f t="shared" si="9"/>
        <v>0.23837209302325582</v>
      </c>
      <c r="DL42" s="50">
        <v>2.9</v>
      </c>
      <c r="DZ42" s="50">
        <f t="shared" si="30"/>
        <v>41</v>
      </c>
      <c r="EA42" s="50">
        <f t="shared" si="47"/>
        <v>0.15185185185185185</v>
      </c>
      <c r="EB42" s="52">
        <v>37.082000000000001</v>
      </c>
      <c r="EP42" s="50">
        <f t="shared" si="31"/>
        <v>41</v>
      </c>
      <c r="EQ42" s="50">
        <f t="shared" si="44"/>
        <v>0.16015625</v>
      </c>
      <c r="ER42" s="50">
        <v>6.8089000000000004</v>
      </c>
      <c r="FF42" s="50">
        <f t="shared" si="32"/>
        <v>41</v>
      </c>
      <c r="FG42" s="50">
        <f t="shared" si="12"/>
        <v>0.23428571428571429</v>
      </c>
      <c r="FH42" s="50">
        <v>2.4115000000000002</v>
      </c>
      <c r="GR42" s="50" t="s">
        <v>170</v>
      </c>
      <c r="HD42" s="52"/>
      <c r="JP42" s="52"/>
      <c r="KV42" s="52"/>
      <c r="LJ42" s="50">
        <f t="shared" si="45"/>
        <v>41</v>
      </c>
      <c r="LK42" s="50">
        <f t="shared" si="46"/>
        <v>0.95348837209302328</v>
      </c>
      <c r="LL42" s="50">
        <v>7.5119999999999996</v>
      </c>
      <c r="MB42" s="52"/>
    </row>
    <row r="43" spans="1:360" x14ac:dyDescent="0.25">
      <c r="A43" s="50">
        <f t="shared" si="22"/>
        <v>42</v>
      </c>
      <c r="B43" s="50">
        <f t="shared" si="2"/>
        <v>0.68852459016393441</v>
      </c>
      <c r="C43" s="50">
        <v>624.36</v>
      </c>
      <c r="D43" s="50">
        <v>0.5</v>
      </c>
      <c r="E43" s="50">
        <f>E10</f>
        <v>403.685</v>
      </c>
      <c r="F43" s="50" t="s">
        <v>82</v>
      </c>
      <c r="Q43" s="50">
        <f t="shared" si="23"/>
        <v>42</v>
      </c>
      <c r="R43" s="50">
        <f t="shared" si="3"/>
        <v>0.63636363636363635</v>
      </c>
      <c r="S43" s="50">
        <v>87.864999999999995</v>
      </c>
      <c r="T43" s="50">
        <v>0.5</v>
      </c>
      <c r="U43" s="50">
        <f>U10</f>
        <v>69.330500000000001</v>
      </c>
      <c r="V43" s="50" t="s">
        <v>82</v>
      </c>
      <c r="AG43" s="50">
        <f t="shared" si="24"/>
        <v>42</v>
      </c>
      <c r="AH43" s="50">
        <f t="shared" si="4"/>
        <v>0.39622641509433965</v>
      </c>
      <c r="AI43" s="50">
        <v>140.91999999999999</v>
      </c>
      <c r="AJ43" s="50">
        <v>0.5</v>
      </c>
      <c r="AK43" s="50">
        <f>AK10</f>
        <v>126.30065239454487</v>
      </c>
      <c r="AL43" s="50" t="s">
        <v>82</v>
      </c>
      <c r="AW43" s="50">
        <f t="shared" si="25"/>
        <v>42</v>
      </c>
      <c r="AX43" s="50">
        <f t="shared" si="5"/>
        <v>0.49411764705882355</v>
      </c>
      <c r="AY43" s="50">
        <v>42.045000000000002</v>
      </c>
      <c r="AZ43" s="50">
        <v>0.5</v>
      </c>
      <c r="BA43" s="50">
        <f>BA10</f>
        <v>18.348749999999999</v>
      </c>
      <c r="BB43" s="50" t="s">
        <v>82</v>
      </c>
      <c r="BM43" s="50">
        <f t="shared" si="26"/>
        <v>42</v>
      </c>
      <c r="BN43" s="50">
        <f t="shared" si="6"/>
        <v>0.14788732394366197</v>
      </c>
      <c r="BO43" s="52">
        <v>50.191000000000003</v>
      </c>
      <c r="BP43" s="50">
        <v>0.5</v>
      </c>
      <c r="BQ43" s="50">
        <f>BQ10</f>
        <v>67.06</v>
      </c>
      <c r="BR43" s="50" t="s">
        <v>82</v>
      </c>
      <c r="CC43" s="50">
        <f t="shared" si="27"/>
        <v>42</v>
      </c>
      <c r="CD43" s="50">
        <f t="shared" si="7"/>
        <v>0.19266055045871561</v>
      </c>
      <c r="CE43" s="50">
        <v>18.678999999999998</v>
      </c>
      <c r="CF43" s="50">
        <v>0.5</v>
      </c>
      <c r="CG43" s="50">
        <f>CG10</f>
        <v>23.221499999999999</v>
      </c>
      <c r="CH43" s="50" t="s">
        <v>82</v>
      </c>
      <c r="CT43" s="50">
        <f t="shared" si="28"/>
        <v>42</v>
      </c>
      <c r="CU43" s="50">
        <f t="shared" si="8"/>
        <v>0.13680781758957655</v>
      </c>
      <c r="CV43" s="50">
        <v>9.1940000000000008</v>
      </c>
      <c r="CW43" s="50">
        <v>0.5</v>
      </c>
      <c r="CX43" s="50">
        <f>CX10</f>
        <v>15.635</v>
      </c>
      <c r="CY43" s="50" t="s">
        <v>82</v>
      </c>
      <c r="DJ43" s="50">
        <f t="shared" si="29"/>
        <v>42</v>
      </c>
      <c r="DK43" s="50">
        <f t="shared" si="9"/>
        <v>0.2441860465116279</v>
      </c>
      <c r="DL43" s="50">
        <v>2.95</v>
      </c>
      <c r="DM43" s="50">
        <v>0.5</v>
      </c>
      <c r="DN43" s="50">
        <f>DN10</f>
        <v>2.96</v>
      </c>
      <c r="DO43" s="50" t="s">
        <v>82</v>
      </c>
      <c r="DZ43" s="50">
        <f t="shared" si="30"/>
        <v>42</v>
      </c>
      <c r="EA43" s="50">
        <f t="shared" si="47"/>
        <v>0.15555555555555556</v>
      </c>
      <c r="EB43" s="51">
        <v>37.299999999999997</v>
      </c>
      <c r="EC43" s="50">
        <v>0.5</v>
      </c>
      <c r="ED43" s="50">
        <f>ED10</f>
        <v>47.229500000000002</v>
      </c>
      <c r="EE43" s="50" t="s">
        <v>82</v>
      </c>
      <c r="EP43" s="50">
        <f t="shared" si="31"/>
        <v>42</v>
      </c>
      <c r="EQ43" s="50">
        <f t="shared" si="44"/>
        <v>0.1640625</v>
      </c>
      <c r="ER43" s="50">
        <v>6.8540000000000001</v>
      </c>
      <c r="ES43" s="50">
        <v>0.5</v>
      </c>
      <c r="ET43" s="50">
        <f>ET10</f>
        <v>8.7007999999999992</v>
      </c>
      <c r="EU43" s="50" t="s">
        <v>82</v>
      </c>
      <c r="FF43" s="50">
        <f t="shared" si="32"/>
        <v>42</v>
      </c>
      <c r="FG43" s="50">
        <f t="shared" si="12"/>
        <v>0.24</v>
      </c>
      <c r="FH43" s="50">
        <v>2.4144000000000001</v>
      </c>
      <c r="FI43" s="50">
        <v>0.5</v>
      </c>
      <c r="FJ43" s="50">
        <f>FJ10</f>
        <v>2.4959000000000002</v>
      </c>
      <c r="FK43" s="50" t="s">
        <v>82</v>
      </c>
      <c r="FY43" s="50">
        <v>0.5</v>
      </c>
      <c r="FZ43" s="50">
        <f>FZ10</f>
        <v>15.7775</v>
      </c>
      <c r="GA43" s="50" t="s">
        <v>82</v>
      </c>
      <c r="GO43" s="50">
        <v>0.5</v>
      </c>
      <c r="GP43" s="50">
        <f>GP10</f>
        <v>113.63250000000001</v>
      </c>
      <c r="GQ43" s="50" t="s">
        <v>82</v>
      </c>
      <c r="HD43" s="52"/>
      <c r="HE43" s="50">
        <v>0.5</v>
      </c>
      <c r="HF43" s="50">
        <f>HF10</f>
        <v>32.197133165101562</v>
      </c>
      <c r="HG43" s="50" t="s">
        <v>82</v>
      </c>
      <c r="HU43" s="50">
        <v>0.5</v>
      </c>
      <c r="HV43" s="50">
        <f>HV10</f>
        <v>17.126978274659056</v>
      </c>
      <c r="HW43" s="50" t="s">
        <v>82</v>
      </c>
      <c r="IK43" s="50">
        <v>0.5</v>
      </c>
      <c r="IL43" s="50">
        <f>IL10</f>
        <v>4.5150000000000006</v>
      </c>
      <c r="IM43" s="50" t="s">
        <v>82</v>
      </c>
      <c r="JA43" s="50">
        <v>0.5</v>
      </c>
      <c r="JB43" s="50">
        <f>JB10</f>
        <v>225.31591720790414</v>
      </c>
      <c r="JC43" s="50" t="s">
        <v>82</v>
      </c>
      <c r="JP43" s="52"/>
      <c r="JQ43" s="50">
        <v>0.5</v>
      </c>
      <c r="JR43" s="50">
        <f>JR10</f>
        <v>38.902642755691616</v>
      </c>
      <c r="JS43" s="50" t="s">
        <v>82</v>
      </c>
      <c r="KG43" s="50">
        <v>0.5</v>
      </c>
      <c r="KH43" s="50">
        <f>KH10</f>
        <v>383.93499999999995</v>
      </c>
      <c r="KI43" s="50" t="s">
        <v>82</v>
      </c>
      <c r="KV43" s="52"/>
      <c r="KW43" s="50">
        <v>0.5</v>
      </c>
      <c r="KX43" s="50">
        <f>KX10</f>
        <v>53.176000000000002</v>
      </c>
      <c r="KY43" s="50" t="s">
        <v>82</v>
      </c>
      <c r="LJ43" s="50">
        <f t="shared" si="45"/>
        <v>42</v>
      </c>
      <c r="LK43" s="50">
        <f t="shared" si="46"/>
        <v>0.97674418604651159</v>
      </c>
      <c r="LL43" s="50">
        <v>8.5150098594850991</v>
      </c>
      <c r="LM43" s="50">
        <v>0.5</v>
      </c>
      <c r="LN43" s="50">
        <f>LN10</f>
        <v>2.5412500000000002</v>
      </c>
      <c r="LO43" s="50" t="s">
        <v>82</v>
      </c>
      <c r="MB43" s="52"/>
      <c r="MC43" s="50">
        <v>0.5</v>
      </c>
      <c r="MD43" s="50">
        <f>MD10</f>
        <v>0.36282733594033501</v>
      </c>
      <c r="ME43" s="50" t="s">
        <v>82</v>
      </c>
      <c r="MT43" s="50">
        <v>0.5</v>
      </c>
      <c r="MU43" s="50">
        <f>MU10</f>
        <v>15.7775</v>
      </c>
      <c r="MV43" s="50" t="s">
        <v>82</v>
      </c>
    </row>
    <row r="44" spans="1:360" x14ac:dyDescent="0.25">
      <c r="A44" s="50">
        <f t="shared" si="22"/>
        <v>43</v>
      </c>
      <c r="B44" s="50">
        <f t="shared" si="2"/>
        <v>0.70491803278688525</v>
      </c>
      <c r="C44" s="50">
        <v>632.09</v>
      </c>
      <c r="D44" s="50">
        <v>0.5</v>
      </c>
      <c r="E44" s="60">
        <f>F13</f>
        <v>230.07</v>
      </c>
      <c r="F44" s="50" t="s">
        <v>105</v>
      </c>
      <c r="Q44" s="50">
        <f t="shared" si="23"/>
        <v>43</v>
      </c>
      <c r="R44" s="50">
        <f t="shared" si="3"/>
        <v>0.65151515151515149</v>
      </c>
      <c r="S44" s="50">
        <v>88.415000000000006</v>
      </c>
      <c r="T44" s="50">
        <v>0.5</v>
      </c>
      <c r="U44" s="60">
        <f>V13</f>
        <v>53.029000000000003</v>
      </c>
      <c r="V44" s="50" t="s">
        <v>105</v>
      </c>
      <c r="AG44" s="50">
        <f t="shared" si="24"/>
        <v>43</v>
      </c>
      <c r="AH44" s="50">
        <f t="shared" si="4"/>
        <v>0.40566037735849059</v>
      </c>
      <c r="AI44" s="50">
        <v>141.429</v>
      </c>
      <c r="AJ44" s="50">
        <v>0.5</v>
      </c>
      <c r="AK44" s="60">
        <f>AL13</f>
        <v>107.361</v>
      </c>
      <c r="AL44" s="50" t="s">
        <v>105</v>
      </c>
      <c r="AW44" s="50">
        <f t="shared" si="25"/>
        <v>43</v>
      </c>
      <c r="AX44" s="50">
        <f t="shared" si="5"/>
        <v>0.50588235294117645</v>
      </c>
      <c r="AY44" s="50">
        <v>42.122</v>
      </c>
      <c r="AZ44" s="50">
        <v>0.5</v>
      </c>
      <c r="BA44" s="60">
        <f>BB13</f>
        <v>10.073</v>
      </c>
      <c r="BB44" s="50" t="s">
        <v>105</v>
      </c>
      <c r="BM44" s="50">
        <f t="shared" si="26"/>
        <v>43</v>
      </c>
      <c r="BN44" s="50">
        <f t="shared" si="6"/>
        <v>0.15140845070422534</v>
      </c>
      <c r="BO44" s="52">
        <v>50.399000000000001</v>
      </c>
      <c r="BP44" s="50">
        <v>0.5</v>
      </c>
      <c r="BQ44" s="60">
        <f>BR13</f>
        <v>8.1219999999999999</v>
      </c>
      <c r="BR44" s="50" t="s">
        <v>105</v>
      </c>
      <c r="CC44" s="50">
        <f t="shared" si="27"/>
        <v>43</v>
      </c>
      <c r="CD44" s="50">
        <f t="shared" si="7"/>
        <v>0.19724770642201836</v>
      </c>
      <c r="CE44" s="50">
        <v>18.972000000000001</v>
      </c>
      <c r="CF44" s="50">
        <v>0.5</v>
      </c>
      <c r="CG44" s="60">
        <f>CH13</f>
        <v>1.2849999999999999</v>
      </c>
      <c r="CH44" s="50" t="s">
        <v>105</v>
      </c>
      <c r="CT44" s="50">
        <f t="shared" si="28"/>
        <v>43</v>
      </c>
      <c r="CU44" s="50">
        <f t="shared" si="8"/>
        <v>0.14006514657980457</v>
      </c>
      <c r="CV44" s="50">
        <v>9.5</v>
      </c>
      <c r="CW44" s="50">
        <v>0.5</v>
      </c>
      <c r="CX44" s="60">
        <f>CY13</f>
        <v>1.095</v>
      </c>
      <c r="CY44" s="50" t="s">
        <v>105</v>
      </c>
      <c r="DJ44" s="50">
        <f t="shared" si="29"/>
        <v>43</v>
      </c>
      <c r="DK44" s="50">
        <f t="shared" si="9"/>
        <v>0.25</v>
      </c>
      <c r="DL44" s="50">
        <v>2.96</v>
      </c>
      <c r="DM44" s="50">
        <v>0.5</v>
      </c>
      <c r="DN44" s="60">
        <f>DO13</f>
        <v>9.9000000000000005E-2</v>
      </c>
      <c r="DO44" s="50" t="s">
        <v>105</v>
      </c>
      <c r="DZ44" s="50">
        <f t="shared" si="30"/>
        <v>43</v>
      </c>
      <c r="EA44" s="50">
        <f t="shared" si="47"/>
        <v>0.15925925925925927</v>
      </c>
      <c r="EB44" s="50">
        <v>37.396000000000001</v>
      </c>
      <c r="EC44" s="50">
        <v>0.5</v>
      </c>
      <c r="ED44" s="60">
        <f>EE13</f>
        <v>8.4209999999999994</v>
      </c>
      <c r="EE44" s="50" t="s">
        <v>105</v>
      </c>
      <c r="EP44" s="50">
        <f t="shared" si="31"/>
        <v>43</v>
      </c>
      <c r="EQ44" s="50">
        <f t="shared" si="44"/>
        <v>0.16796875</v>
      </c>
      <c r="ER44" s="50">
        <v>6.8947448254940085</v>
      </c>
      <c r="ES44" s="50">
        <v>0.5</v>
      </c>
      <c r="ET44" s="60">
        <f>EU13</f>
        <v>1.764</v>
      </c>
      <c r="EU44" s="50" t="s">
        <v>105</v>
      </c>
      <c r="FF44" s="50">
        <f t="shared" si="32"/>
        <v>43</v>
      </c>
      <c r="FG44" s="50">
        <f t="shared" si="12"/>
        <v>0.24571428571428572</v>
      </c>
      <c r="FH44" s="50">
        <v>2.4769999999999999</v>
      </c>
      <c r="FI44" s="50">
        <v>0.5</v>
      </c>
      <c r="FJ44" s="60">
        <f>FK13</f>
        <v>0.67200000000000004</v>
      </c>
      <c r="FK44" s="50" t="s">
        <v>105</v>
      </c>
      <c r="FY44" s="50">
        <v>0.5</v>
      </c>
      <c r="FZ44" s="60">
        <f>GA13</f>
        <v>7.7008999999999999</v>
      </c>
      <c r="GA44" s="50" t="s">
        <v>105</v>
      </c>
      <c r="GO44" s="50">
        <v>0.5</v>
      </c>
      <c r="GP44" s="60">
        <f>GQ13</f>
        <v>58</v>
      </c>
      <c r="GQ44" s="50" t="s">
        <v>105</v>
      </c>
      <c r="HD44" s="52"/>
      <c r="HE44" s="50">
        <v>0.5</v>
      </c>
      <c r="HF44" s="60">
        <f>HG13</f>
        <v>23.993711992719149</v>
      </c>
      <c r="HG44" s="50" t="s">
        <v>105</v>
      </c>
      <c r="HU44" s="50">
        <v>0.5</v>
      </c>
      <c r="HV44" s="60">
        <f>HW13</f>
        <v>9.23</v>
      </c>
      <c r="HW44" s="50" t="s">
        <v>105</v>
      </c>
      <c r="IK44" s="50">
        <v>0.5</v>
      </c>
      <c r="IL44" s="60">
        <f>IM13</f>
        <v>2.6625000000000014</v>
      </c>
      <c r="IM44" s="50" t="s">
        <v>105</v>
      </c>
      <c r="JA44" s="50">
        <v>0.5</v>
      </c>
      <c r="JB44" s="60">
        <f>JC13</f>
        <v>209</v>
      </c>
      <c r="JC44" s="50" t="s">
        <v>105</v>
      </c>
      <c r="JP44" s="52"/>
      <c r="JQ44" s="50">
        <v>0.5</v>
      </c>
      <c r="JR44" s="60">
        <f>JS13</f>
        <v>22.5</v>
      </c>
      <c r="JS44" s="50" t="s">
        <v>105</v>
      </c>
      <c r="KG44" s="50">
        <v>0.5</v>
      </c>
      <c r="KH44" s="60">
        <f>KI13</f>
        <v>338.34</v>
      </c>
      <c r="KI44" s="50" t="s">
        <v>105</v>
      </c>
      <c r="KV44" s="52"/>
      <c r="KW44" s="50">
        <v>0.5</v>
      </c>
      <c r="KX44" s="60">
        <f>KY13</f>
        <v>52.774999999999999</v>
      </c>
      <c r="KY44" s="50" t="s">
        <v>105</v>
      </c>
      <c r="LM44" s="50">
        <v>0.5</v>
      </c>
      <c r="LN44" s="60">
        <f>LO13</f>
        <v>1.0900000000000001</v>
      </c>
      <c r="LO44" s="50" t="s">
        <v>105</v>
      </c>
      <c r="MB44" s="52"/>
      <c r="MC44" s="50">
        <v>0.5</v>
      </c>
      <c r="MD44" s="60">
        <f>ME13</f>
        <v>0.28827036633071262</v>
      </c>
      <c r="ME44" s="50" t="s">
        <v>105</v>
      </c>
      <c r="MT44" s="50">
        <v>0.5</v>
      </c>
      <c r="MU44" s="60">
        <f>MV13</f>
        <v>11.049099999999999</v>
      </c>
      <c r="MV44" s="50" t="s">
        <v>105</v>
      </c>
    </row>
    <row r="45" spans="1:360" x14ac:dyDescent="0.25">
      <c r="A45" s="50">
        <f t="shared" si="22"/>
        <v>44</v>
      </c>
      <c r="B45" s="50">
        <f t="shared" si="2"/>
        <v>0.72131147540983609</v>
      </c>
      <c r="C45" s="50">
        <v>643.46</v>
      </c>
      <c r="Q45" s="50">
        <f t="shared" si="23"/>
        <v>44</v>
      </c>
      <c r="R45" s="50">
        <f t="shared" si="3"/>
        <v>0.66666666666666663</v>
      </c>
      <c r="S45" s="50">
        <v>88.43</v>
      </c>
      <c r="AG45" s="50">
        <f t="shared" si="24"/>
        <v>44</v>
      </c>
      <c r="AH45" s="50">
        <f t="shared" si="4"/>
        <v>0.41509433962264153</v>
      </c>
      <c r="AI45" s="50">
        <v>141.93700000000001</v>
      </c>
      <c r="AW45" s="50">
        <f t="shared" si="25"/>
        <v>44</v>
      </c>
      <c r="AX45" s="50">
        <f t="shared" si="5"/>
        <v>0.51764705882352946</v>
      </c>
      <c r="AY45" s="50">
        <v>42.664000000000001</v>
      </c>
      <c r="BM45" s="50">
        <f t="shared" si="26"/>
        <v>44</v>
      </c>
      <c r="BN45" s="50">
        <f t="shared" si="6"/>
        <v>0.15492957746478872</v>
      </c>
      <c r="BO45" s="52">
        <v>50.399000000000001</v>
      </c>
      <c r="CC45" s="50">
        <f t="shared" si="27"/>
        <v>44</v>
      </c>
      <c r="CD45" s="50">
        <f t="shared" si="7"/>
        <v>0.20183486238532111</v>
      </c>
      <c r="CE45" s="50">
        <v>19.308</v>
      </c>
      <c r="CT45" s="50">
        <f t="shared" si="28"/>
        <v>44</v>
      </c>
      <c r="CU45" s="50">
        <f t="shared" si="8"/>
        <v>0.14332247557003258</v>
      </c>
      <c r="CV45" s="50">
        <v>9.5</v>
      </c>
      <c r="DJ45" s="50">
        <f t="shared" si="29"/>
        <v>44</v>
      </c>
      <c r="DK45" s="50">
        <f t="shared" si="9"/>
        <v>0.2558139534883721</v>
      </c>
      <c r="DL45" s="50">
        <v>3</v>
      </c>
      <c r="DZ45" s="50">
        <f t="shared" si="30"/>
        <v>44</v>
      </c>
      <c r="EA45" s="50">
        <f t="shared" si="47"/>
        <v>0.16296296296296298</v>
      </c>
      <c r="EB45" s="50">
        <v>37.454000000000001</v>
      </c>
      <c r="EP45" s="50">
        <f t="shared" si="31"/>
        <v>44</v>
      </c>
      <c r="EQ45" s="50">
        <f t="shared" si="44"/>
        <v>0.171875</v>
      </c>
      <c r="ER45" s="50">
        <v>6.8965517241379306</v>
      </c>
      <c r="FF45" s="50">
        <f t="shared" si="32"/>
        <v>44</v>
      </c>
      <c r="FG45" s="50">
        <f t="shared" si="12"/>
        <v>0.25142857142857145</v>
      </c>
      <c r="FH45" s="50">
        <v>2.5022000000000002</v>
      </c>
      <c r="HD45" s="52"/>
      <c r="JP45" s="52"/>
      <c r="KV45" s="52"/>
      <c r="MB45" s="52"/>
    </row>
    <row r="46" spans="1:360" x14ac:dyDescent="0.25">
      <c r="A46" s="50">
        <f t="shared" si="22"/>
        <v>45</v>
      </c>
      <c r="B46" s="50">
        <f t="shared" si="2"/>
        <v>0.73770491803278693</v>
      </c>
      <c r="C46" s="50">
        <v>670.15</v>
      </c>
      <c r="F46" s="50" t="s">
        <v>106</v>
      </c>
      <c r="Q46" s="50">
        <f t="shared" si="23"/>
        <v>45</v>
      </c>
      <c r="R46" s="50">
        <f t="shared" si="3"/>
        <v>0.68181818181818177</v>
      </c>
      <c r="S46" s="50">
        <v>88.665999999999997</v>
      </c>
      <c r="V46" s="50" t="s">
        <v>106</v>
      </c>
      <c r="AG46" s="50">
        <f t="shared" si="24"/>
        <v>45</v>
      </c>
      <c r="AH46" s="50">
        <f t="shared" si="4"/>
        <v>0.42452830188679247</v>
      </c>
      <c r="AI46" s="50">
        <v>142.01</v>
      </c>
      <c r="AL46" s="50" t="s">
        <v>106</v>
      </c>
      <c r="AW46" s="50">
        <f t="shared" si="25"/>
        <v>45</v>
      </c>
      <c r="AX46" s="50">
        <f t="shared" si="5"/>
        <v>0.52941176470588236</v>
      </c>
      <c r="AY46" s="50">
        <v>44.2</v>
      </c>
      <c r="BB46" s="50" t="s">
        <v>106</v>
      </c>
      <c r="BM46" s="50">
        <f t="shared" si="26"/>
        <v>45</v>
      </c>
      <c r="BN46" s="50">
        <f t="shared" si="6"/>
        <v>0.15845070422535212</v>
      </c>
      <c r="BO46" s="52">
        <v>50.6</v>
      </c>
      <c r="BR46" s="50" t="s">
        <v>106</v>
      </c>
      <c r="CC46" s="50">
        <f t="shared" si="27"/>
        <v>45</v>
      </c>
      <c r="CD46" s="50">
        <f t="shared" si="7"/>
        <v>0.20642201834862386</v>
      </c>
      <c r="CE46" s="50">
        <v>19.314</v>
      </c>
      <c r="CH46" s="50" t="s">
        <v>106</v>
      </c>
      <c r="CT46" s="50">
        <f t="shared" si="28"/>
        <v>45</v>
      </c>
      <c r="CU46" s="50">
        <f t="shared" si="8"/>
        <v>0.1465798045602606</v>
      </c>
      <c r="CV46" s="50">
        <v>10.4</v>
      </c>
      <c r="CX46" s="50">
        <v>279.774</v>
      </c>
      <c r="CY46" s="50" t="s">
        <v>106</v>
      </c>
      <c r="DJ46" s="50">
        <f t="shared" si="29"/>
        <v>45</v>
      </c>
      <c r="DK46" s="50">
        <f t="shared" si="9"/>
        <v>0.26162790697674421</v>
      </c>
      <c r="DL46" s="50">
        <v>3.1</v>
      </c>
      <c r="DN46" s="50">
        <v>90.147000000000006</v>
      </c>
      <c r="DO46" s="50" t="s">
        <v>106</v>
      </c>
      <c r="DZ46" s="50">
        <f t="shared" si="30"/>
        <v>45</v>
      </c>
      <c r="EA46" s="50">
        <f t="shared" si="47"/>
        <v>0.16666666666666666</v>
      </c>
      <c r="EB46" s="50">
        <v>37.786000000000001</v>
      </c>
      <c r="EC46" s="50">
        <v>0.5</v>
      </c>
      <c r="ED46" s="52">
        <f>EH2</f>
        <v>77.960678989052539</v>
      </c>
      <c r="EE46" s="50" t="s">
        <v>67</v>
      </c>
      <c r="EP46" s="50">
        <f t="shared" si="31"/>
        <v>45</v>
      </c>
      <c r="EQ46" s="50">
        <f t="shared" si="44"/>
        <v>0.17578125</v>
      </c>
      <c r="ER46" s="50">
        <v>6.8999999999999995</v>
      </c>
      <c r="ET46" s="50">
        <v>90.147000000000006</v>
      </c>
      <c r="EU46" s="50" t="s">
        <v>106</v>
      </c>
      <c r="FF46" s="50">
        <f t="shared" si="32"/>
        <v>45</v>
      </c>
      <c r="FG46" s="50">
        <f t="shared" si="12"/>
        <v>0.25714285714285712</v>
      </c>
      <c r="FH46" s="50">
        <v>2.5842000000000001</v>
      </c>
      <c r="FK46" s="50" t="s">
        <v>106</v>
      </c>
      <c r="GA46" s="50" t="s">
        <v>106</v>
      </c>
      <c r="GP46" s="50">
        <v>368.86884816392944</v>
      </c>
      <c r="GQ46" s="50" t="s">
        <v>106</v>
      </c>
      <c r="HD46" s="52"/>
      <c r="HF46" s="51">
        <v>85.494835836125702</v>
      </c>
      <c r="HG46" s="50" t="s">
        <v>106</v>
      </c>
      <c r="HW46" s="50" t="s">
        <v>106</v>
      </c>
      <c r="IM46" s="50" t="s">
        <v>106</v>
      </c>
      <c r="JB46" s="50">
        <v>629</v>
      </c>
      <c r="JC46" s="50" t="s">
        <v>106</v>
      </c>
      <c r="JP46" s="52"/>
      <c r="JR46" s="51"/>
      <c r="JS46" s="50" t="s">
        <v>106</v>
      </c>
      <c r="KH46" s="50">
        <v>629</v>
      </c>
      <c r="KI46" s="50" t="s">
        <v>106</v>
      </c>
      <c r="KV46" s="52"/>
      <c r="KX46" s="51"/>
      <c r="KY46" s="50" t="s">
        <v>106</v>
      </c>
      <c r="LN46" s="51"/>
      <c r="LO46" s="50" t="s">
        <v>106</v>
      </c>
      <c r="MB46" s="52"/>
      <c r="MD46" s="51"/>
      <c r="ME46" s="50" t="s">
        <v>106</v>
      </c>
      <c r="MU46" s="51"/>
      <c r="MV46" s="50" t="s">
        <v>106</v>
      </c>
    </row>
    <row r="47" spans="1:360" x14ac:dyDescent="0.25">
      <c r="A47" s="50">
        <f t="shared" si="22"/>
        <v>46</v>
      </c>
      <c r="B47" s="50">
        <f t="shared" si="2"/>
        <v>0.75409836065573765</v>
      </c>
      <c r="C47" s="50">
        <v>672.13</v>
      </c>
      <c r="F47" s="50" t="s">
        <v>107</v>
      </c>
      <c r="Q47" s="50">
        <f t="shared" si="23"/>
        <v>46</v>
      </c>
      <c r="R47" s="50">
        <f t="shared" si="3"/>
        <v>0.69696969696969702</v>
      </c>
      <c r="S47" s="50">
        <v>89.302000000000007</v>
      </c>
      <c r="V47" s="50" t="s">
        <v>107</v>
      </c>
      <c r="AG47" s="50">
        <f t="shared" si="24"/>
        <v>46</v>
      </c>
      <c r="AH47" s="50">
        <f t="shared" si="4"/>
        <v>0.43396226415094341</v>
      </c>
      <c r="AI47" s="52">
        <v>142.155</v>
      </c>
      <c r="AL47" s="50" t="s">
        <v>107</v>
      </c>
      <c r="AW47" s="50">
        <f t="shared" si="25"/>
        <v>46</v>
      </c>
      <c r="AX47" s="50">
        <f t="shared" si="5"/>
        <v>0.54117647058823526</v>
      </c>
      <c r="AY47" s="50">
        <v>51.040999999999997</v>
      </c>
      <c r="BB47" s="50" t="s">
        <v>107</v>
      </c>
      <c r="BM47" s="50">
        <f t="shared" si="26"/>
        <v>46</v>
      </c>
      <c r="BN47" s="50">
        <f t="shared" si="6"/>
        <v>0.1619718309859155</v>
      </c>
      <c r="BO47" s="52">
        <v>50.606999999999999</v>
      </c>
      <c r="BR47" s="50" t="s">
        <v>107</v>
      </c>
      <c r="CC47" s="50">
        <f t="shared" si="27"/>
        <v>46</v>
      </c>
      <c r="CD47" s="50">
        <f t="shared" si="7"/>
        <v>0.21100917431192662</v>
      </c>
      <c r="CE47" s="50">
        <v>19.870999999999999</v>
      </c>
      <c r="CH47" s="50" t="s">
        <v>107</v>
      </c>
      <c r="CT47" s="50">
        <f t="shared" si="28"/>
        <v>46</v>
      </c>
      <c r="CU47" s="50">
        <f t="shared" si="8"/>
        <v>0.14983713355048861</v>
      </c>
      <c r="CV47" s="50">
        <v>10.407</v>
      </c>
      <c r="CX47" s="50">
        <v>274.51400000000001</v>
      </c>
      <c r="CY47" s="50" t="s">
        <v>107</v>
      </c>
      <c r="DJ47" s="50">
        <f t="shared" si="29"/>
        <v>46</v>
      </c>
      <c r="DK47" s="50">
        <f t="shared" si="9"/>
        <v>0.26744186046511625</v>
      </c>
      <c r="DL47" s="50">
        <v>3.25</v>
      </c>
      <c r="DN47" s="50">
        <v>88.256</v>
      </c>
      <c r="DO47" s="50" t="s">
        <v>107</v>
      </c>
      <c r="DZ47" s="50">
        <f t="shared" si="30"/>
        <v>46</v>
      </c>
      <c r="EA47" s="50">
        <f t="shared" si="47"/>
        <v>0.17037037037037037</v>
      </c>
      <c r="EB47" s="50">
        <v>38.203000000000003</v>
      </c>
      <c r="EC47" s="50">
        <v>0.5</v>
      </c>
      <c r="ED47" s="7">
        <f>_xlfn.CONFIDENCE.NORM(0.05,EH3,EH15)</f>
        <v>4.7923951030115992</v>
      </c>
      <c r="EE47" s="50" t="s">
        <v>108</v>
      </c>
      <c r="EP47" s="50">
        <f t="shared" si="31"/>
        <v>46</v>
      </c>
      <c r="EQ47" s="50">
        <f t="shared" si="44"/>
        <v>0.1796875</v>
      </c>
      <c r="ER47" s="50">
        <v>6.9</v>
      </c>
      <c r="ET47" s="50">
        <v>88.256</v>
      </c>
      <c r="EU47" s="50" t="s">
        <v>107</v>
      </c>
      <c r="FF47" s="50">
        <f t="shared" si="32"/>
        <v>46</v>
      </c>
      <c r="FG47" s="50">
        <f t="shared" si="12"/>
        <v>0.26285714285714284</v>
      </c>
      <c r="FH47" s="50">
        <v>2.5901999999999998</v>
      </c>
      <c r="FK47" s="50" t="s">
        <v>107</v>
      </c>
      <c r="GA47" s="50" t="s">
        <v>107</v>
      </c>
      <c r="GP47" s="50">
        <v>306.12667025193394</v>
      </c>
      <c r="GQ47" s="50" t="s">
        <v>107</v>
      </c>
      <c r="HD47" s="52"/>
      <c r="HG47" s="50" t="s">
        <v>107</v>
      </c>
      <c r="HW47" s="50" t="s">
        <v>107</v>
      </c>
      <c r="IM47" s="50" t="s">
        <v>107</v>
      </c>
      <c r="JC47" s="50" t="s">
        <v>107</v>
      </c>
      <c r="JP47" s="52"/>
      <c r="JS47" s="50" t="s">
        <v>107</v>
      </c>
      <c r="KI47" s="50" t="s">
        <v>107</v>
      </c>
      <c r="KV47" s="52"/>
      <c r="KY47" s="50" t="s">
        <v>107</v>
      </c>
      <c r="LO47" s="50" t="s">
        <v>107</v>
      </c>
      <c r="MB47" s="52"/>
      <c r="ME47" s="50" t="s">
        <v>107</v>
      </c>
      <c r="MV47" s="50" t="s">
        <v>107</v>
      </c>
    </row>
    <row r="48" spans="1:360" x14ac:dyDescent="0.25">
      <c r="A48" s="50">
        <f t="shared" si="22"/>
        <v>47</v>
      </c>
      <c r="B48" s="50">
        <f t="shared" si="2"/>
        <v>0.77049180327868849</v>
      </c>
      <c r="C48" s="50">
        <v>678.84</v>
      </c>
      <c r="Q48" s="50">
        <f t="shared" si="23"/>
        <v>47</v>
      </c>
      <c r="R48" s="50">
        <f t="shared" si="3"/>
        <v>0.71212121212121215</v>
      </c>
      <c r="S48" s="50">
        <v>89.748999999999995</v>
      </c>
      <c r="AG48" s="50">
        <f t="shared" si="24"/>
        <v>47</v>
      </c>
      <c r="AH48" s="50">
        <f t="shared" si="4"/>
        <v>0.44339622641509435</v>
      </c>
      <c r="AI48" s="50">
        <v>142.22800000000001</v>
      </c>
      <c r="AW48" s="50">
        <f t="shared" si="25"/>
        <v>47</v>
      </c>
      <c r="AX48" s="50">
        <f t="shared" si="5"/>
        <v>0.55294117647058827</v>
      </c>
      <c r="AY48" s="50">
        <v>52.518999999999998</v>
      </c>
      <c r="BM48" s="50">
        <f t="shared" si="26"/>
        <v>47</v>
      </c>
      <c r="BN48" s="50">
        <f t="shared" si="6"/>
        <v>0.16549295774647887</v>
      </c>
      <c r="BO48" s="52">
        <v>51.545000000000002</v>
      </c>
      <c r="CC48" s="50">
        <f t="shared" si="27"/>
        <v>47</v>
      </c>
      <c r="CD48" s="50">
        <f t="shared" si="7"/>
        <v>0.21559633027522937</v>
      </c>
      <c r="CE48" s="50">
        <v>20.048999999999999</v>
      </c>
      <c r="CT48" s="50">
        <f t="shared" si="28"/>
        <v>47</v>
      </c>
      <c r="CU48" s="50">
        <f t="shared" si="8"/>
        <v>0.15309446254071662</v>
      </c>
      <c r="CV48" s="50">
        <v>10.481999999999999</v>
      </c>
      <c r="CX48" s="50">
        <v>256.14</v>
      </c>
      <c r="CY48" s="50" t="s">
        <v>123</v>
      </c>
      <c r="DJ48" s="50">
        <f t="shared" si="29"/>
        <v>47</v>
      </c>
      <c r="DK48" s="50">
        <f t="shared" si="9"/>
        <v>0.27325581395348836</v>
      </c>
      <c r="DL48" s="50">
        <v>3.25</v>
      </c>
      <c r="DN48" s="50">
        <v>74.790999999999997</v>
      </c>
      <c r="DO48" s="50" t="s">
        <v>123</v>
      </c>
      <c r="DZ48" s="50">
        <f t="shared" si="30"/>
        <v>47</v>
      </c>
      <c r="EA48" s="50">
        <f t="shared" si="47"/>
        <v>0.17407407407407408</v>
      </c>
      <c r="EB48" s="50">
        <v>38.9</v>
      </c>
      <c r="EP48" s="50">
        <f t="shared" si="31"/>
        <v>47</v>
      </c>
      <c r="EQ48" s="50">
        <f t="shared" si="44"/>
        <v>0.18359375</v>
      </c>
      <c r="ER48" s="50">
        <v>6.9260000000000002</v>
      </c>
      <c r="ET48" s="50">
        <v>74.790999999999997</v>
      </c>
      <c r="EU48" s="50" t="s">
        <v>123</v>
      </c>
      <c r="FF48" s="50">
        <f t="shared" si="32"/>
        <v>47</v>
      </c>
      <c r="FG48" s="50">
        <f t="shared" si="12"/>
        <v>0.26857142857142857</v>
      </c>
      <c r="FH48" s="50">
        <v>2.6587999999999998</v>
      </c>
      <c r="GP48" s="50">
        <v>292.06206896551726</v>
      </c>
      <c r="GQ48" s="50" t="s">
        <v>123</v>
      </c>
      <c r="HD48" s="52"/>
      <c r="JP48" s="52"/>
      <c r="KV48" s="52"/>
      <c r="MB48" s="52"/>
    </row>
    <row r="49" spans="1:360" x14ac:dyDescent="0.25">
      <c r="A49" s="50">
        <f t="shared" si="22"/>
        <v>48</v>
      </c>
      <c r="B49" s="50">
        <f t="shared" si="2"/>
        <v>0.78688524590163933</v>
      </c>
      <c r="C49" s="50">
        <v>678.86</v>
      </c>
      <c r="D49" s="50">
        <v>0.5</v>
      </c>
      <c r="E49" s="52">
        <f>I2</f>
        <v>534.1158333333334</v>
      </c>
      <c r="F49" s="50" t="s">
        <v>67</v>
      </c>
      <c r="Q49" s="50">
        <f t="shared" si="23"/>
        <v>48</v>
      </c>
      <c r="R49" s="50">
        <f t="shared" si="3"/>
        <v>0.72727272727272729</v>
      </c>
      <c r="S49" s="50">
        <v>92.483000000000004</v>
      </c>
      <c r="T49" s="50">
        <v>0.5</v>
      </c>
      <c r="U49" s="52">
        <f>Y2</f>
        <v>81.660969230769226</v>
      </c>
      <c r="V49" s="50" t="s">
        <v>67</v>
      </c>
      <c r="AG49" s="50">
        <f t="shared" si="24"/>
        <v>48</v>
      </c>
      <c r="AH49" s="50">
        <f t="shared" si="4"/>
        <v>0.45283018867924529</v>
      </c>
      <c r="AI49" s="50">
        <v>143.172</v>
      </c>
      <c r="AJ49" s="50">
        <v>0.5</v>
      </c>
      <c r="AK49" s="52">
        <f>AO2</f>
        <v>154.9314351646795</v>
      </c>
      <c r="AL49" s="50" t="s">
        <v>67</v>
      </c>
      <c r="AW49" s="50">
        <f t="shared" si="25"/>
        <v>48</v>
      </c>
      <c r="AX49" s="50">
        <f t="shared" si="5"/>
        <v>0.56470588235294117</v>
      </c>
      <c r="AY49" s="50">
        <v>52.6</v>
      </c>
      <c r="AZ49" s="50">
        <v>0.5</v>
      </c>
      <c r="BA49" s="52">
        <f>BE2</f>
        <v>42.394840014295795</v>
      </c>
      <c r="BB49" s="50" t="s">
        <v>67</v>
      </c>
      <c r="BM49" s="50">
        <f t="shared" si="26"/>
        <v>48</v>
      </c>
      <c r="BN49" s="50">
        <f t="shared" si="6"/>
        <v>0.16901408450704225</v>
      </c>
      <c r="BO49" s="52">
        <v>51.71058619120506</v>
      </c>
      <c r="BP49" s="50">
        <v>0.5</v>
      </c>
      <c r="BQ49" s="52">
        <f>BU2</f>
        <v>105.80629357742146</v>
      </c>
      <c r="BR49" s="50" t="s">
        <v>67</v>
      </c>
      <c r="CC49" s="50">
        <f t="shared" si="27"/>
        <v>48</v>
      </c>
      <c r="CD49" s="50">
        <f t="shared" si="7"/>
        <v>0.22018348623853212</v>
      </c>
      <c r="CE49" s="50">
        <v>20.721</v>
      </c>
      <c r="CF49" s="50">
        <v>0.5</v>
      </c>
      <c r="CG49" s="52">
        <f>CK2</f>
        <v>42.426273026675553</v>
      </c>
      <c r="CH49" s="50" t="s">
        <v>67</v>
      </c>
      <c r="CT49" s="50">
        <f t="shared" si="28"/>
        <v>48</v>
      </c>
      <c r="CU49" s="50">
        <f t="shared" si="8"/>
        <v>0.15635179153094461</v>
      </c>
      <c r="CV49" s="50">
        <v>10.76</v>
      </c>
      <c r="CW49" s="50">
        <v>0.5</v>
      </c>
      <c r="CX49" s="50">
        <v>231.25399999999999</v>
      </c>
      <c r="CY49" s="50" t="s">
        <v>124</v>
      </c>
      <c r="DJ49" s="50">
        <f t="shared" si="29"/>
        <v>48</v>
      </c>
      <c r="DK49" s="50">
        <f t="shared" si="9"/>
        <v>0.27906976744186046</v>
      </c>
      <c r="DL49" s="50">
        <v>3.35</v>
      </c>
      <c r="DM49" s="50">
        <v>0.5</v>
      </c>
      <c r="DN49" s="50">
        <v>68.043999999999997</v>
      </c>
      <c r="DO49" s="50" t="s">
        <v>124</v>
      </c>
      <c r="DZ49" s="50">
        <f t="shared" si="30"/>
        <v>48</v>
      </c>
      <c r="EA49" s="50">
        <f t="shared" si="47"/>
        <v>0.17777777777777778</v>
      </c>
      <c r="EB49" s="50">
        <v>39.512</v>
      </c>
      <c r="EP49" s="50">
        <f t="shared" si="31"/>
        <v>48</v>
      </c>
      <c r="EQ49" s="50">
        <f t="shared" si="44"/>
        <v>0.1875</v>
      </c>
      <c r="ER49" s="50">
        <v>7.1899999999999995</v>
      </c>
      <c r="ES49" s="50">
        <v>0.5</v>
      </c>
      <c r="ET49" s="50">
        <v>68.043999999999997</v>
      </c>
      <c r="EU49" s="50" t="s">
        <v>124</v>
      </c>
      <c r="FF49" s="50">
        <f t="shared" si="32"/>
        <v>48</v>
      </c>
      <c r="FG49" s="50">
        <f t="shared" si="12"/>
        <v>0.2742857142857143</v>
      </c>
      <c r="FH49" s="50">
        <v>2.6608000000000001</v>
      </c>
      <c r="FI49" s="50">
        <v>0.5</v>
      </c>
      <c r="FJ49" s="52">
        <f>FN2</f>
        <v>4.102589655172415</v>
      </c>
      <c r="FK49" s="50" t="s">
        <v>67</v>
      </c>
      <c r="FM49" s="50" t="s">
        <v>526</v>
      </c>
      <c r="FY49" s="50">
        <v>0.5</v>
      </c>
      <c r="FZ49" s="52">
        <f>GD2</f>
        <v>19.676527272727277</v>
      </c>
      <c r="GA49" s="50" t="s">
        <v>67</v>
      </c>
      <c r="GO49" s="50">
        <v>0.5</v>
      </c>
      <c r="HD49" s="52"/>
      <c r="HE49" s="50">
        <v>0.5</v>
      </c>
      <c r="HF49" s="52">
        <f>HJ2</f>
        <v>41.851989616514288</v>
      </c>
      <c r="HG49" s="50" t="s">
        <v>67</v>
      </c>
      <c r="HU49" s="50">
        <v>0.5</v>
      </c>
      <c r="HV49" s="52">
        <f>HZ2</f>
        <v>22.889770340105589</v>
      </c>
      <c r="HW49" s="50" t="s">
        <v>67</v>
      </c>
      <c r="IK49" s="50">
        <v>0.5</v>
      </c>
      <c r="IL49" s="52">
        <f>IP2</f>
        <v>5.2549232087655735</v>
      </c>
      <c r="IM49" s="50" t="s">
        <v>67</v>
      </c>
      <c r="JA49" s="50">
        <v>0.5</v>
      </c>
      <c r="JB49" s="52">
        <f>JF2</f>
        <v>341.60829961583653</v>
      </c>
      <c r="JC49" s="50" t="s">
        <v>67</v>
      </c>
      <c r="JP49" s="52"/>
      <c r="JQ49" s="50">
        <v>0.5</v>
      </c>
      <c r="JR49" s="52">
        <f>JV2</f>
        <v>60.831975720037221</v>
      </c>
      <c r="JS49" s="50" t="s">
        <v>67</v>
      </c>
      <c r="KG49" s="50">
        <v>0.5</v>
      </c>
      <c r="KH49" s="52">
        <f>KL2</f>
        <v>479.95222222222219</v>
      </c>
      <c r="KI49" s="50" t="s">
        <v>67</v>
      </c>
      <c r="KV49" s="52"/>
      <c r="KW49" s="50">
        <v>0.5</v>
      </c>
      <c r="KX49" s="52">
        <f>LB2</f>
        <v>55.442333333333323</v>
      </c>
      <c r="KY49" s="50" t="s">
        <v>67</v>
      </c>
      <c r="LM49" s="50">
        <v>0.5</v>
      </c>
      <c r="LN49" s="52">
        <f>LR2</f>
        <v>3.9283143827331952</v>
      </c>
      <c r="LO49" s="50" t="s">
        <v>67</v>
      </c>
      <c r="MB49" s="52"/>
      <c r="MC49" s="50">
        <v>0.5</v>
      </c>
      <c r="MD49" s="52">
        <f>MH2</f>
        <v>0.55583274858701914</v>
      </c>
      <c r="ME49" s="50" t="s">
        <v>67</v>
      </c>
      <c r="MT49" s="50">
        <v>0.5</v>
      </c>
      <c r="MU49" s="52">
        <f>MY2</f>
        <v>19.878435135135135</v>
      </c>
      <c r="MV49" s="50" t="s">
        <v>67</v>
      </c>
    </row>
    <row r="50" spans="1:360" x14ac:dyDescent="0.25">
      <c r="A50" s="50">
        <f t="shared" si="22"/>
        <v>49</v>
      </c>
      <c r="B50" s="50">
        <f t="shared" si="2"/>
        <v>0.80327868852459017</v>
      </c>
      <c r="C50" s="50">
        <v>687.77</v>
      </c>
      <c r="D50" s="50">
        <v>0.5</v>
      </c>
      <c r="E50" s="7">
        <f>_xlfn.CONFIDENCE.NORM(0.05,I3,I15)</f>
        <v>42.526194758780186</v>
      </c>
      <c r="F50" s="50" t="s">
        <v>108</v>
      </c>
      <c r="Q50" s="50">
        <f t="shared" si="23"/>
        <v>49</v>
      </c>
      <c r="R50" s="50">
        <f t="shared" si="3"/>
        <v>0.74242424242424243</v>
      </c>
      <c r="S50" s="50">
        <v>93.048000000000002</v>
      </c>
      <c r="T50" s="50">
        <v>0.5</v>
      </c>
      <c r="U50" s="7">
        <f>_xlfn.CONFIDENCE.NORM(0.05,Y3,Y15)</f>
        <v>3.7644924633733745</v>
      </c>
      <c r="V50" s="50" t="s">
        <v>108</v>
      </c>
      <c r="AG50" s="50">
        <f t="shared" si="24"/>
        <v>49</v>
      </c>
      <c r="AH50" s="50">
        <f t="shared" si="4"/>
        <v>0.46226415094339623</v>
      </c>
      <c r="AI50" s="50">
        <v>143.68</v>
      </c>
      <c r="AJ50" s="50">
        <v>0.5</v>
      </c>
      <c r="AK50" s="7">
        <f>_xlfn.CONFIDENCE.NORM(0.05,AO3,AO15)</f>
        <v>7.1809111625952697</v>
      </c>
      <c r="AL50" s="50" t="s">
        <v>108</v>
      </c>
      <c r="AW50" s="50">
        <f t="shared" si="25"/>
        <v>49</v>
      </c>
      <c r="AX50" s="50">
        <f t="shared" si="5"/>
        <v>0.57647058823529407</v>
      </c>
      <c r="AY50" s="50">
        <v>53.379310344827587</v>
      </c>
      <c r="AZ50" s="50">
        <v>0.5</v>
      </c>
      <c r="BA50" s="7">
        <f>_xlfn.CONFIDENCE.NORM(0.05,BE3,BE15)</f>
        <v>4.7994169243641345</v>
      </c>
      <c r="BB50" s="50" t="s">
        <v>108</v>
      </c>
      <c r="BM50" s="50">
        <f t="shared" si="26"/>
        <v>49</v>
      </c>
      <c r="BN50" s="50">
        <f t="shared" si="6"/>
        <v>0.17253521126760563</v>
      </c>
      <c r="BO50" s="52">
        <v>52.177</v>
      </c>
      <c r="BP50" s="50">
        <v>0.5</v>
      </c>
      <c r="BQ50" s="7">
        <f>_xlfn.CONFIDENCE.NORM(0.05,BU3,BU15)</f>
        <v>6.3778954493627413</v>
      </c>
      <c r="BR50" s="50" t="s">
        <v>108</v>
      </c>
      <c r="CC50" s="50">
        <f t="shared" si="27"/>
        <v>49</v>
      </c>
      <c r="CD50" s="50">
        <f t="shared" si="7"/>
        <v>0.22477064220183487</v>
      </c>
      <c r="CE50" s="50">
        <v>21.306999999999999</v>
      </c>
      <c r="CF50" s="50">
        <v>0.5</v>
      </c>
      <c r="CG50" s="7">
        <f>_xlfn.CONFIDENCE.NORM(0.05,CK3,CK15)</f>
        <v>3.1808169484539923</v>
      </c>
      <c r="CH50" s="50" t="s">
        <v>108</v>
      </c>
      <c r="CT50" s="50">
        <f t="shared" si="28"/>
        <v>49</v>
      </c>
      <c r="CU50" s="50">
        <f t="shared" si="8"/>
        <v>0.15960912052117263</v>
      </c>
      <c r="CV50" s="50">
        <v>10.962999999999999</v>
      </c>
      <c r="CW50" s="50">
        <v>0.5</v>
      </c>
      <c r="CX50" s="50">
        <v>216.52099999999999</v>
      </c>
      <c r="CY50" s="50" t="s">
        <v>125</v>
      </c>
      <c r="DJ50" s="50">
        <f t="shared" si="29"/>
        <v>49</v>
      </c>
      <c r="DK50" s="50">
        <f t="shared" si="9"/>
        <v>0.28488372093023256</v>
      </c>
      <c r="DL50" s="50">
        <v>3.39</v>
      </c>
      <c r="DM50" s="50">
        <v>0.5</v>
      </c>
      <c r="DN50" s="50">
        <v>63.783999999999999</v>
      </c>
      <c r="DO50" s="50" t="s">
        <v>125</v>
      </c>
      <c r="DZ50" s="50">
        <f t="shared" si="30"/>
        <v>49</v>
      </c>
      <c r="EA50" s="50">
        <f t="shared" si="47"/>
        <v>0.18148148148148149</v>
      </c>
      <c r="EB50" s="50">
        <v>39.905000000000001</v>
      </c>
      <c r="EP50" s="50">
        <f t="shared" si="31"/>
        <v>49</v>
      </c>
      <c r="EQ50" s="50">
        <f t="shared" si="44"/>
        <v>0.19140625</v>
      </c>
      <c r="ER50" s="50">
        <v>7.5</v>
      </c>
      <c r="ES50" s="50">
        <v>0.5</v>
      </c>
      <c r="ET50" s="50">
        <v>63.783999999999999</v>
      </c>
      <c r="EU50" s="50" t="s">
        <v>125</v>
      </c>
      <c r="FF50" s="50">
        <f t="shared" si="32"/>
        <v>49</v>
      </c>
      <c r="FG50" s="50">
        <f t="shared" si="12"/>
        <v>0.28000000000000003</v>
      </c>
      <c r="FH50" s="50">
        <v>2.6850000000000001</v>
      </c>
      <c r="FI50" s="50">
        <v>0.5</v>
      </c>
      <c r="FJ50" s="7">
        <f>_xlfn.CONFIDENCE.NORM(0.05,FN3,FN15)</f>
        <v>0.30052570452933436</v>
      </c>
      <c r="FK50" s="50" t="s">
        <v>108</v>
      </c>
      <c r="FM50" s="52">
        <f>1.96*FN3/((FN15^0.5))</f>
        <v>0.30053122686115252</v>
      </c>
      <c r="FY50" s="50">
        <v>0.5</v>
      </c>
      <c r="FZ50" s="7">
        <f>_xlfn.CONFIDENCE.NORM(0.05,GD3,GD15)</f>
        <v>1.9897589501928761</v>
      </c>
      <c r="GA50" s="50" t="s">
        <v>108</v>
      </c>
      <c r="GO50" s="50">
        <v>0.5</v>
      </c>
      <c r="GP50" s="52">
        <f>GT2</f>
        <v>158.487557503955</v>
      </c>
      <c r="GQ50" s="50" t="s">
        <v>67</v>
      </c>
      <c r="HD50" s="52"/>
      <c r="HE50" s="50">
        <v>0.5</v>
      </c>
      <c r="HF50" s="7">
        <f>_xlfn.CONFIDENCE.NORM(0.05,HJ3,HJ15)</f>
        <v>7.3687040846291652</v>
      </c>
      <c r="HG50" s="50" t="s">
        <v>108</v>
      </c>
      <c r="HU50" s="50">
        <v>0.5</v>
      </c>
      <c r="HV50" s="7">
        <f>_xlfn.CONFIDENCE.NORM(0.05,HZ3,HZ15)</f>
        <v>2.3541847342823679</v>
      </c>
      <c r="HW50" s="50" t="s">
        <v>108</v>
      </c>
      <c r="IK50" s="50">
        <v>0.5</v>
      </c>
      <c r="IL50" s="7">
        <f>_xlfn.CONFIDENCE.NORM(0.05,IP3,IP15)</f>
        <v>0.52177992540860219</v>
      </c>
      <c r="IM50" s="50" t="s">
        <v>108</v>
      </c>
      <c r="JA50" s="50">
        <v>0.5</v>
      </c>
      <c r="JB50" s="7">
        <f>_xlfn.CONFIDENCE.NORM(0.05,JF3,JF15)</f>
        <v>71.407285379128993</v>
      </c>
      <c r="JC50" s="50" t="s">
        <v>108</v>
      </c>
      <c r="JP50" s="52"/>
      <c r="JQ50" s="50">
        <v>0.5</v>
      </c>
      <c r="JR50" s="7">
        <f>_xlfn.CONFIDENCE.NORM(0.05,JV3,JV15)</f>
        <v>15.057339075305933</v>
      </c>
      <c r="JS50" s="50" t="s">
        <v>108</v>
      </c>
      <c r="KG50" s="50">
        <v>0.5</v>
      </c>
      <c r="KH50" s="7">
        <f>_xlfn.CONFIDENCE.NORM(0.05,KL3,KL15)</f>
        <v>59.189324958931209</v>
      </c>
      <c r="KI50" s="50" t="s">
        <v>108</v>
      </c>
      <c r="KV50" s="52"/>
      <c r="KW50" s="50">
        <v>0.5</v>
      </c>
      <c r="KX50" s="7">
        <f>_xlfn.CONFIDENCE.NORM(0.05,LB3,LB15)</f>
        <v>1.5825113884995234</v>
      </c>
      <c r="KY50" s="50" t="s">
        <v>108</v>
      </c>
      <c r="LM50" s="50">
        <v>0.5</v>
      </c>
      <c r="LN50" s="7">
        <f>_xlfn.CONFIDENCE.NORM(0.05,LR3,LR15)</f>
        <v>0.59505233399601176</v>
      </c>
      <c r="LO50" s="50" t="s">
        <v>108</v>
      </c>
      <c r="MB50" s="52"/>
      <c r="MC50" s="50">
        <v>0.5</v>
      </c>
      <c r="MD50" s="7">
        <f>_xlfn.CONFIDENCE.NORM(0.05,MH3,MH15)</f>
        <v>0.13957508804334059</v>
      </c>
      <c r="ME50" s="50" t="s">
        <v>108</v>
      </c>
      <c r="MT50" s="50">
        <v>0.5</v>
      </c>
      <c r="MU50" s="7">
        <f>_xlfn.CONFIDENCE.NORM(0.05,MY3,MY15)</f>
        <v>1.7001175940937001</v>
      </c>
      <c r="MV50" s="50" t="s">
        <v>108</v>
      </c>
    </row>
    <row r="51" spans="1:360" x14ac:dyDescent="0.25">
      <c r="A51" s="50">
        <f t="shared" si="22"/>
        <v>50</v>
      </c>
      <c r="B51" s="50">
        <f t="shared" si="2"/>
        <v>0.81967213114754101</v>
      </c>
      <c r="C51" s="50">
        <v>705.77</v>
      </c>
      <c r="Q51" s="50">
        <f t="shared" si="23"/>
        <v>50</v>
      </c>
      <c r="R51" s="50">
        <f t="shared" si="3"/>
        <v>0.75757575757575757</v>
      </c>
      <c r="S51" s="50">
        <v>93.066000000000003</v>
      </c>
      <c r="AG51" s="50">
        <f t="shared" si="24"/>
        <v>50</v>
      </c>
      <c r="AH51" s="50">
        <f t="shared" si="4"/>
        <v>0.47169811320754718</v>
      </c>
      <c r="AI51" s="50">
        <v>144</v>
      </c>
      <c r="AW51" s="50">
        <f t="shared" si="25"/>
        <v>50</v>
      </c>
      <c r="AX51" s="50">
        <f t="shared" si="5"/>
        <v>0.58823529411764708</v>
      </c>
      <c r="AY51" s="50">
        <v>53.515000000000001</v>
      </c>
      <c r="BM51" s="50">
        <f t="shared" si="26"/>
        <v>50</v>
      </c>
      <c r="BN51" s="50">
        <f t="shared" si="6"/>
        <v>0.176056338028169</v>
      </c>
      <c r="BO51" s="52">
        <v>52.69</v>
      </c>
      <c r="CC51" s="50">
        <f t="shared" si="27"/>
        <v>50</v>
      </c>
      <c r="CD51" s="50">
        <f t="shared" si="7"/>
        <v>0.22935779816513763</v>
      </c>
      <c r="CE51" s="50">
        <v>21.459</v>
      </c>
      <c r="CT51" s="50">
        <f t="shared" si="28"/>
        <v>50</v>
      </c>
      <c r="CU51" s="50">
        <f t="shared" si="8"/>
        <v>0.16286644951140064</v>
      </c>
      <c r="CV51" s="50">
        <v>11</v>
      </c>
      <c r="DJ51" s="50">
        <f t="shared" si="29"/>
        <v>50</v>
      </c>
      <c r="DK51" s="50">
        <f t="shared" si="9"/>
        <v>0.29069767441860467</v>
      </c>
      <c r="DL51" s="50">
        <v>3.45</v>
      </c>
      <c r="DN51" s="50">
        <v>58.170999999999999</v>
      </c>
      <c r="DO51" s="50" t="s">
        <v>126</v>
      </c>
      <c r="DZ51" s="50">
        <f t="shared" si="30"/>
        <v>50</v>
      </c>
      <c r="EA51" s="50">
        <f t="shared" si="47"/>
        <v>0.18518518518518517</v>
      </c>
      <c r="EB51" s="50">
        <v>40.1</v>
      </c>
      <c r="EP51" s="50">
        <f t="shared" si="31"/>
        <v>50</v>
      </c>
      <c r="EQ51" s="50">
        <f t="shared" si="44"/>
        <v>0.1953125</v>
      </c>
      <c r="ER51" s="50">
        <v>7.5890000000000004</v>
      </c>
      <c r="ET51" s="50">
        <v>58.170999999999999</v>
      </c>
      <c r="EU51" s="50" t="s">
        <v>126</v>
      </c>
      <c r="FF51" s="50">
        <f t="shared" si="32"/>
        <v>50</v>
      </c>
      <c r="FG51" s="50">
        <f t="shared" si="12"/>
        <v>0.2857142857142857</v>
      </c>
      <c r="FH51" s="50">
        <v>2.6880000000000002</v>
      </c>
      <c r="GP51" s="7">
        <f>_xlfn.CONFIDENCE.NORM(0.05,GT3,GT15)</f>
        <v>30.609051454842042</v>
      </c>
      <c r="GQ51" s="50" t="s">
        <v>108</v>
      </c>
      <c r="HD51" s="52"/>
      <c r="JP51" s="52"/>
      <c r="KV51" s="52"/>
      <c r="MB51" s="52"/>
    </row>
    <row r="52" spans="1:360" x14ac:dyDescent="0.25">
      <c r="A52" s="50">
        <f t="shared" si="22"/>
        <v>51</v>
      </c>
      <c r="B52" s="50">
        <f t="shared" si="2"/>
        <v>0.83606557377049184</v>
      </c>
      <c r="C52" s="50">
        <v>707.81</v>
      </c>
      <c r="Q52" s="50">
        <f t="shared" si="23"/>
        <v>51</v>
      </c>
      <c r="R52" s="50">
        <f t="shared" si="3"/>
        <v>0.77272727272727271</v>
      </c>
      <c r="S52" s="50">
        <v>94.004999999999995</v>
      </c>
      <c r="AG52" s="50">
        <f t="shared" si="24"/>
        <v>51</v>
      </c>
      <c r="AH52" s="50">
        <f t="shared" si="4"/>
        <v>0.48113207547169812</v>
      </c>
      <c r="AI52" s="50">
        <v>144</v>
      </c>
      <c r="AW52" s="50">
        <f t="shared" si="25"/>
        <v>51</v>
      </c>
      <c r="AX52" s="50">
        <f t="shared" si="5"/>
        <v>0.6</v>
      </c>
      <c r="AY52" s="50">
        <v>54.6</v>
      </c>
      <c r="BM52" s="50">
        <f t="shared" si="26"/>
        <v>51</v>
      </c>
      <c r="BN52" s="50">
        <f t="shared" si="6"/>
        <v>0.1795774647887324</v>
      </c>
      <c r="BO52" s="52">
        <v>52.96551724137931</v>
      </c>
      <c r="CC52" s="50">
        <f t="shared" si="27"/>
        <v>51</v>
      </c>
      <c r="CD52" s="50">
        <f t="shared" si="7"/>
        <v>0.23394495412844038</v>
      </c>
      <c r="CE52" s="50">
        <v>21.507000000000001</v>
      </c>
      <c r="CT52" s="50">
        <f t="shared" si="28"/>
        <v>51</v>
      </c>
      <c r="CU52" s="50">
        <f t="shared" si="8"/>
        <v>0.16612377850162866</v>
      </c>
      <c r="CV52" s="50">
        <v>11.010999999999999</v>
      </c>
      <c r="CW52" s="50">
        <v>0.5</v>
      </c>
      <c r="CX52" s="52">
        <f>DB2</f>
        <v>51.075673202614361</v>
      </c>
      <c r="CY52" s="50" t="s">
        <v>67</v>
      </c>
      <c r="DJ52" s="50">
        <f t="shared" si="29"/>
        <v>51</v>
      </c>
      <c r="DK52" s="50">
        <f t="shared" si="9"/>
        <v>0.29651162790697677</v>
      </c>
      <c r="DL52" s="50">
        <v>3.464</v>
      </c>
      <c r="DN52" s="50">
        <v>57.960999999999999</v>
      </c>
      <c r="DO52" s="50" t="s">
        <v>127</v>
      </c>
      <c r="DZ52" s="50">
        <f t="shared" si="30"/>
        <v>51</v>
      </c>
      <c r="EA52" s="50">
        <f t="shared" si="47"/>
        <v>0.18888888888888888</v>
      </c>
      <c r="EB52" s="50">
        <v>40.862068965517238</v>
      </c>
      <c r="EP52" s="50">
        <f t="shared" si="31"/>
        <v>51</v>
      </c>
      <c r="EQ52" s="50">
        <f t="shared" si="44"/>
        <v>0.19921875</v>
      </c>
      <c r="ER52" s="50">
        <v>7.6159999999999997</v>
      </c>
      <c r="ET52" s="50">
        <v>57.960999999999999</v>
      </c>
      <c r="EU52" s="50" t="s">
        <v>127</v>
      </c>
      <c r="FF52" s="50">
        <f t="shared" si="32"/>
        <v>51</v>
      </c>
      <c r="FG52" s="50">
        <f t="shared" si="12"/>
        <v>0.29142857142857143</v>
      </c>
      <c r="FH52" s="50">
        <v>2.7153999999999998</v>
      </c>
      <c r="HD52" s="52"/>
      <c r="JP52" s="52"/>
      <c r="KV52" s="52"/>
      <c r="MB52" s="52"/>
    </row>
    <row r="53" spans="1:360" x14ac:dyDescent="0.25">
      <c r="A53" s="50">
        <f t="shared" si="22"/>
        <v>52</v>
      </c>
      <c r="B53" s="50">
        <f t="shared" si="2"/>
        <v>0.85245901639344257</v>
      </c>
      <c r="C53" s="50">
        <v>709.66</v>
      </c>
      <c r="Q53" s="50">
        <f t="shared" si="23"/>
        <v>52</v>
      </c>
      <c r="R53" s="50">
        <f t="shared" si="3"/>
        <v>0.78787878787878785</v>
      </c>
      <c r="S53" s="50">
        <v>96.882000000000005</v>
      </c>
      <c r="AG53" s="50">
        <f t="shared" si="24"/>
        <v>52</v>
      </c>
      <c r="AH53" s="50">
        <f t="shared" si="4"/>
        <v>0.49056603773584906</v>
      </c>
      <c r="AI53" s="50">
        <v>144.77000000000001</v>
      </c>
      <c r="AW53" s="50">
        <f t="shared" si="25"/>
        <v>52</v>
      </c>
      <c r="AX53" s="50">
        <f t="shared" si="5"/>
        <v>0.61176470588235299</v>
      </c>
      <c r="AY53" s="52">
        <v>55.847433086501468</v>
      </c>
      <c r="BM53" s="50">
        <f t="shared" si="26"/>
        <v>52</v>
      </c>
      <c r="BN53" s="50">
        <f t="shared" si="6"/>
        <v>0.18309859154929578</v>
      </c>
      <c r="BO53" s="52">
        <v>53.1</v>
      </c>
      <c r="CC53" s="50">
        <f t="shared" si="27"/>
        <v>52</v>
      </c>
      <c r="CD53" s="50">
        <f t="shared" si="7"/>
        <v>0.23853211009174313</v>
      </c>
      <c r="CE53" s="50">
        <v>22.088999999999999</v>
      </c>
      <c r="CT53" s="50">
        <f t="shared" si="28"/>
        <v>52</v>
      </c>
      <c r="CU53" s="50">
        <f t="shared" si="8"/>
        <v>0.16938110749185667</v>
      </c>
      <c r="CV53" s="50">
        <v>11.202</v>
      </c>
      <c r="CX53" s="7">
        <f>_xlfn.CONFIDENCE.NORM(0.05,DB3,DB15)</f>
        <v>4.4148122964069394</v>
      </c>
      <c r="CY53" s="50" t="s">
        <v>108</v>
      </c>
      <c r="DJ53" s="50">
        <f t="shared" si="29"/>
        <v>52</v>
      </c>
      <c r="DK53" s="50">
        <f t="shared" si="9"/>
        <v>0.30232558139534882</v>
      </c>
      <c r="DL53" s="50">
        <v>3.6</v>
      </c>
      <c r="DN53" s="50">
        <v>54.667999999999999</v>
      </c>
      <c r="DO53" s="50" t="s">
        <v>128</v>
      </c>
      <c r="DZ53" s="50">
        <f t="shared" si="30"/>
        <v>52</v>
      </c>
      <c r="EA53" s="50">
        <f t="shared" si="47"/>
        <v>0.19259259259259259</v>
      </c>
      <c r="EB53" s="50">
        <v>41.195999999999998</v>
      </c>
      <c r="EP53" s="50">
        <f t="shared" si="31"/>
        <v>52</v>
      </c>
      <c r="EQ53" s="50">
        <f t="shared" si="44"/>
        <v>0.203125</v>
      </c>
      <c r="ER53" s="50">
        <v>7.6619999999999999</v>
      </c>
      <c r="ET53" s="50">
        <v>54.667999999999999</v>
      </c>
      <c r="EU53" s="50" t="s">
        <v>128</v>
      </c>
      <c r="FF53" s="50">
        <f t="shared" si="32"/>
        <v>52</v>
      </c>
      <c r="FG53" s="50">
        <f t="shared" si="12"/>
        <v>0.29714285714285715</v>
      </c>
      <c r="FH53" s="50">
        <v>2.7355</v>
      </c>
      <c r="HD53" s="52"/>
      <c r="JP53" s="52"/>
      <c r="KV53" s="52"/>
      <c r="MB53" s="52"/>
    </row>
    <row r="54" spans="1:360" x14ac:dyDescent="0.25">
      <c r="A54" s="50">
        <f t="shared" si="22"/>
        <v>53</v>
      </c>
      <c r="B54" s="50">
        <f t="shared" si="2"/>
        <v>0.86885245901639341</v>
      </c>
      <c r="C54" s="50">
        <v>766.67</v>
      </c>
      <c r="Q54" s="50">
        <f t="shared" si="23"/>
        <v>53</v>
      </c>
      <c r="R54" s="50">
        <f t="shared" si="3"/>
        <v>0.80303030303030298</v>
      </c>
      <c r="S54" s="50">
        <v>97.272999999999996</v>
      </c>
      <c r="AG54" s="50">
        <f t="shared" si="24"/>
        <v>53</v>
      </c>
      <c r="AH54" s="50">
        <f t="shared" si="4"/>
        <v>0.5</v>
      </c>
      <c r="AI54" s="50">
        <v>144.78964133537417</v>
      </c>
      <c r="AW54" s="50">
        <f t="shared" si="25"/>
        <v>53</v>
      </c>
      <c r="AX54" s="50">
        <f t="shared" si="5"/>
        <v>0.62352941176470589</v>
      </c>
      <c r="AY54" s="50">
        <v>57.793999999999997</v>
      </c>
      <c r="BM54" s="50">
        <f t="shared" si="26"/>
        <v>53</v>
      </c>
      <c r="BN54" s="50">
        <f t="shared" si="6"/>
        <v>0.18661971830985916</v>
      </c>
      <c r="BO54" s="52">
        <v>54.426000000000002</v>
      </c>
      <c r="CC54" s="50">
        <f t="shared" si="27"/>
        <v>53</v>
      </c>
      <c r="CD54" s="50">
        <f t="shared" si="7"/>
        <v>0.24311926605504589</v>
      </c>
      <c r="CE54" s="50">
        <v>22.92</v>
      </c>
      <c r="CT54" s="50">
        <f t="shared" si="28"/>
        <v>53</v>
      </c>
      <c r="CU54" s="50">
        <f t="shared" si="8"/>
        <v>0.17263843648208468</v>
      </c>
      <c r="CV54" s="50">
        <v>11.85</v>
      </c>
      <c r="DJ54" s="50">
        <f t="shared" si="29"/>
        <v>53</v>
      </c>
      <c r="DK54" s="50">
        <f t="shared" si="9"/>
        <v>0.30813953488372092</v>
      </c>
      <c r="DL54" s="50">
        <v>3.72</v>
      </c>
      <c r="DZ54" s="50">
        <f t="shared" si="30"/>
        <v>53</v>
      </c>
      <c r="EA54" s="50">
        <f t="shared" si="47"/>
        <v>0.1962962962962963</v>
      </c>
      <c r="EB54" s="50">
        <v>41.408999999999999</v>
      </c>
      <c r="EP54" s="50">
        <f t="shared" si="31"/>
        <v>53</v>
      </c>
      <c r="EQ54" s="50">
        <f t="shared" si="44"/>
        <v>0.20703125</v>
      </c>
      <c r="ER54" s="50">
        <v>7.7892000000000001</v>
      </c>
      <c r="FF54" s="50">
        <f t="shared" si="32"/>
        <v>53</v>
      </c>
      <c r="FG54" s="50">
        <f t="shared" si="12"/>
        <v>0.30285714285714288</v>
      </c>
      <c r="FH54" s="50">
        <v>2.7437</v>
      </c>
      <c r="HD54" s="52"/>
      <c r="JP54" s="52"/>
      <c r="KV54" s="52"/>
      <c r="MB54" s="52"/>
    </row>
    <row r="55" spans="1:360" x14ac:dyDescent="0.25">
      <c r="A55" s="50">
        <f t="shared" si="22"/>
        <v>54</v>
      </c>
      <c r="B55" s="50">
        <f t="shared" si="2"/>
        <v>0.88524590163934425</v>
      </c>
      <c r="C55" s="50">
        <v>773.05</v>
      </c>
      <c r="Q55" s="50">
        <f t="shared" si="23"/>
        <v>54</v>
      </c>
      <c r="R55" s="50">
        <f t="shared" si="3"/>
        <v>0.81818181818181823</v>
      </c>
      <c r="S55" s="50">
        <v>97.944000000000003</v>
      </c>
      <c r="AG55" s="50">
        <f t="shared" si="24"/>
        <v>54</v>
      </c>
      <c r="AH55" s="50">
        <f t="shared" si="4"/>
        <v>0.50943396226415094</v>
      </c>
      <c r="AI55" s="50">
        <v>146.63</v>
      </c>
      <c r="AW55" s="50">
        <f t="shared" si="25"/>
        <v>54</v>
      </c>
      <c r="AX55" s="50">
        <f t="shared" si="5"/>
        <v>0.63529411764705879</v>
      </c>
      <c r="AY55" s="50">
        <v>57.813000000000002</v>
      </c>
      <c r="BM55" s="50">
        <f t="shared" si="26"/>
        <v>54</v>
      </c>
      <c r="BN55" s="50">
        <f t="shared" si="6"/>
        <v>0.19014084507042253</v>
      </c>
      <c r="BO55" s="52">
        <v>54.564</v>
      </c>
      <c r="CC55" s="50">
        <f t="shared" si="27"/>
        <v>54</v>
      </c>
      <c r="CD55" s="50">
        <f t="shared" si="7"/>
        <v>0.24770642201834864</v>
      </c>
      <c r="CE55" s="50">
        <v>22.940999999999999</v>
      </c>
      <c r="CT55" s="50">
        <f t="shared" si="28"/>
        <v>54</v>
      </c>
      <c r="CU55" s="50">
        <f t="shared" si="8"/>
        <v>0.1758957654723127</v>
      </c>
      <c r="CV55" s="50">
        <v>12</v>
      </c>
      <c r="DJ55" s="50">
        <f t="shared" si="29"/>
        <v>54</v>
      </c>
      <c r="DK55" s="50">
        <f t="shared" si="9"/>
        <v>0.31395348837209303</v>
      </c>
      <c r="DL55" s="50">
        <v>3.75</v>
      </c>
      <c r="DM55" s="50">
        <v>0.5</v>
      </c>
      <c r="DN55" s="52">
        <f>DR2</f>
        <v>15.396393230086336</v>
      </c>
      <c r="DO55" s="50" t="s">
        <v>67</v>
      </c>
      <c r="DZ55" s="50">
        <f t="shared" si="30"/>
        <v>54</v>
      </c>
      <c r="EA55" s="50">
        <f t="shared" si="47"/>
        <v>0.2</v>
      </c>
      <c r="EB55" s="50">
        <v>42.423000000000002</v>
      </c>
      <c r="EP55" s="50">
        <f t="shared" si="31"/>
        <v>54</v>
      </c>
      <c r="EQ55" s="50">
        <f t="shared" si="44"/>
        <v>0.2109375</v>
      </c>
      <c r="ER55" s="50">
        <v>7.8002000000000002</v>
      </c>
      <c r="ES55" s="50">
        <v>0.5</v>
      </c>
      <c r="ET55" s="52">
        <f>EX2</f>
        <v>12.144770291769076</v>
      </c>
      <c r="EU55" s="50" t="s">
        <v>67</v>
      </c>
      <c r="FF55" s="50">
        <f t="shared" si="32"/>
        <v>54</v>
      </c>
      <c r="FG55" s="50">
        <f t="shared" si="12"/>
        <v>0.30857142857142855</v>
      </c>
      <c r="FH55" s="50">
        <v>2.7911000000000001</v>
      </c>
      <c r="HD55" s="52"/>
      <c r="JP55" s="52"/>
      <c r="KV55" s="52"/>
      <c r="MB55" s="52"/>
    </row>
    <row r="56" spans="1:360" x14ac:dyDescent="0.25">
      <c r="A56" s="50">
        <f t="shared" si="22"/>
        <v>55</v>
      </c>
      <c r="B56" s="50">
        <f t="shared" si="2"/>
        <v>0.90163934426229508</v>
      </c>
      <c r="C56" s="50">
        <v>784.9</v>
      </c>
      <c r="Q56" s="50">
        <f t="shared" si="23"/>
        <v>55</v>
      </c>
      <c r="R56" s="50">
        <f t="shared" si="3"/>
        <v>0.83333333333333337</v>
      </c>
      <c r="S56" s="50">
        <v>98.370999999999995</v>
      </c>
      <c r="AG56" s="50">
        <f t="shared" si="24"/>
        <v>55</v>
      </c>
      <c r="AH56" s="50">
        <f t="shared" si="4"/>
        <v>0.51886792452830188</v>
      </c>
      <c r="AI56" s="50">
        <v>147.02199999999999</v>
      </c>
      <c r="AW56" s="50">
        <f t="shared" si="25"/>
        <v>55</v>
      </c>
      <c r="AX56" s="50">
        <f t="shared" si="5"/>
        <v>0.6470588235294118</v>
      </c>
      <c r="AY56" s="50">
        <v>57.893999999999998</v>
      </c>
      <c r="BM56" s="50">
        <f t="shared" si="26"/>
        <v>55</v>
      </c>
      <c r="BN56" s="50">
        <f t="shared" si="6"/>
        <v>0.19366197183098591</v>
      </c>
      <c r="BO56" s="52">
        <v>54.667999999999999</v>
      </c>
      <c r="CC56" s="50">
        <f t="shared" si="27"/>
        <v>55</v>
      </c>
      <c r="CD56" s="50">
        <f t="shared" si="7"/>
        <v>0.25229357798165136</v>
      </c>
      <c r="CE56" s="50">
        <v>23.501999999999999</v>
      </c>
      <c r="CT56" s="50">
        <f t="shared" si="28"/>
        <v>55</v>
      </c>
      <c r="CU56" s="50">
        <f t="shared" si="8"/>
        <v>0.17915309446254071</v>
      </c>
      <c r="CV56" s="50">
        <v>12.118</v>
      </c>
      <c r="DJ56" s="50">
        <f t="shared" si="29"/>
        <v>55</v>
      </c>
      <c r="DK56" s="50">
        <f t="shared" si="9"/>
        <v>0.31976744186046513</v>
      </c>
      <c r="DL56" s="50">
        <v>3.8</v>
      </c>
      <c r="DN56" s="7">
        <f>_xlfn.CONFIDENCE.NORM(0.05,DR3,DR15)</f>
        <v>2.7118387335832908</v>
      </c>
      <c r="DO56" s="50" t="s">
        <v>108</v>
      </c>
      <c r="DZ56" s="50">
        <f t="shared" si="30"/>
        <v>55</v>
      </c>
      <c r="EA56" s="50">
        <f t="shared" si="47"/>
        <v>0.20370370370370369</v>
      </c>
      <c r="EB56" s="50">
        <v>42.654000000000003</v>
      </c>
      <c r="EP56" s="50">
        <f t="shared" si="31"/>
        <v>55</v>
      </c>
      <c r="EQ56" s="50">
        <f t="shared" si="44"/>
        <v>0.21484375</v>
      </c>
      <c r="ER56" s="50">
        <v>7.851</v>
      </c>
      <c r="ES56" s="50">
        <v>0.5</v>
      </c>
      <c r="ET56" s="7">
        <f>_xlfn.CONFIDENCE.NORM(0.05,EX3,EX15)</f>
        <v>0.69148990292268131</v>
      </c>
      <c r="EU56" s="50" t="s">
        <v>108</v>
      </c>
      <c r="FF56" s="50">
        <f t="shared" si="32"/>
        <v>55</v>
      </c>
      <c r="FG56" s="50">
        <f t="shared" si="12"/>
        <v>0.31428571428571428</v>
      </c>
      <c r="FH56" s="50">
        <v>2.8313999999999999</v>
      </c>
      <c r="HD56" s="52"/>
      <c r="JP56" s="52"/>
      <c r="KV56" s="52"/>
      <c r="MB56" s="52"/>
    </row>
    <row r="57" spans="1:360" x14ac:dyDescent="0.25">
      <c r="A57" s="50">
        <f t="shared" si="22"/>
        <v>56</v>
      </c>
      <c r="B57" s="50">
        <f t="shared" si="2"/>
        <v>0.91803278688524592</v>
      </c>
      <c r="C57" s="50">
        <v>793.71</v>
      </c>
      <c r="Q57" s="50">
        <f t="shared" si="23"/>
        <v>56</v>
      </c>
      <c r="R57" s="50">
        <f t="shared" si="3"/>
        <v>0.84848484848484851</v>
      </c>
      <c r="S57" s="50">
        <v>98.766000000000005</v>
      </c>
      <c r="AG57" s="50">
        <f t="shared" si="24"/>
        <v>56</v>
      </c>
      <c r="AH57" s="50">
        <f t="shared" si="4"/>
        <v>0.52830188679245282</v>
      </c>
      <c r="AI57" s="50">
        <v>148.62</v>
      </c>
      <c r="AW57" s="50">
        <f t="shared" si="25"/>
        <v>56</v>
      </c>
      <c r="AX57" s="50">
        <f t="shared" si="5"/>
        <v>0.6588235294117647</v>
      </c>
      <c r="AY57" s="50">
        <v>58.682000000000002</v>
      </c>
      <c r="BM57" s="50">
        <f t="shared" si="26"/>
        <v>56</v>
      </c>
      <c r="BN57" s="50">
        <f t="shared" si="6"/>
        <v>0.19718309859154928</v>
      </c>
      <c r="BO57" s="52">
        <v>54.779310344827586</v>
      </c>
      <c r="CC57" s="50">
        <f t="shared" si="27"/>
        <v>56</v>
      </c>
      <c r="CD57" s="50">
        <f t="shared" si="7"/>
        <v>0.25688073394495414</v>
      </c>
      <c r="CE57" s="50">
        <v>23.655172413793103</v>
      </c>
      <c r="CT57" s="50">
        <f t="shared" si="28"/>
        <v>56</v>
      </c>
      <c r="CU57" s="50">
        <f t="shared" si="8"/>
        <v>0.18241042345276873</v>
      </c>
      <c r="CV57" s="50">
        <v>12.256</v>
      </c>
      <c r="DJ57" s="50">
        <f t="shared" si="29"/>
        <v>56</v>
      </c>
      <c r="DK57" s="50">
        <f t="shared" si="9"/>
        <v>0.32558139534883723</v>
      </c>
      <c r="DL57" s="50">
        <v>3.8264999999999998</v>
      </c>
      <c r="DZ57" s="50">
        <f t="shared" si="30"/>
        <v>56</v>
      </c>
      <c r="EA57" s="50">
        <f t="shared" si="47"/>
        <v>0.2074074074074074</v>
      </c>
      <c r="EB57" s="50">
        <v>43.134</v>
      </c>
      <c r="EP57" s="50">
        <f t="shared" si="31"/>
        <v>56</v>
      </c>
      <c r="EQ57" s="50">
        <f t="shared" si="44"/>
        <v>0.21875</v>
      </c>
      <c r="ER57" s="50">
        <v>7.9507000000000003</v>
      </c>
      <c r="FF57" s="50">
        <f t="shared" si="32"/>
        <v>56</v>
      </c>
      <c r="FG57" s="50">
        <f t="shared" si="12"/>
        <v>0.32</v>
      </c>
      <c r="FH57" s="50">
        <v>2.8376000000000001</v>
      </c>
      <c r="HD57" s="52"/>
      <c r="JP57" s="52"/>
      <c r="KV57" s="52"/>
      <c r="MB57" s="52"/>
    </row>
    <row r="58" spans="1:360" x14ac:dyDescent="0.25">
      <c r="A58" s="50">
        <f t="shared" si="22"/>
        <v>57</v>
      </c>
      <c r="B58" s="50">
        <f t="shared" si="2"/>
        <v>0.93442622950819676</v>
      </c>
      <c r="C58" s="50">
        <v>798.29</v>
      </c>
      <c r="Q58" s="50">
        <f t="shared" si="23"/>
        <v>57</v>
      </c>
      <c r="R58" s="50">
        <f t="shared" si="3"/>
        <v>0.86363636363636365</v>
      </c>
      <c r="S58" s="50">
        <v>100.51900000000001</v>
      </c>
      <c r="AG58" s="50">
        <f t="shared" si="24"/>
        <v>57</v>
      </c>
      <c r="AH58" s="50">
        <f t="shared" si="4"/>
        <v>0.53773584905660377</v>
      </c>
      <c r="AI58" s="50">
        <v>148.91</v>
      </c>
      <c r="AW58" s="50">
        <f t="shared" si="25"/>
        <v>57</v>
      </c>
      <c r="AX58" s="50">
        <f t="shared" si="5"/>
        <v>0.6705882352941176</v>
      </c>
      <c r="AY58" s="50">
        <v>59.076999999999998</v>
      </c>
      <c r="BM58" s="50">
        <f t="shared" si="26"/>
        <v>57</v>
      </c>
      <c r="BN58" s="50">
        <f t="shared" si="6"/>
        <v>0.20070422535211269</v>
      </c>
      <c r="BO58" s="52">
        <v>54.914999999999999</v>
      </c>
      <c r="CC58" s="50">
        <f t="shared" si="27"/>
        <v>57</v>
      </c>
      <c r="CD58" s="50">
        <f t="shared" si="7"/>
        <v>0.26146788990825687</v>
      </c>
      <c r="CE58" s="50">
        <v>23.93</v>
      </c>
      <c r="CT58" s="50">
        <f t="shared" si="28"/>
        <v>57</v>
      </c>
      <c r="CU58" s="50">
        <f t="shared" si="8"/>
        <v>0.18566775244299674</v>
      </c>
      <c r="CV58" s="50">
        <v>12.269</v>
      </c>
      <c r="DJ58" s="50">
        <f t="shared" si="29"/>
        <v>57</v>
      </c>
      <c r="DK58" s="50">
        <f t="shared" si="9"/>
        <v>0.33139534883720928</v>
      </c>
      <c r="DL58" s="50">
        <v>3.85</v>
      </c>
      <c r="DZ58" s="50">
        <f t="shared" si="30"/>
        <v>57</v>
      </c>
      <c r="EA58" s="50">
        <f t="shared" si="47"/>
        <v>0.21111111111111111</v>
      </c>
      <c r="EB58" s="50">
        <v>44.783000000000001</v>
      </c>
      <c r="EP58" s="50">
        <f t="shared" si="31"/>
        <v>57</v>
      </c>
      <c r="EQ58" s="50">
        <f t="shared" si="44"/>
        <v>0.22265625</v>
      </c>
      <c r="ER58" s="50">
        <v>8.14</v>
      </c>
      <c r="FF58" s="50">
        <f t="shared" si="32"/>
        <v>57</v>
      </c>
      <c r="FG58" s="50">
        <f t="shared" si="12"/>
        <v>0.32571428571428573</v>
      </c>
      <c r="FH58" s="50">
        <v>2.9729000000000001</v>
      </c>
      <c r="HD58" s="52"/>
      <c r="JP58" s="52"/>
      <c r="KV58" s="52"/>
      <c r="MB58" s="52"/>
    </row>
    <row r="59" spans="1:360" x14ac:dyDescent="0.25">
      <c r="A59" s="50">
        <f t="shared" si="22"/>
        <v>58</v>
      </c>
      <c r="B59" s="50">
        <f t="shared" si="2"/>
        <v>0.95081967213114749</v>
      </c>
      <c r="C59" s="50">
        <v>814.38</v>
      </c>
      <c r="Q59" s="50">
        <f t="shared" si="23"/>
        <v>58</v>
      </c>
      <c r="R59" s="50">
        <f t="shared" si="3"/>
        <v>0.87878787878787878</v>
      </c>
      <c r="S59" s="50">
        <v>101.372</v>
      </c>
      <c r="AG59" s="50">
        <f t="shared" si="24"/>
        <v>58</v>
      </c>
      <c r="AH59" s="50">
        <f t="shared" si="4"/>
        <v>0.54716981132075471</v>
      </c>
      <c r="AI59" s="50">
        <v>149.41900000000001</v>
      </c>
      <c r="AW59" s="50">
        <f t="shared" si="25"/>
        <v>58</v>
      </c>
      <c r="AX59" s="50">
        <f t="shared" si="5"/>
        <v>0.68235294117647061</v>
      </c>
      <c r="AY59" s="50">
        <v>59.912999999999997</v>
      </c>
      <c r="BM59" s="50">
        <f t="shared" si="26"/>
        <v>58</v>
      </c>
      <c r="BN59" s="50">
        <f t="shared" si="6"/>
        <v>0.20422535211267606</v>
      </c>
      <c r="BO59" s="52">
        <v>55.292999999999999</v>
      </c>
      <c r="CC59" s="50">
        <f t="shared" si="27"/>
        <v>58</v>
      </c>
      <c r="CD59" s="50">
        <f t="shared" si="7"/>
        <v>0.26605504587155965</v>
      </c>
      <c r="CE59" s="50">
        <v>24.129000000000001</v>
      </c>
      <c r="CT59" s="50">
        <f t="shared" si="28"/>
        <v>58</v>
      </c>
      <c r="CU59" s="50">
        <f t="shared" si="8"/>
        <v>0.18892508143322476</v>
      </c>
      <c r="CV59" s="50">
        <v>12.416</v>
      </c>
      <c r="DJ59" s="50">
        <f t="shared" si="29"/>
        <v>58</v>
      </c>
      <c r="DK59" s="50">
        <f t="shared" si="9"/>
        <v>0.33720930232558138</v>
      </c>
      <c r="DL59" s="50">
        <v>3.9</v>
      </c>
      <c r="DZ59" s="50">
        <f t="shared" si="30"/>
        <v>58</v>
      </c>
      <c r="EA59" s="50">
        <f t="shared" si="47"/>
        <v>0.21481481481481482</v>
      </c>
      <c r="EB59" s="50">
        <v>44.982999999999997</v>
      </c>
      <c r="EP59" s="50">
        <f t="shared" si="31"/>
        <v>58</v>
      </c>
      <c r="EQ59" s="50">
        <f t="shared" si="44"/>
        <v>0.2265625</v>
      </c>
      <c r="ER59" s="50">
        <v>8.1859999999999999</v>
      </c>
      <c r="FF59" s="50">
        <f t="shared" si="32"/>
        <v>58</v>
      </c>
      <c r="FG59" s="50">
        <f t="shared" si="12"/>
        <v>0.33142857142857141</v>
      </c>
      <c r="FH59" s="50">
        <v>3.0478999999999998</v>
      </c>
      <c r="HD59" s="52"/>
      <c r="JP59" s="52"/>
      <c r="KV59" s="52"/>
      <c r="MB59" s="52"/>
    </row>
    <row r="60" spans="1:360" x14ac:dyDescent="0.25">
      <c r="A60" s="50">
        <f t="shared" si="22"/>
        <v>59</v>
      </c>
      <c r="B60" s="50">
        <f t="shared" si="2"/>
        <v>0.96721311475409832</v>
      </c>
      <c r="C60" s="50">
        <v>843.17</v>
      </c>
      <c r="Q60" s="50">
        <f t="shared" si="23"/>
        <v>59</v>
      </c>
      <c r="R60" s="50">
        <f t="shared" si="3"/>
        <v>0.89393939393939392</v>
      </c>
      <c r="S60" s="50">
        <v>101.425</v>
      </c>
      <c r="AG60" s="50">
        <f t="shared" si="24"/>
        <v>59</v>
      </c>
      <c r="AH60" s="50">
        <f t="shared" si="4"/>
        <v>0.55660377358490565</v>
      </c>
      <c r="AI60" s="50">
        <v>150.07300000000001</v>
      </c>
      <c r="AW60" s="50">
        <f t="shared" si="25"/>
        <v>59</v>
      </c>
      <c r="AX60" s="50">
        <f t="shared" si="5"/>
        <v>0.69411764705882351</v>
      </c>
      <c r="AY60" s="50">
        <v>60.125999999999998</v>
      </c>
      <c r="BM60" s="50">
        <f t="shared" si="26"/>
        <v>59</v>
      </c>
      <c r="BN60" s="50">
        <f t="shared" si="6"/>
        <v>0.20774647887323944</v>
      </c>
      <c r="BO60" s="52">
        <v>55.502000000000002</v>
      </c>
      <c r="CC60" s="50">
        <f t="shared" si="27"/>
        <v>59</v>
      </c>
      <c r="CD60" s="50">
        <f t="shared" si="7"/>
        <v>0.27064220183486237</v>
      </c>
      <c r="CE60" s="50">
        <v>25.7</v>
      </c>
      <c r="CT60" s="50">
        <f t="shared" si="28"/>
        <v>59</v>
      </c>
      <c r="CU60" s="50">
        <f t="shared" si="8"/>
        <v>0.19218241042345277</v>
      </c>
      <c r="CV60" s="50">
        <v>12.612</v>
      </c>
      <c r="DJ60" s="50">
        <f t="shared" si="29"/>
        <v>59</v>
      </c>
      <c r="DK60" s="50">
        <f t="shared" si="9"/>
        <v>0.34302325581395349</v>
      </c>
      <c r="DL60" s="50">
        <v>3.95</v>
      </c>
      <c r="DZ60" s="50">
        <f t="shared" si="30"/>
        <v>59</v>
      </c>
      <c r="EA60" s="50">
        <f t="shared" si="47"/>
        <v>0.21851851851851853</v>
      </c>
      <c r="EB60" s="50">
        <v>45.134</v>
      </c>
      <c r="EP60" s="50">
        <f t="shared" si="31"/>
        <v>59</v>
      </c>
      <c r="EQ60" s="50">
        <f t="shared" si="44"/>
        <v>0.23046875</v>
      </c>
      <c r="ER60" s="50">
        <v>8.27</v>
      </c>
      <c r="FF60" s="50">
        <f t="shared" si="32"/>
        <v>59</v>
      </c>
      <c r="FG60" s="50">
        <f t="shared" si="12"/>
        <v>0.33714285714285713</v>
      </c>
      <c r="FH60" s="50">
        <v>3.1124999999999998</v>
      </c>
      <c r="HD60" s="52"/>
      <c r="JP60" s="52"/>
      <c r="KV60" s="52"/>
      <c r="MB60" s="52"/>
    </row>
    <row r="61" spans="1:360" x14ac:dyDescent="0.25">
      <c r="A61" s="50">
        <f t="shared" si="22"/>
        <v>60</v>
      </c>
      <c r="B61" s="50">
        <f t="shared" si="2"/>
        <v>0.98360655737704916</v>
      </c>
      <c r="C61" s="50">
        <v>944.98</v>
      </c>
      <c r="Q61" s="50">
        <f t="shared" si="23"/>
        <v>60</v>
      </c>
      <c r="R61" s="50">
        <f t="shared" si="3"/>
        <v>0.90909090909090906</v>
      </c>
      <c r="S61" s="50">
        <v>102.044</v>
      </c>
      <c r="AG61" s="50">
        <f t="shared" si="24"/>
        <v>60</v>
      </c>
      <c r="AH61" s="50">
        <f t="shared" si="4"/>
        <v>0.56603773584905659</v>
      </c>
      <c r="AI61" s="50">
        <v>150.14500000000001</v>
      </c>
      <c r="AW61" s="50">
        <f t="shared" si="25"/>
        <v>60</v>
      </c>
      <c r="AX61" s="50">
        <f t="shared" si="5"/>
        <v>0.70588235294117652</v>
      </c>
      <c r="AY61" s="50">
        <v>60.235999999999997</v>
      </c>
      <c r="BM61" s="50">
        <f t="shared" si="26"/>
        <v>60</v>
      </c>
      <c r="BN61" s="50">
        <f t="shared" si="6"/>
        <v>0.21126760563380281</v>
      </c>
      <c r="BO61" s="52">
        <v>57.064</v>
      </c>
      <c r="CC61" s="50">
        <f t="shared" si="27"/>
        <v>60</v>
      </c>
      <c r="CD61" s="50">
        <f t="shared" si="7"/>
        <v>0.27522935779816515</v>
      </c>
      <c r="CE61" s="50">
        <v>25.780999999999999</v>
      </c>
      <c r="CT61" s="50">
        <f t="shared" si="28"/>
        <v>60</v>
      </c>
      <c r="CU61" s="50">
        <f t="shared" si="8"/>
        <v>0.19543973941368079</v>
      </c>
      <c r="CV61" s="50">
        <v>12.654999999999999</v>
      </c>
      <c r="DJ61" s="50">
        <f t="shared" si="29"/>
        <v>60</v>
      </c>
      <c r="DK61" s="50">
        <f t="shared" si="9"/>
        <v>0.34883720930232559</v>
      </c>
      <c r="DL61" s="50">
        <v>4.0999999999999996</v>
      </c>
      <c r="DZ61" s="50">
        <f t="shared" si="30"/>
        <v>60</v>
      </c>
      <c r="EA61" s="50">
        <f t="shared" si="47"/>
        <v>0.22222222222222221</v>
      </c>
      <c r="EB61" s="51">
        <v>45.692</v>
      </c>
      <c r="EP61" s="50">
        <f t="shared" si="31"/>
        <v>60</v>
      </c>
      <c r="EQ61" s="50">
        <f t="shared" si="44"/>
        <v>0.234375</v>
      </c>
      <c r="ER61" s="51">
        <v>8.4925999999999995</v>
      </c>
      <c r="FF61" s="50">
        <f t="shared" si="32"/>
        <v>60</v>
      </c>
      <c r="FG61" s="50">
        <f t="shared" si="12"/>
        <v>0.34285714285714286</v>
      </c>
      <c r="FH61" s="50">
        <v>3.1204000000000001</v>
      </c>
      <c r="HD61" s="52"/>
      <c r="JP61" s="52"/>
      <c r="KV61" s="52"/>
      <c r="MB61" s="52"/>
    </row>
    <row r="62" spans="1:360" x14ac:dyDescent="0.25">
      <c r="Q62" s="50">
        <f t="shared" si="23"/>
        <v>61</v>
      </c>
      <c r="R62" s="50">
        <f>(Q62/($Y$15 +1))</f>
        <v>0.9242424242424242</v>
      </c>
      <c r="S62" s="50">
        <v>102.629</v>
      </c>
      <c r="AG62" s="50">
        <f t="shared" ref="AG62:AG106" si="48">AG61+1</f>
        <v>61</v>
      </c>
      <c r="AH62" s="50">
        <f t="shared" si="4"/>
        <v>0.57547169811320753</v>
      </c>
      <c r="AI62" s="50">
        <v>152.32400000000001</v>
      </c>
      <c r="AW62" s="50">
        <f t="shared" si="25"/>
        <v>61</v>
      </c>
      <c r="AX62" s="50">
        <f t="shared" si="5"/>
        <v>0.71764705882352942</v>
      </c>
      <c r="AY62" s="52">
        <v>60.673754464347276</v>
      </c>
      <c r="BM62" s="50">
        <f t="shared" si="26"/>
        <v>61</v>
      </c>
      <c r="BN62" s="50">
        <f t="shared" si="6"/>
        <v>0.21478873239436619</v>
      </c>
      <c r="BO62" s="52">
        <v>59.563000000000002</v>
      </c>
      <c r="CC62" s="50">
        <f t="shared" si="27"/>
        <v>61</v>
      </c>
      <c r="CD62" s="50">
        <f t="shared" si="7"/>
        <v>0.27981651376146788</v>
      </c>
      <c r="CE62" s="50">
        <v>26.942</v>
      </c>
      <c r="CT62" s="50">
        <f t="shared" si="28"/>
        <v>61</v>
      </c>
      <c r="CU62" s="50">
        <f t="shared" si="8"/>
        <v>0.1986970684039088</v>
      </c>
      <c r="CV62" s="50">
        <v>12.808</v>
      </c>
      <c r="DJ62" s="50">
        <f t="shared" si="29"/>
        <v>61</v>
      </c>
      <c r="DK62" s="50">
        <f t="shared" si="9"/>
        <v>0.35465116279069769</v>
      </c>
      <c r="DL62" s="50">
        <v>4.17</v>
      </c>
      <c r="DZ62" s="50">
        <f t="shared" si="30"/>
        <v>61</v>
      </c>
      <c r="EA62" s="50">
        <f t="shared" si="47"/>
        <v>0.22592592592592592</v>
      </c>
      <c r="EB62" s="50">
        <v>45.999000000000002</v>
      </c>
      <c r="EP62" s="50">
        <f t="shared" si="31"/>
        <v>61</v>
      </c>
      <c r="EQ62" s="50">
        <f t="shared" si="44"/>
        <v>0.23828125</v>
      </c>
      <c r="ER62" s="51">
        <v>8.5268999999999995</v>
      </c>
      <c r="FF62" s="50">
        <f t="shared" si="32"/>
        <v>61</v>
      </c>
      <c r="FG62" s="50">
        <f t="shared" si="12"/>
        <v>0.34857142857142859</v>
      </c>
      <c r="FH62" s="50">
        <v>3.1680000000000001</v>
      </c>
      <c r="HD62" s="52"/>
      <c r="JP62" s="52"/>
      <c r="KV62" s="52"/>
      <c r="MB62" s="52"/>
    </row>
    <row r="63" spans="1:360" x14ac:dyDescent="0.25">
      <c r="Q63" s="50">
        <f t="shared" si="23"/>
        <v>62</v>
      </c>
      <c r="R63" s="50">
        <f>(Q63/($Y$15 +1))</f>
        <v>0.93939393939393945</v>
      </c>
      <c r="S63" s="50">
        <v>103.16200000000001</v>
      </c>
      <c r="AG63" s="50">
        <f t="shared" si="48"/>
        <v>62</v>
      </c>
      <c r="AH63" s="50">
        <f t="shared" si="4"/>
        <v>0.58490566037735847</v>
      </c>
      <c r="AI63" s="50">
        <v>152.39699999999999</v>
      </c>
      <c r="AW63" s="50">
        <f t="shared" si="25"/>
        <v>62</v>
      </c>
      <c r="AX63" s="50">
        <f t="shared" si="5"/>
        <v>0.72941176470588232</v>
      </c>
      <c r="AY63" s="50">
        <v>61.586206896551722</v>
      </c>
      <c r="BM63" s="50">
        <f t="shared" si="26"/>
        <v>62</v>
      </c>
      <c r="BN63" s="50">
        <f t="shared" si="6"/>
        <v>0.21830985915492956</v>
      </c>
      <c r="BO63" s="52">
        <v>60.915999999999997</v>
      </c>
      <c r="CC63" s="50">
        <f t="shared" si="27"/>
        <v>62</v>
      </c>
      <c r="CD63" s="50">
        <f t="shared" si="7"/>
        <v>0.28440366972477066</v>
      </c>
      <c r="CE63" s="50">
        <v>26.96</v>
      </c>
      <c r="CT63" s="50">
        <f t="shared" si="28"/>
        <v>62</v>
      </c>
      <c r="CU63" s="50">
        <f t="shared" si="8"/>
        <v>0.20195439739413681</v>
      </c>
      <c r="CV63" s="50">
        <v>12.840999999999999</v>
      </c>
      <c r="DJ63" s="50">
        <f t="shared" si="29"/>
        <v>62</v>
      </c>
      <c r="DK63" s="50">
        <f t="shared" si="9"/>
        <v>0.36046511627906974</v>
      </c>
      <c r="DL63" s="50">
        <v>4.28</v>
      </c>
      <c r="DZ63" s="50">
        <f t="shared" si="30"/>
        <v>62</v>
      </c>
      <c r="EA63" s="50">
        <f t="shared" si="47"/>
        <v>0.22962962962962963</v>
      </c>
      <c r="EB63" s="50">
        <v>46.012999999999998</v>
      </c>
      <c r="EP63" s="50">
        <f t="shared" si="31"/>
        <v>62</v>
      </c>
      <c r="EQ63" s="50">
        <f t="shared" si="44"/>
        <v>0.2421875</v>
      </c>
      <c r="ER63" s="50">
        <v>8.5966000000000005</v>
      </c>
      <c r="FF63" s="50">
        <f t="shared" si="32"/>
        <v>62</v>
      </c>
      <c r="FG63" s="50">
        <f t="shared" si="12"/>
        <v>0.35428571428571426</v>
      </c>
      <c r="FH63" s="50">
        <v>3.1680000000000001</v>
      </c>
      <c r="HD63" s="52"/>
      <c r="JP63" s="52"/>
      <c r="KV63" s="52"/>
      <c r="MB63" s="52"/>
    </row>
    <row r="64" spans="1:360" x14ac:dyDescent="0.25">
      <c r="Q64" s="50">
        <f t="shared" si="23"/>
        <v>63</v>
      </c>
      <c r="R64" s="50">
        <f>(Q64/($Y$15 +1))</f>
        <v>0.95454545454545459</v>
      </c>
      <c r="S64" s="50">
        <v>105.33</v>
      </c>
      <c r="AG64" s="50">
        <f t="shared" si="48"/>
        <v>63</v>
      </c>
      <c r="AH64" s="50">
        <f t="shared" si="4"/>
        <v>0.59433962264150941</v>
      </c>
      <c r="AI64" s="50">
        <v>152.61500000000001</v>
      </c>
      <c r="AW64" s="50">
        <f t="shared" si="25"/>
        <v>63</v>
      </c>
      <c r="AX64" s="50">
        <f t="shared" si="5"/>
        <v>0.74117647058823533</v>
      </c>
      <c r="AY64" s="50">
        <v>61.793103448275865</v>
      </c>
      <c r="BM64" s="50">
        <f t="shared" si="26"/>
        <v>63</v>
      </c>
      <c r="BN64" s="50">
        <f t="shared" si="6"/>
        <v>0.22183098591549297</v>
      </c>
      <c r="BO64" s="52">
        <v>62.411000000000001</v>
      </c>
      <c r="CC64" s="50">
        <f t="shared" si="27"/>
        <v>63</v>
      </c>
      <c r="CD64" s="50">
        <f t="shared" si="7"/>
        <v>0.28899082568807338</v>
      </c>
      <c r="CE64" s="50">
        <v>27.17</v>
      </c>
      <c r="CT64" s="50">
        <f t="shared" si="28"/>
        <v>63</v>
      </c>
      <c r="CU64" s="50">
        <f t="shared" si="8"/>
        <v>0.20521172638436483</v>
      </c>
      <c r="CV64" s="50">
        <v>12.929</v>
      </c>
      <c r="DJ64" s="50">
        <f t="shared" si="29"/>
        <v>63</v>
      </c>
      <c r="DK64" s="50">
        <f t="shared" si="9"/>
        <v>0.36627906976744184</v>
      </c>
      <c r="DL64" s="50">
        <v>4.3499999999999996</v>
      </c>
      <c r="DZ64" s="50">
        <f t="shared" si="30"/>
        <v>63</v>
      </c>
      <c r="EA64" s="50">
        <f t="shared" si="47"/>
        <v>0.23333333333333334</v>
      </c>
      <c r="EB64" s="50">
        <v>46.052999999999997</v>
      </c>
      <c r="EP64" s="50">
        <f t="shared" si="31"/>
        <v>63</v>
      </c>
      <c r="EQ64" s="50">
        <f t="shared" si="44"/>
        <v>0.24609375</v>
      </c>
      <c r="ER64" s="50">
        <v>8.6653000000000002</v>
      </c>
      <c r="FF64" s="50">
        <f t="shared" si="32"/>
        <v>63</v>
      </c>
      <c r="FG64" s="50">
        <f t="shared" si="12"/>
        <v>0.36</v>
      </c>
      <c r="FH64" s="50">
        <v>3.1781000000000001</v>
      </c>
      <c r="GN64" s="52"/>
      <c r="HD64" s="52"/>
      <c r="JP64" s="52"/>
      <c r="KV64" s="52"/>
      <c r="MB64" s="52"/>
    </row>
    <row r="65" spans="17:340" x14ac:dyDescent="0.25">
      <c r="Q65" s="50">
        <f t="shared" si="23"/>
        <v>64</v>
      </c>
      <c r="R65" s="50">
        <f>(Q65/($Y$15 +1))</f>
        <v>0.96969696969696972</v>
      </c>
      <c r="S65" s="50">
        <v>105.61199999999999</v>
      </c>
      <c r="AG65" s="50">
        <f t="shared" si="48"/>
        <v>64</v>
      </c>
      <c r="AH65" s="50">
        <f t="shared" si="4"/>
        <v>0.60377358490566035</v>
      </c>
      <c r="AI65" s="50">
        <v>152.90600000000001</v>
      </c>
      <c r="AW65" s="50">
        <f t="shared" si="25"/>
        <v>64</v>
      </c>
      <c r="AX65" s="50">
        <f t="shared" si="5"/>
        <v>0.75294117647058822</v>
      </c>
      <c r="AY65" s="50">
        <v>63.576999999999998</v>
      </c>
      <c r="BM65" s="50">
        <f t="shared" si="26"/>
        <v>64</v>
      </c>
      <c r="BN65" s="50">
        <f t="shared" si="6"/>
        <v>0.22535211267605634</v>
      </c>
      <c r="BO65" s="52">
        <v>62.582000000000001</v>
      </c>
      <c r="CC65" s="50">
        <f t="shared" si="27"/>
        <v>64</v>
      </c>
      <c r="CD65" s="50">
        <f t="shared" si="7"/>
        <v>0.29357798165137616</v>
      </c>
      <c r="CE65" s="50">
        <v>27.2</v>
      </c>
      <c r="CT65" s="50">
        <f t="shared" si="28"/>
        <v>64</v>
      </c>
      <c r="CU65" s="50">
        <f t="shared" si="8"/>
        <v>0.20846905537459284</v>
      </c>
      <c r="CV65" s="50">
        <v>13.077</v>
      </c>
      <c r="DJ65" s="50">
        <f t="shared" si="29"/>
        <v>64</v>
      </c>
      <c r="DK65" s="50">
        <f t="shared" si="9"/>
        <v>0.37209302325581395</v>
      </c>
      <c r="DL65" s="50">
        <v>4.62</v>
      </c>
      <c r="DZ65" s="50">
        <f t="shared" si="30"/>
        <v>64</v>
      </c>
      <c r="EA65" s="50">
        <f t="shared" si="47"/>
        <v>0.23703703703703705</v>
      </c>
      <c r="EB65" s="51">
        <v>46.194790330809852</v>
      </c>
      <c r="EP65" s="50">
        <f t="shared" si="31"/>
        <v>64</v>
      </c>
      <c r="EQ65" s="50">
        <f t="shared" si="44"/>
        <v>0.25</v>
      </c>
      <c r="ER65" s="50">
        <v>8.7007999999999992</v>
      </c>
      <c r="FF65" s="50">
        <f t="shared" si="32"/>
        <v>64</v>
      </c>
      <c r="FG65" s="50">
        <f t="shared" si="12"/>
        <v>0.36571428571428571</v>
      </c>
      <c r="FH65" s="50">
        <v>3.2345999999999999</v>
      </c>
      <c r="GN65" s="52"/>
      <c r="HD65" s="52"/>
      <c r="IZ65" s="52"/>
      <c r="JP65" s="52"/>
      <c r="KF65" s="52"/>
      <c r="KV65" s="52"/>
      <c r="MB65" s="52"/>
    </row>
    <row r="66" spans="17:340" x14ac:dyDescent="0.25">
      <c r="Q66" s="50">
        <f t="shared" si="23"/>
        <v>65</v>
      </c>
      <c r="R66" s="50">
        <f>(Q66/($Y$15 +1))</f>
        <v>0.98484848484848486</v>
      </c>
      <c r="S66" s="50">
        <v>133.45400000000001</v>
      </c>
      <c r="AG66" s="50">
        <f t="shared" si="48"/>
        <v>65</v>
      </c>
      <c r="AH66" s="50">
        <f t="shared" si="4"/>
        <v>0.6132075471698113</v>
      </c>
      <c r="AI66" s="50">
        <v>153.68386216026144</v>
      </c>
      <c r="AW66" s="50">
        <f t="shared" si="25"/>
        <v>65</v>
      </c>
      <c r="AX66" s="50">
        <f t="shared" si="5"/>
        <v>0.76470588235294112</v>
      </c>
      <c r="AY66" s="50">
        <v>63.9</v>
      </c>
      <c r="BM66" s="50">
        <f t="shared" si="26"/>
        <v>65</v>
      </c>
      <c r="BN66" s="50">
        <f t="shared" si="6"/>
        <v>0.22887323943661972</v>
      </c>
      <c r="BO66" s="52">
        <v>62.999000000000002</v>
      </c>
      <c r="CC66" s="50">
        <f t="shared" si="27"/>
        <v>65</v>
      </c>
      <c r="CD66" s="50">
        <f t="shared" si="7"/>
        <v>0.29816513761467889</v>
      </c>
      <c r="CE66" s="50">
        <v>27.297999999999998</v>
      </c>
      <c r="CT66" s="50">
        <f t="shared" si="28"/>
        <v>65</v>
      </c>
      <c r="CU66" s="50">
        <f t="shared" si="8"/>
        <v>0.21172638436482086</v>
      </c>
      <c r="CV66" s="50">
        <v>13.151999999999999</v>
      </c>
      <c r="DJ66" s="50">
        <f t="shared" si="29"/>
        <v>65</v>
      </c>
      <c r="DK66" s="50">
        <f t="shared" si="9"/>
        <v>0.37790697674418605</v>
      </c>
      <c r="DL66" s="50">
        <v>4.63</v>
      </c>
      <c r="DZ66" s="50">
        <f t="shared" si="30"/>
        <v>65</v>
      </c>
      <c r="EA66" s="50">
        <f t="shared" si="47"/>
        <v>0.24074074074074073</v>
      </c>
      <c r="EB66" s="52">
        <v>46.194790330809852</v>
      </c>
      <c r="EP66" s="50">
        <f t="shared" si="31"/>
        <v>65</v>
      </c>
      <c r="EQ66" s="50">
        <f t="shared" si="44"/>
        <v>0.25390625</v>
      </c>
      <c r="ER66" s="50">
        <v>8.8000000000000007</v>
      </c>
      <c r="FF66" s="50">
        <f t="shared" si="32"/>
        <v>65</v>
      </c>
      <c r="FG66" s="50">
        <f t="shared" si="12"/>
        <v>0.37142857142857144</v>
      </c>
      <c r="FH66" s="50">
        <v>3.2484999999999999</v>
      </c>
      <c r="HD66" s="52"/>
      <c r="IZ66" s="52"/>
      <c r="JP66" s="52"/>
      <c r="KF66" s="52"/>
      <c r="KV66" s="52"/>
      <c r="MB66" s="52"/>
    </row>
    <row r="67" spans="17:340" x14ac:dyDescent="0.25">
      <c r="AG67" s="50">
        <f t="shared" si="48"/>
        <v>66</v>
      </c>
      <c r="AH67" s="50">
        <f t="shared" ref="AH67:AH106" si="49">(AG67/($AO$15 +1))</f>
        <v>0.62264150943396224</v>
      </c>
      <c r="AI67" s="50">
        <v>153.9</v>
      </c>
      <c r="AW67" s="50">
        <f t="shared" si="25"/>
        <v>66</v>
      </c>
      <c r="AX67" s="50">
        <f t="shared" ref="AX67:AX85" si="50">(AW67/($BE$15 +1))</f>
        <v>0.77647058823529413</v>
      </c>
      <c r="AY67" s="52">
        <v>64.121126877094284</v>
      </c>
      <c r="BM67" s="50">
        <f t="shared" si="26"/>
        <v>66</v>
      </c>
      <c r="BN67" s="50">
        <f t="shared" ref="BN67:BN130" si="51">(BM67/($BU$15 +1))</f>
        <v>0.23239436619718309</v>
      </c>
      <c r="BO67" s="52">
        <v>63.728000000000002</v>
      </c>
      <c r="CC67" s="50">
        <f t="shared" si="27"/>
        <v>66</v>
      </c>
      <c r="CD67" s="50">
        <f t="shared" ref="CD67:CD130" si="52">(CC67/($CK$15 +1))</f>
        <v>0.30275229357798167</v>
      </c>
      <c r="CE67" s="50">
        <v>27.539000000000001</v>
      </c>
      <c r="CT67" s="50">
        <f t="shared" si="28"/>
        <v>66</v>
      </c>
      <c r="CU67" s="50">
        <f t="shared" ref="CU67:CU130" si="53">(CT67/($DB$15 +1))</f>
        <v>0.21498371335504887</v>
      </c>
      <c r="CV67" s="50">
        <v>13.352</v>
      </c>
      <c r="DJ67" s="50">
        <f t="shared" si="29"/>
        <v>66</v>
      </c>
      <c r="DK67" s="50">
        <f t="shared" ref="DK67:DK130" si="54">(DJ67/($DR$15 +1))</f>
        <v>0.38372093023255816</v>
      </c>
      <c r="DL67" s="52">
        <v>4.7</v>
      </c>
      <c r="DZ67" s="50">
        <f t="shared" si="30"/>
        <v>66</v>
      </c>
      <c r="EA67" s="50">
        <f t="shared" si="47"/>
        <v>0.24444444444444444</v>
      </c>
      <c r="EB67" s="51">
        <v>46.502000000000002</v>
      </c>
      <c r="EP67" s="50">
        <f t="shared" si="31"/>
        <v>66</v>
      </c>
      <c r="EQ67" s="50">
        <f t="shared" si="44"/>
        <v>0.2578125</v>
      </c>
      <c r="ER67" s="50">
        <v>8.9435000000000002</v>
      </c>
      <c r="FF67" s="50">
        <f t="shared" si="32"/>
        <v>66</v>
      </c>
      <c r="FG67" s="50">
        <f t="shared" ref="FG67:FG130" si="55">(FF67/($FN$15 +1))</f>
        <v>0.37714285714285717</v>
      </c>
      <c r="FH67" s="50">
        <v>3.2682000000000002</v>
      </c>
    </row>
    <row r="68" spans="17:340" x14ac:dyDescent="0.25">
      <c r="AG68" s="50">
        <f t="shared" si="48"/>
        <v>67</v>
      </c>
      <c r="AH68" s="50">
        <f t="shared" si="49"/>
        <v>0.63207547169811318</v>
      </c>
      <c r="AI68" s="50">
        <v>154.44228409106577</v>
      </c>
      <c r="AW68" s="50">
        <f t="shared" ref="AW68:AW85" si="56">AW67+1</f>
        <v>67</v>
      </c>
      <c r="AX68" s="50">
        <f t="shared" si="50"/>
        <v>0.78823529411764703</v>
      </c>
      <c r="AY68" s="50">
        <v>64.137931034482762</v>
      </c>
      <c r="BM68" s="50">
        <f t="shared" ref="BM68:BM131" si="57">BM67+1</f>
        <v>67</v>
      </c>
      <c r="BN68" s="50">
        <f t="shared" si="51"/>
        <v>0.23591549295774647</v>
      </c>
      <c r="BO68" s="52">
        <v>63.8</v>
      </c>
      <c r="CC68" s="50">
        <f t="shared" ref="CC68:CC131" si="58">CC67+1</f>
        <v>67</v>
      </c>
      <c r="CD68" s="50">
        <f t="shared" si="52"/>
        <v>0.30733944954128439</v>
      </c>
      <c r="CE68" s="51">
        <v>27.578979301976034</v>
      </c>
      <c r="CT68" s="50">
        <f t="shared" ref="CT68:CT131" si="59">CT67+1</f>
        <v>67</v>
      </c>
      <c r="CU68" s="50">
        <f t="shared" si="53"/>
        <v>0.21824104234527689</v>
      </c>
      <c r="CV68" s="50">
        <v>13.414</v>
      </c>
      <c r="DJ68" s="50">
        <f t="shared" ref="DJ68:DJ131" si="60">DJ67+1</f>
        <v>67</v>
      </c>
      <c r="DK68" s="50">
        <f t="shared" si="54"/>
        <v>0.38953488372093026</v>
      </c>
      <c r="DL68" s="50">
        <v>4.84</v>
      </c>
      <c r="DZ68" s="50">
        <f t="shared" ref="DZ68:DZ131" si="61">DZ67+1</f>
        <v>67</v>
      </c>
      <c r="EA68" s="50">
        <f t="shared" si="47"/>
        <v>0.24814814814814815</v>
      </c>
      <c r="EB68" s="50">
        <v>47.15</v>
      </c>
      <c r="EP68" s="50">
        <f t="shared" ref="EP68:EP131" si="62">EP67+1</f>
        <v>67</v>
      </c>
      <c r="EQ68" s="50">
        <f t="shared" si="44"/>
        <v>0.26171875</v>
      </c>
      <c r="ER68" s="50">
        <v>8.9830000000000005</v>
      </c>
      <c r="FF68" s="50">
        <f t="shared" ref="FF68:FF131" si="63">FF67+1</f>
        <v>67</v>
      </c>
      <c r="FG68" s="50">
        <f t="shared" si="55"/>
        <v>0.38285714285714284</v>
      </c>
      <c r="FH68" s="50">
        <v>3.2884000000000002</v>
      </c>
    </row>
    <row r="69" spans="17:340" x14ac:dyDescent="0.25">
      <c r="AG69" s="50">
        <f t="shared" si="48"/>
        <v>68</v>
      </c>
      <c r="AH69" s="50">
        <f t="shared" si="49"/>
        <v>0.64150943396226412</v>
      </c>
      <c r="AI69" s="50">
        <v>155.52099999999999</v>
      </c>
      <c r="AW69" s="50">
        <f t="shared" si="56"/>
        <v>68</v>
      </c>
      <c r="AX69" s="50">
        <f t="shared" si="50"/>
        <v>0.8</v>
      </c>
      <c r="AY69" s="50">
        <v>64.19</v>
      </c>
      <c r="BM69" s="50">
        <f t="shared" si="57"/>
        <v>68</v>
      </c>
      <c r="BN69" s="50">
        <f t="shared" si="51"/>
        <v>0.23943661971830985</v>
      </c>
      <c r="BO69" s="52">
        <v>64.652000000000001</v>
      </c>
      <c r="CC69" s="50">
        <f t="shared" si="58"/>
        <v>68</v>
      </c>
      <c r="CD69" s="50">
        <f t="shared" si="52"/>
        <v>0.31192660550458717</v>
      </c>
      <c r="CE69" s="50">
        <v>28.323</v>
      </c>
      <c r="CT69" s="50">
        <f t="shared" si="59"/>
        <v>68</v>
      </c>
      <c r="CU69" s="50">
        <f t="shared" si="53"/>
        <v>0.22149837133550487</v>
      </c>
      <c r="CV69" s="50">
        <v>13.5</v>
      </c>
      <c r="DJ69" s="50">
        <f t="shared" si="60"/>
        <v>68</v>
      </c>
      <c r="DK69" s="50">
        <f t="shared" si="54"/>
        <v>0.39534883720930231</v>
      </c>
      <c r="DL69" s="50">
        <v>4.8499999999999996</v>
      </c>
      <c r="DZ69" s="50">
        <f t="shared" si="61"/>
        <v>68</v>
      </c>
      <c r="EA69" s="50">
        <f t="shared" si="47"/>
        <v>0.25185185185185183</v>
      </c>
      <c r="EB69" s="50">
        <v>47.308999999999997</v>
      </c>
      <c r="EP69" s="50">
        <f t="shared" si="62"/>
        <v>68</v>
      </c>
      <c r="EQ69" s="50">
        <f t="shared" si="44"/>
        <v>0.265625</v>
      </c>
      <c r="ER69" s="50">
        <v>9.0809999999999995</v>
      </c>
      <c r="FF69" s="50">
        <f t="shared" si="63"/>
        <v>68</v>
      </c>
      <c r="FG69" s="50">
        <f t="shared" si="55"/>
        <v>0.38857142857142857</v>
      </c>
      <c r="FH69" s="50">
        <v>3.3327</v>
      </c>
    </row>
    <row r="70" spans="17:340" x14ac:dyDescent="0.25">
      <c r="AG70" s="50">
        <f t="shared" si="48"/>
        <v>69</v>
      </c>
      <c r="AH70" s="50">
        <f t="shared" si="49"/>
        <v>0.65094339622641506</v>
      </c>
      <c r="AI70" s="50">
        <v>155.81100000000001</v>
      </c>
      <c r="AW70" s="50">
        <f t="shared" si="56"/>
        <v>69</v>
      </c>
      <c r="AX70" s="50">
        <f t="shared" si="50"/>
        <v>0.81176470588235294</v>
      </c>
      <c r="AY70" s="50">
        <v>64.34482758620689</v>
      </c>
      <c r="BM70" s="50">
        <f t="shared" si="57"/>
        <v>69</v>
      </c>
      <c r="BN70" s="50">
        <f t="shared" si="51"/>
        <v>0.24295774647887325</v>
      </c>
      <c r="BO70" s="52">
        <v>66.123000000000005</v>
      </c>
      <c r="CC70" s="50">
        <f t="shared" si="58"/>
        <v>69</v>
      </c>
      <c r="CD70" s="50">
        <f t="shared" si="52"/>
        <v>0.3165137614678899</v>
      </c>
      <c r="CE70" s="50">
        <v>28.433</v>
      </c>
      <c r="CT70" s="50">
        <f t="shared" si="59"/>
        <v>69</v>
      </c>
      <c r="CU70" s="50">
        <f t="shared" si="53"/>
        <v>0.22475570032573289</v>
      </c>
      <c r="CV70" s="50">
        <v>13.686999999999999</v>
      </c>
      <c r="DJ70" s="50">
        <f t="shared" si="60"/>
        <v>69</v>
      </c>
      <c r="DK70" s="50">
        <f t="shared" si="54"/>
        <v>0.40116279069767441</v>
      </c>
      <c r="DL70" s="50">
        <v>4.9000000000000004</v>
      </c>
      <c r="DZ70" s="50">
        <f t="shared" si="61"/>
        <v>69</v>
      </c>
      <c r="EA70" s="50">
        <f t="shared" si="47"/>
        <v>0.25555555555555554</v>
      </c>
      <c r="EB70" s="50">
        <v>47.466999999999999</v>
      </c>
      <c r="EP70" s="50">
        <f t="shared" si="62"/>
        <v>69</v>
      </c>
      <c r="EQ70" s="50">
        <f t="shared" si="44"/>
        <v>0.26953125</v>
      </c>
      <c r="ER70" s="50">
        <v>9.1419999999999995</v>
      </c>
      <c r="FF70" s="50">
        <f t="shared" si="63"/>
        <v>69</v>
      </c>
      <c r="FG70" s="50">
        <f t="shared" si="55"/>
        <v>0.39428571428571429</v>
      </c>
      <c r="FH70" s="50">
        <v>3.3496000000000001</v>
      </c>
    </row>
    <row r="71" spans="17:340" x14ac:dyDescent="0.25">
      <c r="AG71" s="50">
        <f t="shared" si="48"/>
        <v>70</v>
      </c>
      <c r="AH71" s="50">
        <f t="shared" si="49"/>
        <v>0.660377358490566</v>
      </c>
      <c r="AI71" s="50">
        <v>156.465</v>
      </c>
      <c r="AW71" s="50">
        <f t="shared" si="56"/>
        <v>70</v>
      </c>
      <c r="AX71" s="50">
        <f t="shared" si="50"/>
        <v>0.82352941176470584</v>
      </c>
      <c r="AY71" s="50">
        <v>65.3</v>
      </c>
      <c r="BM71" s="50">
        <f t="shared" si="57"/>
        <v>70</v>
      </c>
      <c r="BN71" s="50">
        <f t="shared" si="51"/>
        <v>0.24647887323943662</v>
      </c>
      <c r="BO71" s="52">
        <v>66.927000000000007</v>
      </c>
      <c r="CC71" s="50">
        <f t="shared" si="58"/>
        <v>70</v>
      </c>
      <c r="CD71" s="50">
        <f t="shared" si="52"/>
        <v>0.32110091743119268</v>
      </c>
      <c r="CE71" s="50">
        <v>29.09</v>
      </c>
      <c r="CT71" s="50">
        <f t="shared" si="59"/>
        <v>70</v>
      </c>
      <c r="CU71" s="50">
        <f t="shared" si="53"/>
        <v>0.2280130293159609</v>
      </c>
      <c r="CV71" s="50">
        <v>13.715</v>
      </c>
      <c r="DJ71" s="50">
        <f t="shared" si="60"/>
        <v>70</v>
      </c>
      <c r="DK71" s="50">
        <f t="shared" si="54"/>
        <v>0.40697674418604651</v>
      </c>
      <c r="DL71" s="50">
        <v>5.1349999999999998</v>
      </c>
      <c r="DZ71" s="50">
        <f t="shared" si="61"/>
        <v>70</v>
      </c>
      <c r="EA71" s="50">
        <f t="shared" si="47"/>
        <v>0.25925925925925924</v>
      </c>
      <c r="EB71" s="50">
        <v>47.622</v>
      </c>
      <c r="EP71" s="50">
        <f t="shared" si="62"/>
        <v>70</v>
      </c>
      <c r="EQ71" s="50">
        <f t="shared" si="44"/>
        <v>0.2734375</v>
      </c>
      <c r="ER71" s="50">
        <v>9.2029999999999994</v>
      </c>
      <c r="FF71" s="50">
        <f t="shared" si="63"/>
        <v>70</v>
      </c>
      <c r="FG71" s="50">
        <f t="shared" si="55"/>
        <v>0.4</v>
      </c>
      <c r="FH71" s="50">
        <v>3.363</v>
      </c>
    </row>
    <row r="72" spans="17:340" x14ac:dyDescent="0.25">
      <c r="AG72" s="50">
        <f t="shared" si="48"/>
        <v>71</v>
      </c>
      <c r="AH72" s="50">
        <f t="shared" si="49"/>
        <v>0.66981132075471694</v>
      </c>
      <c r="AI72" s="50">
        <v>156.90100000000001</v>
      </c>
      <c r="AW72" s="50">
        <f t="shared" si="56"/>
        <v>71</v>
      </c>
      <c r="AX72" s="50">
        <f t="shared" si="50"/>
        <v>0.83529411764705885</v>
      </c>
      <c r="AY72" s="50">
        <v>66.8</v>
      </c>
      <c r="BM72" s="50">
        <f t="shared" si="57"/>
        <v>71</v>
      </c>
      <c r="BN72" s="50">
        <f t="shared" si="51"/>
        <v>0.25</v>
      </c>
      <c r="BO72" s="52">
        <v>67.06</v>
      </c>
      <c r="CC72" s="50">
        <f t="shared" si="58"/>
        <v>71</v>
      </c>
      <c r="CD72" s="50">
        <f t="shared" si="52"/>
        <v>0.3256880733944954</v>
      </c>
      <c r="CE72" s="50">
        <v>29.114000000000001</v>
      </c>
      <c r="CT72" s="50">
        <f t="shared" si="59"/>
        <v>71</v>
      </c>
      <c r="CU72" s="50">
        <f t="shared" si="53"/>
        <v>0.23127035830618892</v>
      </c>
      <c r="CV72" s="50">
        <v>14</v>
      </c>
      <c r="DJ72" s="50">
        <f t="shared" si="60"/>
        <v>71</v>
      </c>
      <c r="DK72" s="50">
        <f t="shared" si="54"/>
        <v>0.41279069767441862</v>
      </c>
      <c r="DL72" s="50">
        <v>5.4050000000000002</v>
      </c>
      <c r="DZ72" s="50">
        <f t="shared" si="61"/>
        <v>71</v>
      </c>
      <c r="EA72" s="50">
        <f t="shared" si="47"/>
        <v>0.26296296296296295</v>
      </c>
      <c r="EB72" s="50">
        <v>47.682000000000002</v>
      </c>
      <c r="EP72" s="50">
        <f t="shared" si="62"/>
        <v>71</v>
      </c>
      <c r="EQ72" s="50">
        <f t="shared" si="44"/>
        <v>0.27734375</v>
      </c>
      <c r="ER72" s="50">
        <v>9.2199000000000009</v>
      </c>
      <c r="FF72" s="50">
        <f t="shared" si="63"/>
        <v>71</v>
      </c>
      <c r="FG72" s="50">
        <f t="shared" si="55"/>
        <v>0.40571428571428569</v>
      </c>
      <c r="FH72" s="50">
        <v>3.4011999999999998</v>
      </c>
    </row>
    <row r="73" spans="17:340" x14ac:dyDescent="0.25">
      <c r="AG73" s="50">
        <f t="shared" si="48"/>
        <v>72</v>
      </c>
      <c r="AH73" s="50">
        <f t="shared" si="49"/>
        <v>0.67924528301886788</v>
      </c>
      <c r="AI73" s="50">
        <v>158.499</v>
      </c>
      <c r="AW73" s="50">
        <f t="shared" si="56"/>
        <v>72</v>
      </c>
      <c r="AX73" s="50">
        <f t="shared" si="50"/>
        <v>0.84705882352941175</v>
      </c>
      <c r="AY73" s="50">
        <v>67.364000000000004</v>
      </c>
      <c r="BM73" s="50">
        <f t="shared" si="57"/>
        <v>72</v>
      </c>
      <c r="BN73" s="50">
        <f t="shared" si="51"/>
        <v>0.25352112676056338</v>
      </c>
      <c r="BO73" s="52">
        <v>68.31</v>
      </c>
      <c r="CC73" s="50">
        <f t="shared" si="58"/>
        <v>72</v>
      </c>
      <c r="CD73" s="50">
        <f t="shared" si="52"/>
        <v>0.33027522935779818</v>
      </c>
      <c r="CE73" s="50">
        <v>29.114999999999998</v>
      </c>
      <c r="CT73" s="50">
        <f t="shared" si="59"/>
        <v>72</v>
      </c>
      <c r="CU73" s="50">
        <f t="shared" si="53"/>
        <v>0.23452768729641693</v>
      </c>
      <c r="CV73" s="50">
        <v>14.5</v>
      </c>
      <c r="DJ73" s="50">
        <f t="shared" si="60"/>
        <v>72</v>
      </c>
      <c r="DK73" s="50">
        <f t="shared" si="54"/>
        <v>0.41860465116279072</v>
      </c>
      <c r="DL73" s="52">
        <v>5.48</v>
      </c>
      <c r="DZ73" s="50">
        <f t="shared" si="61"/>
        <v>72</v>
      </c>
      <c r="EA73" s="50">
        <f t="shared" si="47"/>
        <v>0.26666666666666666</v>
      </c>
      <c r="EB73" s="50">
        <v>48.116999999999997</v>
      </c>
      <c r="EP73" s="50">
        <f t="shared" si="62"/>
        <v>72</v>
      </c>
      <c r="EQ73" s="50">
        <f t="shared" si="44"/>
        <v>0.28125</v>
      </c>
      <c r="ER73" s="50">
        <v>9.3279999999999994</v>
      </c>
      <c r="FF73" s="50">
        <f t="shared" si="63"/>
        <v>72</v>
      </c>
      <c r="FG73" s="50">
        <f t="shared" si="55"/>
        <v>0.41142857142857142</v>
      </c>
      <c r="FH73" s="50">
        <v>3.4579</v>
      </c>
    </row>
    <row r="74" spans="17:340" x14ac:dyDescent="0.25">
      <c r="AG74" s="50">
        <f t="shared" si="48"/>
        <v>73</v>
      </c>
      <c r="AH74" s="50">
        <f t="shared" si="49"/>
        <v>0.68867924528301883</v>
      </c>
      <c r="AI74" s="50">
        <v>159.1</v>
      </c>
      <c r="AW74" s="50">
        <f t="shared" si="56"/>
        <v>73</v>
      </c>
      <c r="AX74" s="50">
        <f t="shared" si="50"/>
        <v>0.85882352941176465</v>
      </c>
      <c r="AY74" s="50">
        <v>67.7</v>
      </c>
      <c r="BM74" s="50">
        <f t="shared" si="57"/>
        <v>73</v>
      </c>
      <c r="BN74" s="50">
        <f t="shared" si="51"/>
        <v>0.25704225352112675</v>
      </c>
      <c r="BO74" s="52">
        <v>68.725999999999999</v>
      </c>
      <c r="CC74" s="50">
        <f t="shared" si="58"/>
        <v>73</v>
      </c>
      <c r="CD74" s="50">
        <f t="shared" si="52"/>
        <v>0.33486238532110091</v>
      </c>
      <c r="CE74" s="50">
        <v>29.577000000000002</v>
      </c>
      <c r="CT74" s="50">
        <f t="shared" si="59"/>
        <v>73</v>
      </c>
      <c r="CU74" s="50">
        <f t="shared" si="53"/>
        <v>0.23778501628664495</v>
      </c>
      <c r="CV74" s="50">
        <v>14.861000000000001</v>
      </c>
      <c r="DJ74" s="50">
        <f t="shared" si="60"/>
        <v>73</v>
      </c>
      <c r="DK74" s="50">
        <f t="shared" si="54"/>
        <v>0.42441860465116277</v>
      </c>
      <c r="DL74" s="50">
        <v>5.74</v>
      </c>
      <c r="DZ74" s="50">
        <f t="shared" si="61"/>
        <v>73</v>
      </c>
      <c r="EA74" s="50">
        <f t="shared" si="47"/>
        <v>0.27037037037037037</v>
      </c>
      <c r="EB74" s="50">
        <v>48.987000000000002</v>
      </c>
      <c r="EP74" s="50">
        <f t="shared" si="62"/>
        <v>73</v>
      </c>
      <c r="EQ74" s="50">
        <f t="shared" si="44"/>
        <v>0.28515625</v>
      </c>
      <c r="ER74" s="51">
        <v>9.3369999999999997</v>
      </c>
      <c r="FF74" s="50">
        <f t="shared" si="63"/>
        <v>73</v>
      </c>
      <c r="FG74" s="50">
        <f t="shared" si="55"/>
        <v>0.41714285714285715</v>
      </c>
      <c r="FH74" s="50">
        <v>3.5103</v>
      </c>
    </row>
    <row r="75" spans="17:340" x14ac:dyDescent="0.25">
      <c r="AG75" s="50">
        <f t="shared" si="48"/>
        <v>74</v>
      </c>
      <c r="AH75" s="50">
        <f t="shared" si="49"/>
        <v>0.69811320754716977</v>
      </c>
      <c r="AI75" s="50">
        <v>161.041</v>
      </c>
      <c r="AW75" s="50">
        <f t="shared" si="56"/>
        <v>74</v>
      </c>
      <c r="AX75" s="50">
        <f t="shared" si="50"/>
        <v>0.87058823529411766</v>
      </c>
      <c r="AY75" s="50">
        <v>69.3</v>
      </c>
      <c r="BM75" s="50">
        <f t="shared" si="57"/>
        <v>74</v>
      </c>
      <c r="BN75" s="50">
        <f t="shared" si="51"/>
        <v>0.26056338028169013</v>
      </c>
      <c r="BO75" s="52">
        <v>68.83</v>
      </c>
      <c r="CC75" s="50">
        <f t="shared" si="58"/>
        <v>74</v>
      </c>
      <c r="CD75" s="50">
        <f t="shared" si="52"/>
        <v>0.33944954128440369</v>
      </c>
      <c r="CE75" s="50">
        <v>30.018000000000001</v>
      </c>
      <c r="CT75" s="50">
        <f t="shared" si="59"/>
        <v>74</v>
      </c>
      <c r="CU75" s="50">
        <f t="shared" si="53"/>
        <v>0.24104234527687296</v>
      </c>
      <c r="CV75" s="50">
        <v>15.253</v>
      </c>
      <c r="DJ75" s="50">
        <f t="shared" si="60"/>
        <v>74</v>
      </c>
      <c r="DK75" s="50">
        <f t="shared" si="54"/>
        <v>0.43023255813953487</v>
      </c>
      <c r="DL75" s="50">
        <v>5.8230000000000004</v>
      </c>
      <c r="DZ75" s="50">
        <f t="shared" si="61"/>
        <v>74</v>
      </c>
      <c r="EA75" s="50">
        <f t="shared" si="47"/>
        <v>0.27407407407407408</v>
      </c>
      <c r="EB75" s="50">
        <v>49.15</v>
      </c>
      <c r="EP75" s="50">
        <f t="shared" si="62"/>
        <v>74</v>
      </c>
      <c r="EQ75" s="50">
        <f t="shared" si="44"/>
        <v>0.2890625</v>
      </c>
      <c r="ER75" s="50">
        <v>9.4852000000000007</v>
      </c>
      <c r="FF75" s="50">
        <f t="shared" si="63"/>
        <v>74</v>
      </c>
      <c r="FG75" s="50">
        <f t="shared" si="55"/>
        <v>0.42285714285714288</v>
      </c>
      <c r="FH75" s="50">
        <v>3.6044999999999998</v>
      </c>
    </row>
    <row r="76" spans="17:340" x14ac:dyDescent="0.25">
      <c r="AG76" s="50">
        <f t="shared" si="48"/>
        <v>75</v>
      </c>
      <c r="AH76" s="50">
        <f t="shared" si="49"/>
        <v>0.70754716981132071</v>
      </c>
      <c r="AI76" s="50">
        <v>161.33199999999999</v>
      </c>
      <c r="AW76" s="50">
        <f t="shared" si="56"/>
        <v>75</v>
      </c>
      <c r="AX76" s="50">
        <f t="shared" si="50"/>
        <v>0.88235294117647056</v>
      </c>
      <c r="AY76" s="50">
        <v>70</v>
      </c>
      <c r="BM76" s="50">
        <f t="shared" si="57"/>
        <v>75</v>
      </c>
      <c r="BN76" s="50">
        <f t="shared" si="51"/>
        <v>0.2640845070422535</v>
      </c>
      <c r="BO76" s="52">
        <v>69.662999999999997</v>
      </c>
      <c r="CC76" s="50">
        <f t="shared" si="58"/>
        <v>75</v>
      </c>
      <c r="CD76" s="50">
        <f t="shared" si="52"/>
        <v>0.34403669724770641</v>
      </c>
      <c r="CE76" s="50">
        <v>30.119</v>
      </c>
      <c r="CT76" s="50">
        <f t="shared" si="59"/>
        <v>75</v>
      </c>
      <c r="CU76" s="50">
        <f t="shared" si="53"/>
        <v>0.24429967426710097</v>
      </c>
      <c r="CV76" s="50">
        <v>15.269</v>
      </c>
      <c r="DJ76" s="50">
        <f t="shared" si="60"/>
        <v>75</v>
      </c>
      <c r="DK76" s="50">
        <f t="shared" si="54"/>
        <v>0.43604651162790697</v>
      </c>
      <c r="DL76" s="52">
        <v>5.95</v>
      </c>
      <c r="DZ76" s="50">
        <f t="shared" si="61"/>
        <v>75</v>
      </c>
      <c r="EA76" s="50">
        <f t="shared" si="47"/>
        <v>0.27777777777777779</v>
      </c>
      <c r="EB76" s="50">
        <v>50.277999999999999</v>
      </c>
      <c r="EP76" s="50">
        <f t="shared" si="62"/>
        <v>75</v>
      </c>
      <c r="EQ76" s="50">
        <f t="shared" si="44"/>
        <v>0.29296875</v>
      </c>
      <c r="ER76" s="50">
        <v>9.6526427556916126</v>
      </c>
      <c r="FF76" s="50">
        <f t="shared" si="63"/>
        <v>75</v>
      </c>
      <c r="FG76" s="50">
        <f t="shared" si="55"/>
        <v>0.42857142857142855</v>
      </c>
      <c r="FH76" s="50">
        <v>3.6661000000000001</v>
      </c>
    </row>
    <row r="77" spans="17:340" x14ac:dyDescent="0.25">
      <c r="AG77" s="50">
        <f t="shared" si="48"/>
        <v>76</v>
      </c>
      <c r="AH77" s="50">
        <f t="shared" si="49"/>
        <v>0.71698113207547165</v>
      </c>
      <c r="AI77" s="50">
        <v>163.36600000000001</v>
      </c>
      <c r="AW77" s="50">
        <f t="shared" si="56"/>
        <v>76</v>
      </c>
      <c r="AX77" s="50">
        <f t="shared" si="50"/>
        <v>0.89411764705882357</v>
      </c>
      <c r="AY77" s="59">
        <v>70.326397220038885</v>
      </c>
      <c r="BM77" s="50">
        <f t="shared" si="57"/>
        <v>76</v>
      </c>
      <c r="BN77" s="50">
        <f t="shared" si="51"/>
        <v>0.26760563380281688</v>
      </c>
      <c r="BO77" s="52">
        <v>70.704999999999998</v>
      </c>
      <c r="CC77" s="50">
        <f t="shared" si="58"/>
        <v>76</v>
      </c>
      <c r="CD77" s="50">
        <f t="shared" si="52"/>
        <v>0.34862385321100919</v>
      </c>
      <c r="CE77" s="50">
        <v>30.206896551724139</v>
      </c>
      <c r="CT77" s="50">
        <f t="shared" si="59"/>
        <v>76</v>
      </c>
      <c r="CU77" s="50">
        <f t="shared" si="53"/>
        <v>0.24755700325732899</v>
      </c>
      <c r="CV77" s="50">
        <v>15.608000000000001</v>
      </c>
      <c r="DJ77" s="50">
        <f t="shared" si="60"/>
        <v>76</v>
      </c>
      <c r="DK77" s="50">
        <f t="shared" si="54"/>
        <v>0.44186046511627908</v>
      </c>
      <c r="DL77" s="50">
        <v>6.16</v>
      </c>
      <c r="DZ77" s="50">
        <f t="shared" si="61"/>
        <v>76</v>
      </c>
      <c r="EA77" s="50">
        <f t="shared" si="47"/>
        <v>0.2814814814814815</v>
      </c>
      <c r="EB77" s="50">
        <v>50.505000000000003</v>
      </c>
      <c r="EP77" s="50">
        <f t="shared" si="62"/>
        <v>76</v>
      </c>
      <c r="EQ77" s="50">
        <f t="shared" si="44"/>
        <v>0.296875</v>
      </c>
      <c r="ER77" s="52">
        <v>9.7844999999999995</v>
      </c>
      <c r="FF77" s="50">
        <f t="shared" si="63"/>
        <v>76</v>
      </c>
      <c r="FG77" s="50">
        <f t="shared" si="55"/>
        <v>0.43428571428571427</v>
      </c>
      <c r="FH77" s="50">
        <v>3.6760000000000002</v>
      </c>
    </row>
    <row r="78" spans="17:340" x14ac:dyDescent="0.25">
      <c r="AG78" s="50">
        <f t="shared" si="48"/>
        <v>77</v>
      </c>
      <c r="AH78" s="50">
        <f t="shared" si="49"/>
        <v>0.72641509433962259</v>
      </c>
      <c r="AI78" s="50">
        <v>164.01900000000001</v>
      </c>
      <c r="AW78" s="50">
        <f t="shared" si="56"/>
        <v>77</v>
      </c>
      <c r="AX78" s="50">
        <f t="shared" si="50"/>
        <v>0.90588235294117647</v>
      </c>
      <c r="AY78" s="50">
        <v>70.34482758620689</v>
      </c>
      <c r="BM78" s="50">
        <f t="shared" si="57"/>
        <v>77</v>
      </c>
      <c r="BN78" s="50">
        <f t="shared" si="51"/>
        <v>0.27112676056338031</v>
      </c>
      <c r="BO78" s="52">
        <v>71.433999999999997</v>
      </c>
      <c r="CC78" s="50">
        <f t="shared" si="58"/>
        <v>77</v>
      </c>
      <c r="CD78" s="50">
        <f t="shared" si="52"/>
        <v>0.35321100917431192</v>
      </c>
      <c r="CE78" s="50">
        <v>30.699000000000002</v>
      </c>
      <c r="CT78" s="50">
        <f t="shared" si="59"/>
        <v>77</v>
      </c>
      <c r="CU78" s="50">
        <f t="shared" si="53"/>
        <v>0.250814332247557</v>
      </c>
      <c r="CV78" s="50">
        <v>15.644</v>
      </c>
      <c r="DJ78" s="50">
        <f t="shared" si="60"/>
        <v>77</v>
      </c>
      <c r="DK78" s="50">
        <f t="shared" si="54"/>
        <v>0.44767441860465118</v>
      </c>
      <c r="DL78" s="50">
        <v>6.1669999999999998</v>
      </c>
      <c r="DZ78" s="50">
        <f t="shared" si="61"/>
        <v>77</v>
      </c>
      <c r="EA78" s="50">
        <f t="shared" si="47"/>
        <v>0.28518518518518521</v>
      </c>
      <c r="EB78" s="50">
        <v>50.719000000000001</v>
      </c>
      <c r="EP78" s="50">
        <f t="shared" si="62"/>
        <v>77</v>
      </c>
      <c r="EQ78" s="50">
        <f t="shared" si="44"/>
        <v>0.30078125</v>
      </c>
      <c r="ER78" s="50">
        <v>9.8170000000000002</v>
      </c>
      <c r="FF78" s="50">
        <f t="shared" si="63"/>
        <v>77</v>
      </c>
      <c r="FG78" s="50">
        <f t="shared" si="55"/>
        <v>0.44</v>
      </c>
      <c r="FH78" s="50">
        <v>3.6894</v>
      </c>
    </row>
    <row r="79" spans="17:340" x14ac:dyDescent="0.25">
      <c r="AG79" s="50">
        <f t="shared" si="48"/>
        <v>78</v>
      </c>
      <c r="AH79" s="50">
        <f t="shared" si="49"/>
        <v>0.73584905660377353</v>
      </c>
      <c r="AI79" s="50">
        <v>165.4738758118562</v>
      </c>
      <c r="AW79" s="50">
        <f t="shared" si="56"/>
        <v>78</v>
      </c>
      <c r="AX79" s="50">
        <f t="shared" si="50"/>
        <v>0.91764705882352937</v>
      </c>
      <c r="AY79" s="52">
        <v>70.599999999999994</v>
      </c>
      <c r="BM79" s="50">
        <f t="shared" si="57"/>
        <v>78</v>
      </c>
      <c r="BN79" s="50">
        <f t="shared" si="51"/>
        <v>0.27464788732394368</v>
      </c>
      <c r="BO79" s="52">
        <v>71.441000000000003</v>
      </c>
      <c r="CC79" s="50">
        <f t="shared" si="58"/>
        <v>78</v>
      </c>
      <c r="CD79" s="50">
        <f t="shared" si="52"/>
        <v>0.3577981651376147</v>
      </c>
      <c r="CE79" s="50">
        <v>30.757999999999999</v>
      </c>
      <c r="CT79" s="50">
        <f t="shared" si="59"/>
        <v>78</v>
      </c>
      <c r="CU79" s="50">
        <f t="shared" si="53"/>
        <v>0.25407166123778502</v>
      </c>
      <c r="CV79" s="50">
        <v>16.434999999999999</v>
      </c>
      <c r="DJ79" s="50">
        <f t="shared" si="60"/>
        <v>78</v>
      </c>
      <c r="DK79" s="50">
        <f t="shared" si="54"/>
        <v>0.45348837209302323</v>
      </c>
      <c r="DL79" s="50">
        <v>6.2</v>
      </c>
      <c r="DZ79" s="50">
        <f t="shared" si="61"/>
        <v>78</v>
      </c>
      <c r="EA79" s="50">
        <f t="shared" si="47"/>
        <v>0.28888888888888886</v>
      </c>
      <c r="EB79" s="50">
        <v>50.834000000000003</v>
      </c>
      <c r="EP79" s="50">
        <f t="shared" si="62"/>
        <v>78</v>
      </c>
      <c r="EQ79" s="50">
        <f t="shared" si="44"/>
        <v>0.3046875</v>
      </c>
      <c r="ER79" s="50">
        <v>9.8658000000000001</v>
      </c>
      <c r="FF79" s="50">
        <f t="shared" si="63"/>
        <v>78</v>
      </c>
      <c r="FG79" s="50">
        <f t="shared" si="55"/>
        <v>0.44571428571428573</v>
      </c>
      <c r="FH79" s="50">
        <v>3.6972999999999998</v>
      </c>
    </row>
    <row r="80" spans="17:340" x14ac:dyDescent="0.25">
      <c r="AG80" s="50">
        <f t="shared" si="48"/>
        <v>79</v>
      </c>
      <c r="AH80" s="50">
        <f t="shared" si="49"/>
        <v>0.74528301886792447</v>
      </c>
      <c r="AI80" s="50">
        <v>166.63399999999999</v>
      </c>
      <c r="AW80" s="50">
        <f t="shared" si="56"/>
        <v>79</v>
      </c>
      <c r="AX80" s="50">
        <f t="shared" si="50"/>
        <v>0.92941176470588238</v>
      </c>
      <c r="AY80" s="59">
        <v>71.015871702588285</v>
      </c>
      <c r="BM80" s="50">
        <f t="shared" si="57"/>
        <v>79</v>
      </c>
      <c r="BN80" s="50">
        <f t="shared" si="51"/>
        <v>0.27816901408450706</v>
      </c>
      <c r="BO80" s="52">
        <v>73.680999999999997</v>
      </c>
      <c r="CC80" s="50">
        <f t="shared" si="58"/>
        <v>79</v>
      </c>
      <c r="CD80" s="50">
        <f t="shared" si="52"/>
        <v>0.36238532110091742</v>
      </c>
      <c r="CE80" s="50">
        <v>30.760999999999999</v>
      </c>
      <c r="CT80" s="50">
        <f t="shared" si="59"/>
        <v>79</v>
      </c>
      <c r="CU80" s="50">
        <f t="shared" si="53"/>
        <v>0.25732899022801303</v>
      </c>
      <c r="CV80" s="50">
        <v>16.853999999999999</v>
      </c>
      <c r="DJ80" s="50">
        <f t="shared" si="60"/>
        <v>79</v>
      </c>
      <c r="DK80" s="50">
        <f t="shared" si="54"/>
        <v>0.45930232558139533</v>
      </c>
      <c r="DL80" s="50">
        <v>6.6</v>
      </c>
      <c r="DZ80" s="50">
        <f t="shared" si="61"/>
        <v>79</v>
      </c>
      <c r="EA80" s="50">
        <f t="shared" si="47"/>
        <v>0.29259259259259257</v>
      </c>
      <c r="EB80" s="50">
        <v>50.884999999999998</v>
      </c>
      <c r="EP80" s="50">
        <f t="shared" si="62"/>
        <v>79</v>
      </c>
      <c r="EQ80" s="50">
        <f t="shared" si="44"/>
        <v>0.30859375</v>
      </c>
      <c r="ER80" s="50">
        <v>9.9060000000000006</v>
      </c>
      <c r="FF80" s="50">
        <f t="shared" si="63"/>
        <v>79</v>
      </c>
      <c r="FG80" s="50">
        <f t="shared" si="55"/>
        <v>0.4514285714285714</v>
      </c>
      <c r="FH80" s="50">
        <v>3.7052999999999998</v>
      </c>
    </row>
    <row r="81" spans="33:164" x14ac:dyDescent="0.25">
      <c r="AG81" s="50">
        <f t="shared" si="48"/>
        <v>80</v>
      </c>
      <c r="AH81" s="50">
        <f t="shared" si="49"/>
        <v>0.75471698113207553</v>
      </c>
      <c r="AI81" s="50">
        <v>167.37</v>
      </c>
      <c r="AW81" s="50">
        <f t="shared" si="56"/>
        <v>80</v>
      </c>
      <c r="AX81" s="50">
        <f t="shared" si="50"/>
        <v>0.94117647058823528</v>
      </c>
      <c r="AY81" s="52">
        <v>71.705346185137685</v>
      </c>
      <c r="BM81" s="50">
        <f t="shared" si="57"/>
        <v>80</v>
      </c>
      <c r="BN81" s="50">
        <f t="shared" si="51"/>
        <v>0.28169014084507044</v>
      </c>
      <c r="BO81" s="52">
        <v>74</v>
      </c>
      <c r="CC81" s="50">
        <f t="shared" si="58"/>
        <v>80</v>
      </c>
      <c r="CD81" s="50">
        <f t="shared" si="52"/>
        <v>0.3669724770642202</v>
      </c>
      <c r="CE81" s="50">
        <v>31.690999999999999</v>
      </c>
      <c r="CT81" s="50">
        <f t="shared" si="59"/>
        <v>80</v>
      </c>
      <c r="CU81" s="50">
        <f t="shared" si="53"/>
        <v>0.26058631921824105</v>
      </c>
      <c r="CV81" s="50">
        <v>16.975000000000001</v>
      </c>
      <c r="DJ81" s="50">
        <f t="shared" si="60"/>
        <v>80</v>
      </c>
      <c r="DK81" s="50">
        <f t="shared" si="54"/>
        <v>0.46511627906976744</v>
      </c>
      <c r="DL81" s="50">
        <v>6.65</v>
      </c>
      <c r="DZ81" s="50">
        <f t="shared" si="61"/>
        <v>80</v>
      </c>
      <c r="EA81" s="50">
        <f t="shared" si="47"/>
        <v>0.29629629629629628</v>
      </c>
      <c r="EB81" s="51">
        <v>51.203000000000003</v>
      </c>
      <c r="EP81" s="50">
        <f t="shared" si="62"/>
        <v>80</v>
      </c>
      <c r="EQ81" s="50">
        <f t="shared" si="44"/>
        <v>0.3125</v>
      </c>
      <c r="ER81" s="52">
        <v>9.9309999999999992</v>
      </c>
      <c r="FF81" s="50">
        <f t="shared" si="63"/>
        <v>80</v>
      </c>
      <c r="FG81" s="50">
        <f t="shared" si="55"/>
        <v>0.45714285714285713</v>
      </c>
      <c r="FH81" s="50">
        <v>3.7082999999999999</v>
      </c>
    </row>
    <row r="82" spans="33:164" x14ac:dyDescent="0.25">
      <c r="AG82" s="50">
        <f t="shared" si="48"/>
        <v>81</v>
      </c>
      <c r="AH82" s="50">
        <f t="shared" si="49"/>
        <v>0.76415094339622647</v>
      </c>
      <c r="AI82" s="50">
        <v>174.7</v>
      </c>
      <c r="AW82" s="50">
        <f t="shared" si="56"/>
        <v>81</v>
      </c>
      <c r="AX82" s="50">
        <f t="shared" si="50"/>
        <v>0.95294117647058818</v>
      </c>
      <c r="AY82" s="50">
        <v>75.379310344827587</v>
      </c>
      <c r="BM82" s="50">
        <f t="shared" si="57"/>
        <v>81</v>
      </c>
      <c r="BN82" s="50">
        <f t="shared" si="51"/>
        <v>0.28521126760563381</v>
      </c>
      <c r="BO82" s="52">
        <v>74.38</v>
      </c>
      <c r="CC82" s="50">
        <f t="shared" si="58"/>
        <v>81</v>
      </c>
      <c r="CD82" s="50">
        <f t="shared" si="52"/>
        <v>0.37155963302752293</v>
      </c>
      <c r="CE82" s="50">
        <v>31.862068965517242</v>
      </c>
      <c r="CT82" s="50">
        <f t="shared" si="59"/>
        <v>81</v>
      </c>
      <c r="CU82" s="50">
        <f t="shared" si="53"/>
        <v>0.26384364820846906</v>
      </c>
      <c r="CV82" s="50">
        <v>17.170999999999999</v>
      </c>
      <c r="DJ82" s="50">
        <f t="shared" si="60"/>
        <v>81</v>
      </c>
      <c r="DK82" s="50">
        <f t="shared" si="54"/>
        <v>0.47093023255813954</v>
      </c>
      <c r="DL82" s="52">
        <v>6.7</v>
      </c>
      <c r="DZ82" s="50">
        <f t="shared" si="61"/>
        <v>81</v>
      </c>
      <c r="EA82" s="50">
        <f t="shared" si="47"/>
        <v>0.3</v>
      </c>
      <c r="EB82" s="50">
        <v>51.533999999999999</v>
      </c>
      <c r="EP82" s="50">
        <f t="shared" si="62"/>
        <v>81</v>
      </c>
      <c r="EQ82" s="50">
        <f t="shared" si="44"/>
        <v>0.31640625</v>
      </c>
      <c r="ER82" s="50">
        <v>9.9489999999999998</v>
      </c>
      <c r="FF82" s="50">
        <f t="shared" si="63"/>
        <v>81</v>
      </c>
      <c r="FG82" s="50">
        <f t="shared" si="55"/>
        <v>0.46285714285714286</v>
      </c>
      <c r="FH82" s="50">
        <v>3.7389000000000001</v>
      </c>
    </row>
    <row r="83" spans="33:164" x14ac:dyDescent="0.25">
      <c r="AG83" s="50">
        <f t="shared" si="48"/>
        <v>82</v>
      </c>
      <c r="AH83" s="50">
        <f t="shared" si="49"/>
        <v>0.77358490566037741</v>
      </c>
      <c r="AI83" s="50">
        <v>184.69</v>
      </c>
      <c r="AW83" s="50">
        <f t="shared" si="56"/>
        <v>82</v>
      </c>
      <c r="AX83" s="50">
        <f t="shared" si="50"/>
        <v>0.96470588235294119</v>
      </c>
      <c r="AY83" s="59">
        <v>79.979039975730501</v>
      </c>
      <c r="BM83" s="50">
        <f t="shared" si="57"/>
        <v>82</v>
      </c>
      <c r="BN83" s="50">
        <f t="shared" si="51"/>
        <v>0.28873239436619719</v>
      </c>
      <c r="BO83" s="52">
        <v>74.412999999999997</v>
      </c>
      <c r="CC83" s="50">
        <f t="shared" si="58"/>
        <v>82</v>
      </c>
      <c r="CD83" s="50">
        <f t="shared" si="52"/>
        <v>0.37614678899082571</v>
      </c>
      <c r="CE83" s="50">
        <v>32.088000000000001</v>
      </c>
      <c r="CT83" s="50">
        <f t="shared" si="59"/>
        <v>82</v>
      </c>
      <c r="CU83" s="50">
        <f t="shared" si="53"/>
        <v>0.26710097719869708</v>
      </c>
      <c r="CV83" s="50">
        <v>17.5</v>
      </c>
      <c r="DJ83" s="50">
        <f t="shared" si="60"/>
        <v>82</v>
      </c>
      <c r="DK83" s="50">
        <f t="shared" si="54"/>
        <v>0.47674418604651164</v>
      </c>
      <c r="DL83" s="50">
        <v>6.7569999999999997</v>
      </c>
      <c r="DZ83" s="50">
        <f t="shared" si="61"/>
        <v>82</v>
      </c>
      <c r="EA83" s="50">
        <f t="shared" si="47"/>
        <v>0.3037037037037037</v>
      </c>
      <c r="EB83" s="50">
        <v>52.18</v>
      </c>
      <c r="EP83" s="50">
        <f t="shared" si="62"/>
        <v>82</v>
      </c>
      <c r="EQ83" s="50">
        <f t="shared" si="44"/>
        <v>0.3203125</v>
      </c>
      <c r="ER83" s="50">
        <v>9.9830000000000005</v>
      </c>
      <c r="FF83" s="50">
        <f t="shared" si="63"/>
        <v>82</v>
      </c>
      <c r="FG83" s="50">
        <f t="shared" si="55"/>
        <v>0.46857142857142858</v>
      </c>
      <c r="FH83" s="50">
        <v>3.7633999999999999</v>
      </c>
    </row>
    <row r="84" spans="33:164" x14ac:dyDescent="0.25">
      <c r="AG84" s="50">
        <f t="shared" si="48"/>
        <v>83</v>
      </c>
      <c r="AH84" s="50">
        <f t="shared" si="49"/>
        <v>0.78301886792452835</v>
      </c>
      <c r="AI84" s="50">
        <v>186.34482758620689</v>
      </c>
      <c r="AW84" s="50">
        <f t="shared" si="56"/>
        <v>83</v>
      </c>
      <c r="AX84" s="50">
        <f t="shared" si="50"/>
        <v>0.97647058823529409</v>
      </c>
      <c r="AY84" s="50">
        <v>81.034482758620683</v>
      </c>
      <c r="BM84" s="50">
        <f t="shared" si="57"/>
        <v>83</v>
      </c>
      <c r="BN84" s="50">
        <f t="shared" si="51"/>
        <v>0.29225352112676056</v>
      </c>
      <c r="BO84" s="52">
        <v>74.421999999999997</v>
      </c>
      <c r="CC84" s="50">
        <f t="shared" si="58"/>
        <v>83</v>
      </c>
      <c r="CD84" s="50">
        <f t="shared" si="52"/>
        <v>0.38073394495412843</v>
      </c>
      <c r="CE84" s="50">
        <v>33.279000000000003</v>
      </c>
      <c r="CT84" s="50">
        <f t="shared" si="59"/>
        <v>83</v>
      </c>
      <c r="CU84" s="50">
        <f t="shared" si="53"/>
        <v>0.27035830618892509</v>
      </c>
      <c r="CV84" s="50">
        <v>17.95</v>
      </c>
      <c r="DJ84" s="50">
        <f t="shared" si="60"/>
        <v>83</v>
      </c>
      <c r="DK84" s="50">
        <f t="shared" si="54"/>
        <v>0.48255813953488375</v>
      </c>
      <c r="DL84" s="50">
        <v>6.8</v>
      </c>
      <c r="DZ84" s="50">
        <f t="shared" si="61"/>
        <v>83</v>
      </c>
      <c r="EA84" s="50">
        <f t="shared" si="47"/>
        <v>0.30740740740740741</v>
      </c>
      <c r="EB84" s="50">
        <v>52.237000000000002</v>
      </c>
      <c r="EP84" s="50">
        <f t="shared" si="62"/>
        <v>83</v>
      </c>
      <c r="EQ84" s="50">
        <f t="shared" si="44"/>
        <v>0.32421875</v>
      </c>
      <c r="ER84" s="50">
        <v>10.0275</v>
      </c>
      <c r="FF84" s="50">
        <f t="shared" si="63"/>
        <v>83</v>
      </c>
      <c r="FG84" s="50">
        <f t="shared" si="55"/>
        <v>0.47428571428571431</v>
      </c>
      <c r="FH84" s="50">
        <v>3.7645</v>
      </c>
    </row>
    <row r="85" spans="33:164" x14ac:dyDescent="0.25">
      <c r="AG85" s="50">
        <f t="shared" si="48"/>
        <v>84</v>
      </c>
      <c r="AH85" s="50">
        <f t="shared" si="49"/>
        <v>0.79245283018867929</v>
      </c>
      <c r="AI85" s="50">
        <v>187.9</v>
      </c>
      <c r="AW85" s="50">
        <f t="shared" si="56"/>
        <v>84</v>
      </c>
      <c r="AX85" s="50">
        <f t="shared" si="50"/>
        <v>0.9882352941176471</v>
      </c>
      <c r="AY85" s="52">
        <v>81.357988940829301</v>
      </c>
      <c r="BM85" s="50">
        <f t="shared" si="57"/>
        <v>84</v>
      </c>
      <c r="BN85" s="50">
        <f t="shared" si="51"/>
        <v>0.29577464788732394</v>
      </c>
      <c r="BO85" s="52">
        <v>74.557000000000002</v>
      </c>
      <c r="CC85" s="50">
        <f t="shared" si="58"/>
        <v>84</v>
      </c>
      <c r="CD85" s="50">
        <f t="shared" si="52"/>
        <v>0.38532110091743121</v>
      </c>
      <c r="CE85" s="50">
        <v>33.402000000000001</v>
      </c>
      <c r="CT85" s="50">
        <f t="shared" si="59"/>
        <v>84</v>
      </c>
      <c r="CU85" s="50">
        <f t="shared" si="53"/>
        <v>0.2736156351791531</v>
      </c>
      <c r="CV85" s="50">
        <v>18.5</v>
      </c>
      <c r="DJ85" s="50">
        <f t="shared" si="60"/>
        <v>84</v>
      </c>
      <c r="DK85" s="50">
        <f t="shared" si="54"/>
        <v>0.48837209302325579</v>
      </c>
      <c r="DL85" s="50">
        <v>6.8280000000000003</v>
      </c>
      <c r="DZ85" s="50">
        <f t="shared" si="61"/>
        <v>84</v>
      </c>
      <c r="EA85" s="50">
        <f t="shared" si="47"/>
        <v>0.31111111111111112</v>
      </c>
      <c r="EB85" s="51">
        <v>52.554000000000002</v>
      </c>
      <c r="EP85" s="50">
        <f t="shared" si="62"/>
        <v>84</v>
      </c>
      <c r="EQ85" s="50">
        <f t="shared" si="44"/>
        <v>0.328125</v>
      </c>
      <c r="ER85" s="50">
        <v>10.226000000000001</v>
      </c>
      <c r="FF85" s="50">
        <f t="shared" si="63"/>
        <v>84</v>
      </c>
      <c r="FG85" s="50">
        <f t="shared" si="55"/>
        <v>0.48</v>
      </c>
      <c r="FH85" s="50">
        <v>3.8468</v>
      </c>
    </row>
    <row r="86" spans="33:164" x14ac:dyDescent="0.25">
      <c r="AG86" s="50">
        <f t="shared" si="48"/>
        <v>85</v>
      </c>
      <c r="AH86" s="50">
        <f t="shared" si="49"/>
        <v>0.80188679245283023</v>
      </c>
      <c r="AI86" s="50">
        <v>192.9</v>
      </c>
      <c r="BM86" s="50">
        <f t="shared" si="57"/>
        <v>85</v>
      </c>
      <c r="BN86" s="50">
        <f t="shared" si="51"/>
        <v>0.29929577464788731</v>
      </c>
      <c r="BO86" s="52">
        <v>74.766000000000005</v>
      </c>
      <c r="CC86" s="50">
        <f t="shared" si="58"/>
        <v>85</v>
      </c>
      <c r="CD86" s="50">
        <f t="shared" si="52"/>
        <v>0.38990825688073394</v>
      </c>
      <c r="CE86" s="50">
        <v>33.985999999999997</v>
      </c>
      <c r="CT86" s="50">
        <f t="shared" si="59"/>
        <v>85</v>
      </c>
      <c r="CU86" s="50">
        <f t="shared" si="53"/>
        <v>0.27687296416938112</v>
      </c>
      <c r="CV86" s="50">
        <v>18.513999999999999</v>
      </c>
      <c r="DJ86" s="50">
        <f t="shared" si="60"/>
        <v>85</v>
      </c>
      <c r="DK86" s="50">
        <f t="shared" si="54"/>
        <v>0.4941860465116279</v>
      </c>
      <c r="DL86" s="52">
        <v>7.1989999999999998</v>
      </c>
      <c r="DZ86" s="50">
        <f t="shared" si="61"/>
        <v>85</v>
      </c>
      <c r="EA86" s="50">
        <f t="shared" si="47"/>
        <v>0.31481481481481483</v>
      </c>
      <c r="EB86" s="52">
        <v>53.09</v>
      </c>
      <c r="EP86" s="50">
        <f t="shared" si="62"/>
        <v>85</v>
      </c>
      <c r="EQ86" s="50">
        <f t="shared" si="44"/>
        <v>0.33203125</v>
      </c>
      <c r="ER86" s="50">
        <v>10.315099999999999</v>
      </c>
      <c r="FF86" s="50">
        <f t="shared" si="63"/>
        <v>85</v>
      </c>
      <c r="FG86" s="50">
        <f t="shared" si="55"/>
        <v>0.48571428571428571</v>
      </c>
      <c r="FH86" s="50">
        <v>3.8521000000000001</v>
      </c>
    </row>
    <row r="87" spans="33:164" x14ac:dyDescent="0.25">
      <c r="AG87" s="50">
        <f t="shared" si="48"/>
        <v>86</v>
      </c>
      <c r="AH87" s="50">
        <f t="shared" si="49"/>
        <v>0.81132075471698117</v>
      </c>
      <c r="AI87" s="50">
        <v>193</v>
      </c>
      <c r="BM87" s="50">
        <f t="shared" si="57"/>
        <v>86</v>
      </c>
      <c r="BN87" s="50">
        <f t="shared" si="51"/>
        <v>0.30281690140845069</v>
      </c>
      <c r="BO87" s="52">
        <v>74.766000000000005</v>
      </c>
      <c r="CC87" s="50">
        <f t="shared" si="58"/>
        <v>86</v>
      </c>
      <c r="CD87" s="50">
        <f t="shared" si="52"/>
        <v>0.39449541284403672</v>
      </c>
      <c r="CE87" s="50">
        <v>34.430999999999997</v>
      </c>
      <c r="CT87" s="50">
        <f t="shared" si="59"/>
        <v>86</v>
      </c>
      <c r="CU87" s="50">
        <f t="shared" si="53"/>
        <v>0.28013029315960913</v>
      </c>
      <c r="CV87" s="50">
        <v>19.3</v>
      </c>
      <c r="DJ87" s="50">
        <f t="shared" si="60"/>
        <v>86</v>
      </c>
      <c r="DK87" s="50">
        <f t="shared" si="54"/>
        <v>0.5</v>
      </c>
      <c r="DL87" s="50">
        <v>7.3710000000000004</v>
      </c>
      <c r="DZ87" s="50">
        <f t="shared" si="61"/>
        <v>86</v>
      </c>
      <c r="EA87" s="50">
        <f t="shared" si="47"/>
        <v>0.31851851851851853</v>
      </c>
      <c r="EB87" s="50">
        <v>54.052999999999997</v>
      </c>
      <c r="EP87" s="50">
        <f t="shared" si="62"/>
        <v>86</v>
      </c>
      <c r="EQ87" s="50">
        <f t="shared" si="44"/>
        <v>0.3359375</v>
      </c>
      <c r="ER87" s="50">
        <v>10.52</v>
      </c>
      <c r="FF87" s="50">
        <f t="shared" si="63"/>
        <v>86</v>
      </c>
      <c r="FG87" s="50">
        <f t="shared" si="55"/>
        <v>0.49142857142857144</v>
      </c>
      <c r="FH87" s="50">
        <v>3.9113000000000002</v>
      </c>
    </row>
    <row r="88" spans="33:164" x14ac:dyDescent="0.25">
      <c r="AG88" s="50">
        <f t="shared" si="48"/>
        <v>87</v>
      </c>
      <c r="AH88" s="50">
        <f t="shared" si="49"/>
        <v>0.82075471698113212</v>
      </c>
      <c r="AI88" s="50">
        <v>193</v>
      </c>
      <c r="BM88" s="50">
        <f t="shared" si="57"/>
        <v>87</v>
      </c>
      <c r="BN88" s="50">
        <f t="shared" si="51"/>
        <v>0.30633802816901406</v>
      </c>
      <c r="BO88" s="52">
        <v>75.042000000000002</v>
      </c>
      <c r="CC88" s="50">
        <f t="shared" si="58"/>
        <v>87</v>
      </c>
      <c r="CD88" s="50">
        <f t="shared" si="52"/>
        <v>0.39908256880733944</v>
      </c>
      <c r="CE88" s="50">
        <v>34.457999999999998</v>
      </c>
      <c r="CT88" s="50">
        <f t="shared" si="59"/>
        <v>87</v>
      </c>
      <c r="CU88" s="50">
        <f t="shared" si="53"/>
        <v>0.28338762214983715</v>
      </c>
      <c r="CV88" s="50">
        <v>19.442</v>
      </c>
      <c r="DJ88" s="50">
        <f t="shared" si="60"/>
        <v>87</v>
      </c>
      <c r="DK88" s="50">
        <f t="shared" si="54"/>
        <v>0.5058139534883721</v>
      </c>
      <c r="DL88" s="52">
        <v>7.4939999999999998</v>
      </c>
      <c r="DZ88" s="50">
        <f t="shared" si="61"/>
        <v>87</v>
      </c>
      <c r="EA88" s="50">
        <f t="shared" si="47"/>
        <v>0.32222222222222224</v>
      </c>
      <c r="EB88" s="50">
        <v>54.503999999999998</v>
      </c>
      <c r="EP88" s="50">
        <f t="shared" si="62"/>
        <v>87</v>
      </c>
      <c r="EQ88" s="50">
        <f t="shared" si="44"/>
        <v>0.33984375</v>
      </c>
      <c r="ER88" s="50">
        <v>10.69</v>
      </c>
      <c r="FF88" s="50">
        <f t="shared" si="63"/>
        <v>87</v>
      </c>
      <c r="FG88" s="50">
        <f t="shared" si="55"/>
        <v>0.49714285714285716</v>
      </c>
      <c r="FH88" s="50">
        <v>3.9226000000000001</v>
      </c>
    </row>
    <row r="89" spans="33:164" x14ac:dyDescent="0.25">
      <c r="AG89" s="50">
        <f t="shared" si="48"/>
        <v>88</v>
      </c>
      <c r="AH89" s="50">
        <f t="shared" si="49"/>
        <v>0.83018867924528306</v>
      </c>
      <c r="AI89" s="50">
        <v>195.86206896551724</v>
      </c>
      <c r="BM89" s="50">
        <f t="shared" si="57"/>
        <v>88</v>
      </c>
      <c r="BN89" s="50">
        <f t="shared" si="51"/>
        <v>0.30985915492957744</v>
      </c>
      <c r="BO89" s="52">
        <v>75.182000000000002</v>
      </c>
      <c r="CC89" s="50">
        <f t="shared" si="58"/>
        <v>88</v>
      </c>
      <c r="CD89" s="50">
        <f t="shared" si="52"/>
        <v>0.40366972477064222</v>
      </c>
      <c r="CE89" s="50">
        <v>34.936999999999998</v>
      </c>
      <c r="CT89" s="50">
        <f t="shared" si="59"/>
        <v>88</v>
      </c>
      <c r="CU89" s="50">
        <f t="shared" si="53"/>
        <v>0.28664495114006516</v>
      </c>
      <c r="CV89" s="50">
        <v>19.474</v>
      </c>
      <c r="DJ89" s="50">
        <f t="shared" si="60"/>
        <v>88</v>
      </c>
      <c r="DK89" s="50">
        <f t="shared" si="54"/>
        <v>0.51162790697674421</v>
      </c>
      <c r="DL89" s="52">
        <v>7.9</v>
      </c>
      <c r="DZ89" s="50">
        <f t="shared" si="61"/>
        <v>88</v>
      </c>
      <c r="EA89" s="50">
        <f t="shared" si="47"/>
        <v>0.32592592592592595</v>
      </c>
      <c r="EB89" s="51">
        <v>54.667999999999999</v>
      </c>
      <c r="EP89" s="50">
        <f t="shared" si="62"/>
        <v>88</v>
      </c>
      <c r="EQ89" s="50">
        <f t="shared" si="44"/>
        <v>0.34375</v>
      </c>
      <c r="ER89" s="50">
        <v>10.7079</v>
      </c>
      <c r="FF89" s="50">
        <f t="shared" si="63"/>
        <v>88</v>
      </c>
      <c r="FG89" s="50">
        <f t="shared" si="55"/>
        <v>0.50285714285714289</v>
      </c>
      <c r="FH89" s="50">
        <v>3.9891999999999999</v>
      </c>
    </row>
    <row r="90" spans="33:164" x14ac:dyDescent="0.25">
      <c r="AG90" s="50">
        <f t="shared" si="48"/>
        <v>89</v>
      </c>
      <c r="AH90" s="50">
        <f t="shared" si="49"/>
        <v>0.839622641509434</v>
      </c>
      <c r="AI90" s="50">
        <v>196.50022752657924</v>
      </c>
      <c r="BM90" s="50">
        <f t="shared" si="57"/>
        <v>89</v>
      </c>
      <c r="BN90" s="50">
        <f t="shared" si="51"/>
        <v>0.31338028169014087</v>
      </c>
      <c r="BO90" s="52">
        <v>75.39</v>
      </c>
      <c r="CC90" s="50">
        <f t="shared" si="58"/>
        <v>89</v>
      </c>
      <c r="CD90" s="50">
        <f t="shared" si="52"/>
        <v>0.40825688073394495</v>
      </c>
      <c r="CE90" s="50">
        <v>36.155999999999999</v>
      </c>
      <c r="CT90" s="50">
        <f t="shared" si="59"/>
        <v>89</v>
      </c>
      <c r="CU90" s="50">
        <f t="shared" si="53"/>
        <v>0.28990228013029318</v>
      </c>
      <c r="CV90" s="50">
        <v>19.5</v>
      </c>
      <c r="DJ90" s="50">
        <f t="shared" si="60"/>
        <v>89</v>
      </c>
      <c r="DK90" s="50">
        <f t="shared" si="54"/>
        <v>0.51744186046511631</v>
      </c>
      <c r="DL90" s="50">
        <v>8.9</v>
      </c>
      <c r="DZ90" s="50">
        <f t="shared" si="61"/>
        <v>89</v>
      </c>
      <c r="EA90" s="50">
        <f t="shared" si="47"/>
        <v>0.32962962962962961</v>
      </c>
      <c r="EB90" s="50">
        <v>54.774999999999999</v>
      </c>
      <c r="EP90" s="50">
        <f t="shared" si="62"/>
        <v>89</v>
      </c>
      <c r="EQ90" s="50">
        <f t="shared" si="44"/>
        <v>0.34765625</v>
      </c>
      <c r="ER90" s="50">
        <v>10.73</v>
      </c>
      <c r="FF90" s="50">
        <f t="shared" si="63"/>
        <v>89</v>
      </c>
      <c r="FG90" s="50">
        <f t="shared" si="55"/>
        <v>0.50857142857142856</v>
      </c>
      <c r="FH90" s="50">
        <v>4.0206999999999997</v>
      </c>
    </row>
    <row r="91" spans="33:164" x14ac:dyDescent="0.25">
      <c r="AG91" s="50">
        <f t="shared" si="48"/>
        <v>90</v>
      </c>
      <c r="AH91" s="50">
        <f t="shared" si="49"/>
        <v>0.84905660377358494</v>
      </c>
      <c r="AI91" s="50">
        <v>197</v>
      </c>
      <c r="BM91" s="50">
        <f t="shared" si="57"/>
        <v>90</v>
      </c>
      <c r="BN91" s="50">
        <f t="shared" si="51"/>
        <v>0.31690140845070425</v>
      </c>
      <c r="BO91" s="52">
        <v>75.495000000000005</v>
      </c>
      <c r="CC91" s="50">
        <f t="shared" si="58"/>
        <v>90</v>
      </c>
      <c r="CD91" s="50">
        <f t="shared" si="52"/>
        <v>0.41284403669724773</v>
      </c>
      <c r="CE91" s="50">
        <v>36.709000000000003</v>
      </c>
      <c r="CT91" s="50">
        <f t="shared" si="59"/>
        <v>90</v>
      </c>
      <c r="CU91" s="50">
        <f t="shared" si="53"/>
        <v>0.29315960912052119</v>
      </c>
      <c r="CV91" s="50">
        <v>19.852</v>
      </c>
      <c r="DJ91" s="50">
        <f t="shared" si="60"/>
        <v>90</v>
      </c>
      <c r="DK91" s="50">
        <f t="shared" si="54"/>
        <v>0.52325581395348841</v>
      </c>
      <c r="DL91" s="50">
        <v>8.9429999999999996</v>
      </c>
      <c r="DZ91" s="50">
        <f t="shared" si="61"/>
        <v>90</v>
      </c>
      <c r="EA91" s="50">
        <f t="shared" si="47"/>
        <v>0.33333333333333331</v>
      </c>
      <c r="EB91" s="50">
        <v>55.04</v>
      </c>
      <c r="EP91" s="50">
        <f t="shared" si="62"/>
        <v>90</v>
      </c>
      <c r="EQ91" s="50">
        <f t="shared" si="44"/>
        <v>0.3515625</v>
      </c>
      <c r="ER91" s="50">
        <v>10.773999999999999</v>
      </c>
      <c r="FF91" s="50">
        <f t="shared" si="63"/>
        <v>90</v>
      </c>
      <c r="FG91" s="50">
        <f t="shared" si="55"/>
        <v>0.51428571428571423</v>
      </c>
      <c r="FH91" s="50">
        <v>4.032</v>
      </c>
    </row>
    <row r="92" spans="33:164" x14ac:dyDescent="0.25">
      <c r="AG92" s="50">
        <f t="shared" si="48"/>
        <v>91</v>
      </c>
      <c r="AH92" s="50">
        <f t="shared" si="49"/>
        <v>0.85849056603773588</v>
      </c>
      <c r="AI92" s="50">
        <v>201.3</v>
      </c>
      <c r="BM92" s="50">
        <f t="shared" si="57"/>
        <v>91</v>
      </c>
      <c r="BN92" s="50">
        <f t="shared" si="51"/>
        <v>0.32042253521126762</v>
      </c>
      <c r="BO92" s="52">
        <v>76.415000000000006</v>
      </c>
      <c r="CC92" s="50">
        <f t="shared" si="58"/>
        <v>91</v>
      </c>
      <c r="CD92" s="50">
        <f t="shared" si="52"/>
        <v>0.41743119266055045</v>
      </c>
      <c r="CE92" s="50">
        <v>36.712000000000003</v>
      </c>
      <c r="CT92" s="50">
        <f t="shared" si="59"/>
        <v>91</v>
      </c>
      <c r="CU92" s="50">
        <f t="shared" si="53"/>
        <v>0.29641693811074921</v>
      </c>
      <c r="CV92" s="50">
        <v>20</v>
      </c>
      <c r="DJ92" s="50">
        <f t="shared" si="60"/>
        <v>91</v>
      </c>
      <c r="DK92" s="50">
        <f t="shared" si="54"/>
        <v>0.52906976744186052</v>
      </c>
      <c r="DL92" s="50">
        <v>9.1999999999999993</v>
      </c>
      <c r="DZ92" s="50">
        <f t="shared" si="61"/>
        <v>91</v>
      </c>
      <c r="EA92" s="50">
        <f t="shared" si="47"/>
        <v>0.33703703703703702</v>
      </c>
      <c r="EB92" s="52">
        <v>55.05</v>
      </c>
      <c r="EP92" s="50">
        <f t="shared" si="62"/>
        <v>91</v>
      </c>
      <c r="EQ92" s="50">
        <f t="shared" si="44"/>
        <v>0.35546875</v>
      </c>
      <c r="ER92" s="50">
        <v>10.9041</v>
      </c>
      <c r="FF92" s="50">
        <f t="shared" si="63"/>
        <v>91</v>
      </c>
      <c r="FG92" s="50">
        <f t="shared" si="55"/>
        <v>0.52</v>
      </c>
      <c r="FH92" s="50">
        <v>4.1174999999999997</v>
      </c>
    </row>
    <row r="93" spans="33:164" x14ac:dyDescent="0.25">
      <c r="AG93" s="50">
        <f t="shared" si="48"/>
        <v>92</v>
      </c>
      <c r="AH93" s="50">
        <f t="shared" si="49"/>
        <v>0.86792452830188682</v>
      </c>
      <c r="AI93" s="50">
        <v>205.3</v>
      </c>
      <c r="BM93" s="50">
        <f t="shared" si="57"/>
        <v>92</v>
      </c>
      <c r="BN93" s="50">
        <f t="shared" si="51"/>
        <v>0.323943661971831</v>
      </c>
      <c r="BO93" s="52">
        <v>76.432000000000002</v>
      </c>
      <c r="CC93" s="50">
        <f t="shared" si="58"/>
        <v>92</v>
      </c>
      <c r="CD93" s="50">
        <f t="shared" si="52"/>
        <v>0.42201834862385323</v>
      </c>
      <c r="CE93" s="50">
        <v>37.090000000000003</v>
      </c>
      <c r="CT93" s="50">
        <f t="shared" si="59"/>
        <v>92</v>
      </c>
      <c r="CU93" s="50">
        <f t="shared" si="53"/>
        <v>0.29967426710097722</v>
      </c>
      <c r="CV93" s="50">
        <v>20.416</v>
      </c>
      <c r="DJ93" s="50">
        <f t="shared" si="60"/>
        <v>92</v>
      </c>
      <c r="DK93" s="50">
        <f t="shared" si="54"/>
        <v>0.53488372093023251</v>
      </c>
      <c r="DL93" s="50">
        <v>9.68</v>
      </c>
      <c r="DZ93" s="50">
        <f t="shared" si="61"/>
        <v>92</v>
      </c>
      <c r="EA93" s="50">
        <f t="shared" si="47"/>
        <v>0.34074074074074073</v>
      </c>
      <c r="EB93" s="50">
        <v>55.069000000000003</v>
      </c>
      <c r="EP93" s="50">
        <f t="shared" si="62"/>
        <v>92</v>
      </c>
      <c r="EQ93" s="50">
        <f t="shared" si="44"/>
        <v>0.359375</v>
      </c>
      <c r="ER93" s="50">
        <v>11.03</v>
      </c>
      <c r="FF93" s="50">
        <f t="shared" si="63"/>
        <v>92</v>
      </c>
      <c r="FG93" s="50">
        <f t="shared" si="55"/>
        <v>0.52571428571428569</v>
      </c>
      <c r="FH93" s="50">
        <v>4.1509</v>
      </c>
    </row>
    <row r="94" spans="33:164" x14ac:dyDescent="0.25">
      <c r="AG94" s="50">
        <f t="shared" si="48"/>
        <v>93</v>
      </c>
      <c r="AH94" s="50">
        <f t="shared" si="49"/>
        <v>0.87735849056603776</v>
      </c>
      <c r="AI94" s="50">
        <v>208.50344827586207</v>
      </c>
      <c r="BM94" s="50">
        <f t="shared" si="57"/>
        <v>93</v>
      </c>
      <c r="BN94" s="50">
        <f t="shared" si="51"/>
        <v>0.32746478873239437</v>
      </c>
      <c r="BO94" s="52">
        <v>76.64</v>
      </c>
      <c r="CC94" s="50">
        <f t="shared" si="58"/>
        <v>93</v>
      </c>
      <c r="CD94" s="50">
        <f t="shared" si="52"/>
        <v>0.42660550458715596</v>
      </c>
      <c r="CE94" s="50">
        <v>37.744</v>
      </c>
      <c r="CT94" s="50">
        <f t="shared" si="59"/>
        <v>93</v>
      </c>
      <c r="CU94" s="50">
        <f t="shared" si="53"/>
        <v>0.30293159609120524</v>
      </c>
      <c r="CV94" s="50">
        <v>20.527999999999999</v>
      </c>
      <c r="DJ94" s="50">
        <f t="shared" si="60"/>
        <v>93</v>
      </c>
      <c r="DK94" s="50">
        <f t="shared" si="54"/>
        <v>0.54069767441860461</v>
      </c>
      <c r="DL94" s="52">
        <v>9.9019999999999992</v>
      </c>
      <c r="DZ94" s="50">
        <f t="shared" si="61"/>
        <v>93</v>
      </c>
      <c r="EA94" s="50">
        <f t="shared" si="47"/>
        <v>0.34444444444444444</v>
      </c>
      <c r="EB94" s="50">
        <v>55.15</v>
      </c>
      <c r="EP94" s="50">
        <f t="shared" si="62"/>
        <v>93</v>
      </c>
      <c r="EQ94" s="50">
        <f t="shared" si="44"/>
        <v>0.36328125</v>
      </c>
      <c r="ER94" s="50">
        <v>11.137</v>
      </c>
      <c r="FF94" s="50">
        <f t="shared" si="63"/>
        <v>93</v>
      </c>
      <c r="FG94" s="50">
        <f t="shared" si="55"/>
        <v>0.53142857142857147</v>
      </c>
      <c r="FH94" s="50">
        <v>4.1539999999999999</v>
      </c>
    </row>
    <row r="95" spans="33:164" x14ac:dyDescent="0.25">
      <c r="AG95" s="50">
        <f t="shared" si="48"/>
        <v>94</v>
      </c>
      <c r="AH95" s="50">
        <f t="shared" si="49"/>
        <v>0.8867924528301887</v>
      </c>
      <c r="AI95" s="50">
        <v>209.38620689655173</v>
      </c>
      <c r="BM95" s="50">
        <f t="shared" si="57"/>
        <v>94</v>
      </c>
      <c r="BN95" s="50">
        <f t="shared" si="51"/>
        <v>0.33098591549295775</v>
      </c>
      <c r="BO95" s="52">
        <v>79.075999999999993</v>
      </c>
      <c r="CC95" s="50">
        <f t="shared" si="58"/>
        <v>94</v>
      </c>
      <c r="CD95" s="50">
        <f t="shared" si="52"/>
        <v>0.43119266055045874</v>
      </c>
      <c r="CE95" s="50">
        <v>37.832000000000001</v>
      </c>
      <c r="CT95" s="50">
        <f t="shared" si="59"/>
        <v>94</v>
      </c>
      <c r="CU95" s="50">
        <f t="shared" si="53"/>
        <v>0.30618892508143325</v>
      </c>
      <c r="CV95" s="50">
        <v>22.361000000000001</v>
      </c>
      <c r="DJ95" s="50">
        <f t="shared" si="60"/>
        <v>94</v>
      </c>
      <c r="DK95" s="50">
        <f t="shared" si="54"/>
        <v>0.54651162790697672</v>
      </c>
      <c r="DL95" s="50">
        <v>10.045999999999999</v>
      </c>
      <c r="DZ95" s="50">
        <f t="shared" si="61"/>
        <v>94</v>
      </c>
      <c r="EA95" s="50">
        <f t="shared" si="47"/>
        <v>0.34814814814814815</v>
      </c>
      <c r="EB95" s="50">
        <v>55.157958603952061</v>
      </c>
      <c r="EP95" s="50">
        <f t="shared" si="62"/>
        <v>94</v>
      </c>
      <c r="EQ95" s="50">
        <f t="shared" si="44"/>
        <v>0.3671875</v>
      </c>
      <c r="ER95" s="50">
        <v>11.200000000000001</v>
      </c>
      <c r="FF95" s="50">
        <f t="shared" si="63"/>
        <v>94</v>
      </c>
      <c r="FG95" s="50">
        <f t="shared" si="55"/>
        <v>0.53714285714285714</v>
      </c>
      <c r="FH95" s="50">
        <v>4.1820000000000004</v>
      </c>
    </row>
    <row r="96" spans="33:164" x14ac:dyDescent="0.25">
      <c r="AG96" s="50">
        <f t="shared" si="48"/>
        <v>95</v>
      </c>
      <c r="AH96" s="50">
        <f t="shared" si="49"/>
        <v>0.89622641509433965</v>
      </c>
      <c r="AI96" s="50">
        <v>213.7</v>
      </c>
      <c r="BM96" s="50">
        <f t="shared" si="57"/>
        <v>95</v>
      </c>
      <c r="BN96" s="50">
        <f t="shared" si="51"/>
        <v>0.33450704225352113</v>
      </c>
      <c r="BO96" s="52">
        <v>79.242999999999995</v>
      </c>
      <c r="CC96" s="50">
        <f t="shared" si="58"/>
        <v>95</v>
      </c>
      <c r="CD96" s="50">
        <f t="shared" si="52"/>
        <v>0.43577981651376146</v>
      </c>
      <c r="CE96" s="50">
        <v>38</v>
      </c>
      <c r="CT96" s="50">
        <f t="shared" si="59"/>
        <v>95</v>
      </c>
      <c r="CU96" s="50">
        <f t="shared" si="53"/>
        <v>0.30944625407166126</v>
      </c>
      <c r="CV96" s="50">
        <v>22.382999999999999</v>
      </c>
      <c r="DJ96" s="50">
        <f t="shared" si="60"/>
        <v>95</v>
      </c>
      <c r="DK96" s="50">
        <f t="shared" si="54"/>
        <v>0.55232558139534882</v>
      </c>
      <c r="DL96" s="52">
        <v>10.3</v>
      </c>
      <c r="DZ96" s="50">
        <f t="shared" si="61"/>
        <v>95</v>
      </c>
      <c r="EA96" s="50">
        <f t="shared" si="47"/>
        <v>0.35185185185185186</v>
      </c>
      <c r="EB96" s="50">
        <v>55.350999999999999</v>
      </c>
      <c r="EP96" s="50">
        <f t="shared" si="62"/>
        <v>95</v>
      </c>
      <c r="EQ96" s="50">
        <f t="shared" si="44"/>
        <v>0.37109375</v>
      </c>
      <c r="ER96" s="50">
        <v>11.5387</v>
      </c>
      <c r="FF96" s="50">
        <f t="shared" si="63"/>
        <v>95</v>
      </c>
      <c r="FG96" s="50">
        <f t="shared" si="55"/>
        <v>0.54285714285714282</v>
      </c>
      <c r="FH96" s="50">
        <v>4.2255000000000003</v>
      </c>
    </row>
    <row r="97" spans="33:164" x14ac:dyDescent="0.25">
      <c r="AG97" s="50">
        <f t="shared" si="48"/>
        <v>96</v>
      </c>
      <c r="AH97" s="50">
        <f t="shared" si="49"/>
        <v>0.90566037735849059</v>
      </c>
      <c r="AI97" s="50">
        <v>216.65517241379311</v>
      </c>
      <c r="BM97" s="50">
        <f t="shared" si="57"/>
        <v>96</v>
      </c>
      <c r="BN97" s="50">
        <f t="shared" si="51"/>
        <v>0.3380281690140845</v>
      </c>
      <c r="BO97" s="52">
        <v>79.5</v>
      </c>
      <c r="CC97" s="50">
        <f t="shared" si="58"/>
        <v>96</v>
      </c>
      <c r="CD97" s="50">
        <f t="shared" si="52"/>
        <v>0.44036697247706424</v>
      </c>
      <c r="CE97" s="50">
        <v>38.622</v>
      </c>
      <c r="CT97" s="50">
        <f t="shared" si="59"/>
        <v>96</v>
      </c>
      <c r="CU97" s="50">
        <f t="shared" si="53"/>
        <v>0.31270358306188922</v>
      </c>
      <c r="CV97" s="50">
        <v>22.798999999999999</v>
      </c>
      <c r="DJ97" s="50">
        <f t="shared" si="60"/>
        <v>96</v>
      </c>
      <c r="DK97" s="50">
        <f t="shared" si="54"/>
        <v>0.55813953488372092</v>
      </c>
      <c r="DL97" s="52">
        <v>10.34</v>
      </c>
      <c r="DZ97" s="50">
        <f t="shared" si="61"/>
        <v>96</v>
      </c>
      <c r="EA97" s="50">
        <f t="shared" si="47"/>
        <v>0.35555555555555557</v>
      </c>
      <c r="EB97" s="51">
        <v>55.881999999999998</v>
      </c>
      <c r="EP97" s="50">
        <f t="shared" si="62"/>
        <v>96</v>
      </c>
      <c r="EQ97" s="50">
        <f t="shared" si="44"/>
        <v>0.375</v>
      </c>
      <c r="ER97" s="50">
        <v>11.573399999999999</v>
      </c>
      <c r="FF97" s="50">
        <f t="shared" si="63"/>
        <v>96</v>
      </c>
      <c r="FG97" s="50">
        <f t="shared" si="55"/>
        <v>0.5485714285714286</v>
      </c>
      <c r="FH97" s="50">
        <v>4.2295999999999996</v>
      </c>
    </row>
    <row r="98" spans="33:164" x14ac:dyDescent="0.25">
      <c r="AG98" s="50">
        <f t="shared" si="48"/>
        <v>97</v>
      </c>
      <c r="AH98" s="50">
        <f t="shared" si="49"/>
        <v>0.91509433962264153</v>
      </c>
      <c r="AI98" s="50">
        <v>217.9</v>
      </c>
      <c r="BM98" s="50">
        <f t="shared" si="57"/>
        <v>97</v>
      </c>
      <c r="BN98" s="50">
        <f t="shared" si="51"/>
        <v>0.34154929577464788</v>
      </c>
      <c r="BO98" s="52">
        <v>80.064999999999998</v>
      </c>
      <c r="CC98" s="50">
        <f t="shared" si="58"/>
        <v>97</v>
      </c>
      <c r="CD98" s="50">
        <f t="shared" si="52"/>
        <v>0.44495412844036697</v>
      </c>
      <c r="CE98" s="50">
        <v>39.088999999999999</v>
      </c>
      <c r="CT98" s="50">
        <f t="shared" si="59"/>
        <v>97</v>
      </c>
      <c r="CU98" s="50">
        <f t="shared" si="53"/>
        <v>0.31596091205211724</v>
      </c>
      <c r="CV98" s="50">
        <v>23</v>
      </c>
      <c r="DJ98" s="50">
        <f t="shared" si="60"/>
        <v>97</v>
      </c>
      <c r="DK98" s="50">
        <f t="shared" si="54"/>
        <v>0.56395348837209303</v>
      </c>
      <c r="DL98" s="52">
        <v>10.955</v>
      </c>
      <c r="DZ98" s="50">
        <f t="shared" si="61"/>
        <v>97</v>
      </c>
      <c r="EA98" s="50">
        <f t="shared" si="47"/>
        <v>0.35925925925925928</v>
      </c>
      <c r="EB98" s="50">
        <v>55.9</v>
      </c>
      <c r="EP98" s="50">
        <f t="shared" si="62"/>
        <v>97</v>
      </c>
      <c r="EQ98" s="50">
        <f t="shared" si="44"/>
        <v>0.37890625</v>
      </c>
      <c r="ER98" s="50">
        <v>11.5738</v>
      </c>
      <c r="FF98" s="50">
        <f t="shared" si="63"/>
        <v>97</v>
      </c>
      <c r="FG98" s="50">
        <f t="shared" si="55"/>
        <v>0.55428571428571427</v>
      </c>
      <c r="FH98" s="50">
        <v>4.2397</v>
      </c>
    </row>
    <row r="99" spans="33:164" x14ac:dyDescent="0.25">
      <c r="AG99" s="50">
        <f t="shared" si="48"/>
        <v>98</v>
      </c>
      <c r="AH99" s="50">
        <f t="shared" si="49"/>
        <v>0.92452830188679247</v>
      </c>
      <c r="AI99" s="50">
        <v>224.48965517241382</v>
      </c>
      <c r="BM99" s="50">
        <f t="shared" si="57"/>
        <v>98</v>
      </c>
      <c r="BN99" s="50">
        <f t="shared" si="51"/>
        <v>0.34507042253521125</v>
      </c>
      <c r="BO99" s="52">
        <v>80.075999999999993</v>
      </c>
      <c r="CC99" s="50">
        <f t="shared" si="58"/>
        <v>98</v>
      </c>
      <c r="CD99" s="50">
        <f t="shared" si="52"/>
        <v>0.44954128440366975</v>
      </c>
      <c r="CE99" s="50">
        <v>39.091999999999999</v>
      </c>
      <c r="CT99" s="50">
        <f t="shared" si="59"/>
        <v>98</v>
      </c>
      <c r="CU99" s="50">
        <f t="shared" si="53"/>
        <v>0.31921824104234525</v>
      </c>
      <c r="CV99" s="50">
        <v>23.277999999999999</v>
      </c>
      <c r="DJ99" s="50">
        <f t="shared" si="60"/>
        <v>98</v>
      </c>
      <c r="DK99" s="50">
        <f t="shared" si="54"/>
        <v>0.56976744186046513</v>
      </c>
      <c r="DL99" s="52">
        <v>11.007999999999999</v>
      </c>
      <c r="DZ99" s="50">
        <f t="shared" si="61"/>
        <v>98</v>
      </c>
      <c r="EA99" s="50">
        <f t="shared" si="47"/>
        <v>0.36296296296296299</v>
      </c>
      <c r="EB99" s="51">
        <v>56.192999999999998</v>
      </c>
      <c r="EP99" s="50">
        <f t="shared" si="62"/>
        <v>98</v>
      </c>
      <c r="EQ99" s="50">
        <f t="shared" ref="EQ99:EQ113" si="64">(EP99/($EX$15 +1))</f>
        <v>0.3828125</v>
      </c>
      <c r="ER99" s="50">
        <v>11.583</v>
      </c>
      <c r="FF99" s="50">
        <f t="shared" si="63"/>
        <v>98</v>
      </c>
      <c r="FG99" s="50">
        <f t="shared" si="55"/>
        <v>0.56000000000000005</v>
      </c>
      <c r="FH99" s="50">
        <v>4.2961999999999998</v>
      </c>
    </row>
    <row r="100" spans="33:164" x14ac:dyDescent="0.25">
      <c r="AG100" s="50">
        <f t="shared" si="48"/>
        <v>99</v>
      </c>
      <c r="AH100" s="50">
        <f t="shared" si="49"/>
        <v>0.93396226415094341</v>
      </c>
      <c r="AI100" s="50">
        <v>226</v>
      </c>
      <c r="BM100" s="50">
        <f t="shared" si="57"/>
        <v>99</v>
      </c>
      <c r="BN100" s="50">
        <f t="shared" si="51"/>
        <v>0.34859154929577463</v>
      </c>
      <c r="BO100" s="52">
        <v>80.388999999999996</v>
      </c>
      <c r="CC100" s="50">
        <f t="shared" si="58"/>
        <v>99</v>
      </c>
      <c r="CD100" s="50">
        <f t="shared" si="52"/>
        <v>0.45412844036697247</v>
      </c>
      <c r="CE100" s="50">
        <v>39.517241379310342</v>
      </c>
      <c r="CT100" s="50">
        <f t="shared" si="59"/>
        <v>99</v>
      </c>
      <c r="CU100" s="50">
        <f t="shared" si="53"/>
        <v>0.32247557003257327</v>
      </c>
      <c r="CV100" s="50">
        <v>23.42</v>
      </c>
      <c r="DJ100" s="50">
        <f t="shared" si="60"/>
        <v>99</v>
      </c>
      <c r="DK100" s="50">
        <f t="shared" si="54"/>
        <v>0.57558139534883723</v>
      </c>
      <c r="DL100" s="50">
        <v>11.1</v>
      </c>
      <c r="DZ100" s="50">
        <f t="shared" si="61"/>
        <v>99</v>
      </c>
      <c r="EA100" s="50">
        <f t="shared" si="47"/>
        <v>0.36666666666666664</v>
      </c>
      <c r="EB100" s="52">
        <v>56.341999999999999</v>
      </c>
      <c r="EP100" s="50">
        <f t="shared" si="62"/>
        <v>99</v>
      </c>
      <c r="EQ100" s="50">
        <f t="shared" si="64"/>
        <v>0.38671875</v>
      </c>
      <c r="ER100" s="50">
        <v>11.585000000000001</v>
      </c>
      <c r="FF100" s="50">
        <f t="shared" si="63"/>
        <v>99</v>
      </c>
      <c r="FG100" s="50">
        <f t="shared" si="55"/>
        <v>0.56571428571428573</v>
      </c>
      <c r="FH100" s="50">
        <v>4.3087</v>
      </c>
    </row>
    <row r="101" spans="33:164" x14ac:dyDescent="0.25">
      <c r="AG101" s="50">
        <f t="shared" si="48"/>
        <v>100</v>
      </c>
      <c r="AH101" s="50">
        <f t="shared" si="49"/>
        <v>0.94339622641509435</v>
      </c>
      <c r="AI101" s="50">
        <v>226.15</v>
      </c>
      <c r="BM101" s="50">
        <f t="shared" si="57"/>
        <v>100</v>
      </c>
      <c r="BN101" s="50">
        <f t="shared" si="51"/>
        <v>0.352112676056338</v>
      </c>
      <c r="BO101" s="52">
        <v>80.492999999999995</v>
      </c>
      <c r="CC101" s="50">
        <f t="shared" si="58"/>
        <v>100</v>
      </c>
      <c r="CD101" s="50">
        <f t="shared" si="52"/>
        <v>0.45871559633027525</v>
      </c>
      <c r="CE101" s="50">
        <v>39.996000000000002</v>
      </c>
      <c r="CT101" s="50">
        <f t="shared" si="59"/>
        <v>100</v>
      </c>
      <c r="CU101" s="50">
        <f t="shared" si="53"/>
        <v>0.32573289902280128</v>
      </c>
      <c r="CV101" s="50">
        <v>23.5</v>
      </c>
      <c r="DJ101" s="50">
        <f t="shared" si="60"/>
        <v>100</v>
      </c>
      <c r="DK101" s="50">
        <f t="shared" si="54"/>
        <v>0.58139534883720934</v>
      </c>
      <c r="DL101" s="52">
        <v>11.13</v>
      </c>
      <c r="DZ101" s="50">
        <f t="shared" si="61"/>
        <v>100</v>
      </c>
      <c r="EA101" s="50">
        <f t="shared" si="47"/>
        <v>0.37037037037037035</v>
      </c>
      <c r="EB101" s="50">
        <v>56.344000000000001</v>
      </c>
      <c r="EP101" s="50">
        <f t="shared" si="62"/>
        <v>100</v>
      </c>
      <c r="EQ101" s="50">
        <f t="shared" si="64"/>
        <v>0.390625</v>
      </c>
      <c r="ER101" s="50">
        <v>11.793200000000001</v>
      </c>
      <c r="FF101" s="50">
        <f t="shared" si="63"/>
        <v>100</v>
      </c>
      <c r="FG101" s="50">
        <f t="shared" si="55"/>
        <v>0.5714285714285714</v>
      </c>
      <c r="FH101" s="50">
        <v>4.32</v>
      </c>
    </row>
    <row r="102" spans="33:164" x14ac:dyDescent="0.25">
      <c r="AG102" s="50">
        <f t="shared" si="48"/>
        <v>101</v>
      </c>
      <c r="AH102" s="50">
        <f t="shared" si="49"/>
        <v>0.95283018867924529</v>
      </c>
      <c r="AI102" s="50">
        <v>234.42132406679627</v>
      </c>
      <c r="BM102" s="50">
        <f t="shared" si="57"/>
        <v>101</v>
      </c>
      <c r="BN102" s="50">
        <f t="shared" si="51"/>
        <v>0.35563380281690143</v>
      </c>
      <c r="BO102" s="52">
        <v>80.700999999999993</v>
      </c>
      <c r="CC102" s="50">
        <f t="shared" si="58"/>
        <v>101</v>
      </c>
      <c r="CD102" s="50">
        <f t="shared" si="52"/>
        <v>0.46330275229357798</v>
      </c>
      <c r="CE102" s="50">
        <v>41.931034482758619</v>
      </c>
      <c r="CT102" s="50">
        <f t="shared" si="59"/>
        <v>101</v>
      </c>
      <c r="CU102" s="50">
        <f t="shared" si="53"/>
        <v>0.3289902280130293</v>
      </c>
      <c r="CV102" s="50">
        <v>23.920999999999999</v>
      </c>
      <c r="DJ102" s="50">
        <f t="shared" si="60"/>
        <v>101</v>
      </c>
      <c r="DK102" s="50">
        <f t="shared" si="54"/>
        <v>0.58720930232558144</v>
      </c>
      <c r="DL102" s="52">
        <v>11.2</v>
      </c>
      <c r="DZ102" s="50">
        <f t="shared" si="61"/>
        <v>101</v>
      </c>
      <c r="EA102" s="50">
        <f t="shared" si="47"/>
        <v>0.37407407407407406</v>
      </c>
      <c r="EB102" s="50">
        <v>57.064</v>
      </c>
      <c r="EP102" s="50">
        <f t="shared" si="62"/>
        <v>101</v>
      </c>
      <c r="EQ102" s="50">
        <f t="shared" si="64"/>
        <v>0.39453125</v>
      </c>
      <c r="ER102" s="50">
        <v>11.82</v>
      </c>
      <c r="FF102" s="50">
        <f t="shared" si="63"/>
        <v>101</v>
      </c>
      <c r="FG102" s="50">
        <f t="shared" si="55"/>
        <v>0.57714285714285718</v>
      </c>
      <c r="FH102" s="50">
        <v>4.3247999999999998</v>
      </c>
    </row>
    <row r="103" spans="33:164" x14ac:dyDescent="0.25">
      <c r="AG103" s="50">
        <f t="shared" si="48"/>
        <v>102</v>
      </c>
      <c r="AH103" s="50">
        <f t="shared" si="49"/>
        <v>0.96226415094339623</v>
      </c>
      <c r="AI103" s="50">
        <v>244.07</v>
      </c>
      <c r="BM103" s="50">
        <f t="shared" si="57"/>
        <v>102</v>
      </c>
      <c r="BN103" s="50">
        <f t="shared" si="51"/>
        <v>0.35915492957746481</v>
      </c>
      <c r="BO103" s="52">
        <v>81.351724137931029</v>
      </c>
      <c r="CC103" s="50">
        <f t="shared" si="58"/>
        <v>102</v>
      </c>
      <c r="CD103" s="50">
        <f t="shared" si="52"/>
        <v>0.46788990825688076</v>
      </c>
      <c r="CE103" s="50">
        <v>41.94</v>
      </c>
      <c r="CT103" s="50">
        <f t="shared" si="59"/>
        <v>102</v>
      </c>
      <c r="CU103" s="50">
        <f t="shared" si="53"/>
        <v>0.33224755700325731</v>
      </c>
      <c r="CV103" s="50">
        <v>24.5</v>
      </c>
      <c r="DJ103" s="50">
        <f t="shared" si="60"/>
        <v>102</v>
      </c>
      <c r="DK103" s="50">
        <f t="shared" si="54"/>
        <v>0.59302325581395354</v>
      </c>
      <c r="DL103" s="50">
        <v>11.278</v>
      </c>
      <c r="DZ103" s="50">
        <f t="shared" si="61"/>
        <v>102</v>
      </c>
      <c r="EA103" s="50">
        <f t="shared" ref="EA103:EA117" si="65">(DZ103/($EH$15 +1))</f>
        <v>0.37777777777777777</v>
      </c>
      <c r="EB103" s="50">
        <v>57.435000000000002</v>
      </c>
      <c r="EP103" s="50">
        <f t="shared" si="62"/>
        <v>102</v>
      </c>
      <c r="EQ103" s="50">
        <f t="shared" si="64"/>
        <v>0.3984375</v>
      </c>
      <c r="ER103" s="50">
        <v>12.172000000000001</v>
      </c>
      <c r="FF103" s="50">
        <f t="shared" si="63"/>
        <v>102</v>
      </c>
      <c r="FG103" s="50">
        <f t="shared" si="55"/>
        <v>0.58285714285714285</v>
      </c>
      <c r="FH103" s="50">
        <v>4.3287000000000004</v>
      </c>
    </row>
    <row r="104" spans="33:164" x14ac:dyDescent="0.25">
      <c r="AG104" s="50">
        <f t="shared" si="48"/>
        <v>103</v>
      </c>
      <c r="AH104" s="50">
        <f t="shared" si="49"/>
        <v>0.97169811320754718</v>
      </c>
      <c r="AI104" s="50">
        <v>251</v>
      </c>
      <c r="BM104" s="50">
        <f t="shared" si="57"/>
        <v>103</v>
      </c>
      <c r="BN104" s="50">
        <f t="shared" si="51"/>
        <v>0.36267605633802819</v>
      </c>
      <c r="BO104" s="52">
        <v>82.12</v>
      </c>
      <c r="CC104" s="50">
        <f t="shared" si="58"/>
        <v>103</v>
      </c>
      <c r="CD104" s="50">
        <f t="shared" si="52"/>
        <v>0.47247706422018348</v>
      </c>
      <c r="CE104" s="50">
        <v>42.048000000000002</v>
      </c>
      <c r="CT104" s="50">
        <f t="shared" si="59"/>
        <v>103</v>
      </c>
      <c r="CU104" s="50">
        <f t="shared" si="53"/>
        <v>0.33550488599348532</v>
      </c>
      <c r="CV104" s="50">
        <v>24.584</v>
      </c>
      <c r="DJ104" s="50">
        <f t="shared" si="60"/>
        <v>103</v>
      </c>
      <c r="DK104" s="50">
        <f t="shared" si="54"/>
        <v>0.59883720930232553</v>
      </c>
      <c r="DL104" s="52">
        <v>11.891999999999999</v>
      </c>
      <c r="DZ104" s="50">
        <f t="shared" si="61"/>
        <v>103</v>
      </c>
      <c r="EA104" s="50">
        <f t="shared" si="65"/>
        <v>0.38148148148148148</v>
      </c>
      <c r="EB104" s="51">
        <v>57.807000000000002</v>
      </c>
      <c r="EP104" s="50">
        <f t="shared" si="62"/>
        <v>103</v>
      </c>
      <c r="EQ104" s="50">
        <f t="shared" si="64"/>
        <v>0.40234375</v>
      </c>
      <c r="ER104" s="50">
        <v>12.2081</v>
      </c>
      <c r="FF104" s="50">
        <f t="shared" si="63"/>
        <v>103</v>
      </c>
      <c r="FG104" s="50">
        <f t="shared" si="55"/>
        <v>0.58857142857142852</v>
      </c>
      <c r="FH104" s="50">
        <v>4.3536000000000001</v>
      </c>
    </row>
    <row r="105" spans="33:164" x14ac:dyDescent="0.25">
      <c r="AG105" s="50">
        <f t="shared" si="48"/>
        <v>104</v>
      </c>
      <c r="AH105" s="50">
        <f t="shared" si="49"/>
        <v>0.98113207547169812</v>
      </c>
      <c r="AI105" s="50">
        <v>251</v>
      </c>
      <c r="BM105" s="50">
        <f t="shared" si="57"/>
        <v>104</v>
      </c>
      <c r="BN105" s="50">
        <f t="shared" si="51"/>
        <v>0.36619718309859156</v>
      </c>
      <c r="BO105" s="52">
        <v>82.575000000000003</v>
      </c>
      <c r="CC105" s="50">
        <f t="shared" si="58"/>
        <v>104</v>
      </c>
      <c r="CD105" s="50">
        <f t="shared" si="52"/>
        <v>0.47706422018348627</v>
      </c>
      <c r="CE105" s="50">
        <v>43.03448275862069</v>
      </c>
      <c r="CT105" s="50">
        <f t="shared" si="59"/>
        <v>104</v>
      </c>
      <c r="CU105" s="50">
        <f t="shared" si="53"/>
        <v>0.33876221498371334</v>
      </c>
      <c r="CV105" s="50">
        <v>25.006</v>
      </c>
      <c r="DJ105" s="50">
        <f t="shared" si="60"/>
        <v>104</v>
      </c>
      <c r="DK105" s="50">
        <f t="shared" si="54"/>
        <v>0.60465116279069764</v>
      </c>
      <c r="DL105" s="52">
        <v>12.15</v>
      </c>
      <c r="DZ105" s="50">
        <f t="shared" si="61"/>
        <v>104</v>
      </c>
      <c r="EA105" s="50">
        <f t="shared" si="65"/>
        <v>0.38518518518518519</v>
      </c>
      <c r="EB105" s="50">
        <v>58.463999999999999</v>
      </c>
      <c r="EP105" s="50">
        <f t="shared" si="62"/>
        <v>104</v>
      </c>
      <c r="EQ105" s="50">
        <f t="shared" si="64"/>
        <v>0.40625</v>
      </c>
      <c r="ER105" s="50">
        <v>12.208500000000001</v>
      </c>
      <c r="FF105" s="50">
        <f t="shared" si="63"/>
        <v>104</v>
      </c>
      <c r="FG105" s="50">
        <f t="shared" si="55"/>
        <v>0.59428571428571431</v>
      </c>
      <c r="FH105" s="50">
        <v>4.3773</v>
      </c>
    </row>
    <row r="106" spans="33:164" x14ac:dyDescent="0.25">
      <c r="AG106" s="50">
        <f t="shared" si="48"/>
        <v>105</v>
      </c>
      <c r="AH106" s="50">
        <f t="shared" si="49"/>
        <v>0.99056603773584906</v>
      </c>
      <c r="AI106" s="50">
        <v>281</v>
      </c>
      <c r="BM106" s="50">
        <f t="shared" si="57"/>
        <v>105</v>
      </c>
      <c r="BN106" s="50">
        <f t="shared" si="51"/>
        <v>0.36971830985915494</v>
      </c>
      <c r="BO106" s="52">
        <v>82.888000000000005</v>
      </c>
      <c r="CC106" s="50">
        <f t="shared" si="58"/>
        <v>105</v>
      </c>
      <c r="CD106" s="50">
        <f t="shared" si="52"/>
        <v>0.48165137614678899</v>
      </c>
      <c r="CE106" s="50">
        <v>43.155999999999999</v>
      </c>
      <c r="CT106" s="50">
        <f t="shared" si="59"/>
        <v>105</v>
      </c>
      <c r="CU106" s="50">
        <f t="shared" si="53"/>
        <v>0.34201954397394135</v>
      </c>
      <c r="CV106" s="50">
        <v>25.952000000000002</v>
      </c>
      <c r="DJ106" s="50">
        <f t="shared" si="60"/>
        <v>105</v>
      </c>
      <c r="DK106" s="50">
        <f t="shared" si="54"/>
        <v>0.61046511627906974</v>
      </c>
      <c r="DL106" s="50">
        <v>12.1972</v>
      </c>
      <c r="DZ106" s="50">
        <f t="shared" si="61"/>
        <v>105</v>
      </c>
      <c r="EA106" s="50">
        <f t="shared" si="65"/>
        <v>0.3888888888888889</v>
      </c>
      <c r="EB106" s="50">
        <v>58.731000000000002</v>
      </c>
      <c r="EP106" s="50">
        <f t="shared" si="62"/>
        <v>105</v>
      </c>
      <c r="EQ106" s="50">
        <f t="shared" si="64"/>
        <v>0.41015625</v>
      </c>
      <c r="ER106" s="51">
        <v>12.37</v>
      </c>
      <c r="FF106" s="50">
        <f t="shared" si="63"/>
        <v>105</v>
      </c>
      <c r="FG106" s="50">
        <f t="shared" si="55"/>
        <v>0.6</v>
      </c>
      <c r="FH106" s="50">
        <v>4.3792</v>
      </c>
    </row>
    <row r="107" spans="33:164" x14ac:dyDescent="0.25">
      <c r="BM107" s="50">
        <f t="shared" si="57"/>
        <v>106</v>
      </c>
      <c r="BN107" s="50">
        <f t="shared" si="51"/>
        <v>0.37323943661971831</v>
      </c>
      <c r="BO107" s="52">
        <v>83.98</v>
      </c>
      <c r="CC107" s="50">
        <f t="shared" si="58"/>
        <v>106</v>
      </c>
      <c r="CD107" s="50">
        <f t="shared" si="52"/>
        <v>0.48623853211009177</v>
      </c>
      <c r="CE107" s="52">
        <v>43.436892400612251</v>
      </c>
      <c r="CT107" s="50">
        <f t="shared" si="59"/>
        <v>106</v>
      </c>
      <c r="CU107" s="50">
        <f t="shared" si="53"/>
        <v>0.34527687296416937</v>
      </c>
      <c r="CV107" s="50">
        <v>26</v>
      </c>
      <c r="DJ107" s="50">
        <f t="shared" si="60"/>
        <v>106</v>
      </c>
      <c r="DK107" s="50">
        <f t="shared" si="54"/>
        <v>0.61627906976744184</v>
      </c>
      <c r="DL107" s="50">
        <v>12.457000000000001</v>
      </c>
      <c r="DZ107" s="50">
        <f t="shared" si="61"/>
        <v>106</v>
      </c>
      <c r="EA107" s="50">
        <f t="shared" si="65"/>
        <v>0.3925925925925926</v>
      </c>
      <c r="EB107" s="50">
        <v>59.331000000000003</v>
      </c>
      <c r="EP107" s="50">
        <f t="shared" si="62"/>
        <v>106</v>
      </c>
      <c r="EQ107" s="50">
        <f t="shared" si="64"/>
        <v>0.4140625</v>
      </c>
      <c r="ER107" s="50">
        <v>12.861000000000001</v>
      </c>
      <c r="FF107" s="50">
        <f t="shared" si="63"/>
        <v>106</v>
      </c>
      <c r="FG107" s="50">
        <f t="shared" si="55"/>
        <v>0.60571428571428576</v>
      </c>
      <c r="FH107" s="50">
        <v>4.4084000000000003</v>
      </c>
    </row>
    <row r="108" spans="33:164" x14ac:dyDescent="0.25">
      <c r="BM108" s="50">
        <f t="shared" si="57"/>
        <v>107</v>
      </c>
      <c r="BN108" s="50">
        <f t="shared" si="51"/>
        <v>0.37676056338028169</v>
      </c>
      <c r="BO108" s="52">
        <v>84.016000000000005</v>
      </c>
      <c r="CC108" s="50">
        <f t="shared" si="58"/>
        <v>107</v>
      </c>
      <c r="CD108" s="50">
        <f t="shared" si="52"/>
        <v>0.49082568807339449</v>
      </c>
      <c r="CE108" s="51">
        <v>43.9</v>
      </c>
      <c r="CT108" s="50">
        <f t="shared" si="59"/>
        <v>107</v>
      </c>
      <c r="CU108" s="50">
        <f t="shared" si="53"/>
        <v>0.34853420195439738</v>
      </c>
      <c r="CV108" s="50">
        <v>26.957000000000001</v>
      </c>
      <c r="DJ108" s="50">
        <f t="shared" si="60"/>
        <v>107</v>
      </c>
      <c r="DK108" s="50">
        <f t="shared" si="54"/>
        <v>0.62209302325581395</v>
      </c>
      <c r="DL108" s="52">
        <v>12.506</v>
      </c>
      <c r="DZ108" s="50">
        <f t="shared" si="61"/>
        <v>107</v>
      </c>
      <c r="EA108" s="50">
        <f t="shared" si="65"/>
        <v>0.39629629629629631</v>
      </c>
      <c r="EB108" s="50">
        <v>59.453000000000003</v>
      </c>
      <c r="EP108" s="50">
        <f t="shared" si="62"/>
        <v>107</v>
      </c>
      <c r="EQ108" s="50">
        <f t="shared" si="64"/>
        <v>0.41796875</v>
      </c>
      <c r="ER108" s="50">
        <v>12.882999999999999</v>
      </c>
      <c r="FF108" s="50">
        <f t="shared" si="63"/>
        <v>107</v>
      </c>
      <c r="FG108" s="50">
        <f t="shared" si="55"/>
        <v>0.61142857142857143</v>
      </c>
      <c r="FH108" s="50">
        <v>4.4195000000000002</v>
      </c>
    </row>
    <row r="109" spans="33:164" x14ac:dyDescent="0.25">
      <c r="BM109" s="50">
        <f t="shared" si="57"/>
        <v>108</v>
      </c>
      <c r="BN109" s="50">
        <f t="shared" si="51"/>
        <v>0.38028169014084506</v>
      </c>
      <c r="BO109" s="52">
        <v>84.554000000000002</v>
      </c>
      <c r="CC109" s="50">
        <f t="shared" si="58"/>
        <v>108</v>
      </c>
      <c r="CD109" s="50">
        <f t="shared" si="52"/>
        <v>0.49541284403669728</v>
      </c>
      <c r="CE109" s="50">
        <v>43.942999999999998</v>
      </c>
      <c r="CT109" s="50">
        <f t="shared" si="59"/>
        <v>108</v>
      </c>
      <c r="CU109" s="50">
        <f t="shared" si="53"/>
        <v>0.3517915309446254</v>
      </c>
      <c r="CV109" s="50">
        <v>27.11</v>
      </c>
      <c r="DJ109" s="50">
        <f t="shared" si="60"/>
        <v>108</v>
      </c>
      <c r="DK109" s="50">
        <f t="shared" si="54"/>
        <v>0.62790697674418605</v>
      </c>
      <c r="DL109" s="52">
        <v>12.919</v>
      </c>
      <c r="DZ109" s="50">
        <f t="shared" si="61"/>
        <v>108</v>
      </c>
      <c r="EA109" s="50">
        <f t="shared" si="65"/>
        <v>0.4</v>
      </c>
      <c r="EB109" s="50">
        <v>59.865000000000002</v>
      </c>
      <c r="EP109" s="50">
        <f t="shared" si="62"/>
        <v>108</v>
      </c>
      <c r="EQ109" s="50">
        <f t="shared" si="64"/>
        <v>0.421875</v>
      </c>
      <c r="ER109" s="50">
        <v>12.9114</v>
      </c>
      <c r="FF109" s="50">
        <f t="shared" si="63"/>
        <v>108</v>
      </c>
      <c r="FG109" s="50">
        <f t="shared" si="55"/>
        <v>0.6171428571428571</v>
      </c>
      <c r="FH109" s="50">
        <v>4.444</v>
      </c>
    </row>
    <row r="110" spans="33:164" x14ac:dyDescent="0.25">
      <c r="BM110" s="50">
        <f t="shared" si="57"/>
        <v>109</v>
      </c>
      <c r="BN110" s="50">
        <f t="shared" si="51"/>
        <v>0.38380281690140844</v>
      </c>
      <c r="BO110" s="52">
        <v>84.97</v>
      </c>
      <c r="CC110" s="50">
        <f t="shared" si="58"/>
        <v>109</v>
      </c>
      <c r="CD110" s="50">
        <f t="shared" si="52"/>
        <v>0.5</v>
      </c>
      <c r="CE110" s="50">
        <v>44.012</v>
      </c>
      <c r="CT110" s="50">
        <f t="shared" si="59"/>
        <v>109</v>
      </c>
      <c r="CU110" s="50">
        <f t="shared" si="53"/>
        <v>0.35504885993485341</v>
      </c>
      <c r="CV110" s="50">
        <v>27.3</v>
      </c>
      <c r="DJ110" s="50">
        <f t="shared" si="60"/>
        <v>109</v>
      </c>
      <c r="DK110" s="50">
        <f t="shared" si="54"/>
        <v>0.63372093023255816</v>
      </c>
      <c r="DL110" s="52">
        <v>13.022</v>
      </c>
      <c r="DZ110" s="50">
        <f t="shared" si="61"/>
        <v>109</v>
      </c>
      <c r="EA110" s="50">
        <f t="shared" si="65"/>
        <v>0.40370370370370373</v>
      </c>
      <c r="EB110" s="50">
        <v>60.173000000000002</v>
      </c>
      <c r="EP110" s="50">
        <f t="shared" si="62"/>
        <v>109</v>
      </c>
      <c r="EQ110" s="50">
        <f t="shared" si="64"/>
        <v>0.42578125</v>
      </c>
      <c r="ER110" s="50">
        <v>12.992000000000001</v>
      </c>
      <c r="FF110" s="50">
        <f t="shared" si="63"/>
        <v>109</v>
      </c>
      <c r="FG110" s="50">
        <f t="shared" si="55"/>
        <v>0.62285714285714289</v>
      </c>
      <c r="FH110" s="50">
        <v>4.4599000000000002</v>
      </c>
    </row>
    <row r="111" spans="33:164" x14ac:dyDescent="0.25">
      <c r="BM111" s="50">
        <f t="shared" si="57"/>
        <v>110</v>
      </c>
      <c r="BN111" s="50">
        <f t="shared" si="51"/>
        <v>0.38732394366197181</v>
      </c>
      <c r="BO111" s="52">
        <v>86</v>
      </c>
      <c r="CC111" s="50">
        <f t="shared" si="58"/>
        <v>110</v>
      </c>
      <c r="CD111" s="50">
        <f t="shared" si="52"/>
        <v>0.50458715596330272</v>
      </c>
      <c r="CE111" s="51">
        <v>44.126366883161651</v>
      </c>
      <c r="CT111" s="50">
        <f t="shared" si="59"/>
        <v>110</v>
      </c>
      <c r="CU111" s="50">
        <f t="shared" si="53"/>
        <v>0.35830618892508143</v>
      </c>
      <c r="CV111" s="50">
        <v>27.5</v>
      </c>
      <c r="DJ111" s="50">
        <f t="shared" si="60"/>
        <v>110</v>
      </c>
      <c r="DK111" s="50">
        <f t="shared" si="54"/>
        <v>0.63953488372093026</v>
      </c>
      <c r="DL111" s="52">
        <v>13.2</v>
      </c>
      <c r="DZ111" s="50">
        <f t="shared" si="61"/>
        <v>110</v>
      </c>
      <c r="EA111" s="50">
        <f t="shared" si="65"/>
        <v>0.40740740740740738</v>
      </c>
      <c r="EB111" s="50">
        <v>60.408000000000001</v>
      </c>
      <c r="EP111" s="50">
        <f t="shared" si="62"/>
        <v>110</v>
      </c>
      <c r="EQ111" s="50">
        <f t="shared" si="64"/>
        <v>0.4296875</v>
      </c>
      <c r="ER111" s="56">
        <v>13.015000000000001</v>
      </c>
      <c r="FF111" s="50">
        <f t="shared" si="63"/>
        <v>110</v>
      </c>
      <c r="FG111" s="50">
        <f t="shared" si="55"/>
        <v>0.62857142857142856</v>
      </c>
      <c r="FH111" s="50">
        <v>4.4943</v>
      </c>
    </row>
    <row r="112" spans="33:164" x14ac:dyDescent="0.25">
      <c r="AI112" s="52"/>
      <c r="BM112" s="50">
        <f t="shared" si="57"/>
        <v>111</v>
      </c>
      <c r="BN112" s="50">
        <f t="shared" si="51"/>
        <v>0.39084507042253519</v>
      </c>
      <c r="BO112" s="52">
        <v>86.22</v>
      </c>
      <c r="CC112" s="50">
        <f t="shared" si="58"/>
        <v>111</v>
      </c>
      <c r="CD112" s="50">
        <f t="shared" si="52"/>
        <v>0.50917431192660545</v>
      </c>
      <c r="CE112" s="50">
        <v>44.737000000000002</v>
      </c>
      <c r="CT112" s="50">
        <f t="shared" si="59"/>
        <v>111</v>
      </c>
      <c r="CU112" s="50">
        <f t="shared" si="53"/>
        <v>0.36156351791530944</v>
      </c>
      <c r="CV112" s="50">
        <v>27.581</v>
      </c>
      <c r="DJ112" s="50">
        <f t="shared" si="60"/>
        <v>111</v>
      </c>
      <c r="DK112" s="50">
        <f t="shared" si="54"/>
        <v>0.64534883720930236</v>
      </c>
      <c r="DL112" s="52">
        <v>13.246</v>
      </c>
      <c r="DZ112" s="50">
        <f t="shared" si="61"/>
        <v>111</v>
      </c>
      <c r="EA112" s="50">
        <f t="shared" si="65"/>
        <v>0.41111111111111109</v>
      </c>
      <c r="EB112" s="50">
        <v>61.156999999999996</v>
      </c>
      <c r="EP112" s="50">
        <f t="shared" si="62"/>
        <v>111</v>
      </c>
      <c r="EQ112" s="50">
        <f t="shared" si="64"/>
        <v>0.43359375</v>
      </c>
      <c r="ER112" s="50">
        <v>13.025</v>
      </c>
      <c r="FF112" s="50">
        <f t="shared" si="63"/>
        <v>111</v>
      </c>
      <c r="FG112" s="50">
        <f t="shared" si="55"/>
        <v>0.63428571428571423</v>
      </c>
      <c r="FH112" s="50">
        <v>4.5195999999999996</v>
      </c>
    </row>
    <row r="113" spans="35:164" x14ac:dyDescent="0.25">
      <c r="BM113" s="50">
        <f t="shared" si="57"/>
        <v>112</v>
      </c>
      <c r="BN113" s="50">
        <f t="shared" si="51"/>
        <v>0.39436619718309857</v>
      </c>
      <c r="BO113" s="52">
        <v>86.662999999999997</v>
      </c>
      <c r="CC113" s="50">
        <f t="shared" si="58"/>
        <v>112</v>
      </c>
      <c r="CD113" s="50">
        <f t="shared" si="52"/>
        <v>0.51376146788990829</v>
      </c>
      <c r="CE113" s="50">
        <v>44.798999999999999</v>
      </c>
      <c r="CT113" s="50">
        <f t="shared" si="59"/>
        <v>112</v>
      </c>
      <c r="CU113" s="50">
        <f t="shared" si="53"/>
        <v>0.36482084690553745</v>
      </c>
      <c r="CV113" s="50">
        <v>27.797000000000001</v>
      </c>
      <c r="DJ113" s="50">
        <f t="shared" si="60"/>
        <v>112</v>
      </c>
      <c r="DK113" s="50">
        <f t="shared" si="54"/>
        <v>0.65116279069767447</v>
      </c>
      <c r="DL113" s="52">
        <v>13.44</v>
      </c>
      <c r="DZ113" s="50">
        <f t="shared" si="61"/>
        <v>112</v>
      </c>
      <c r="EA113" s="50">
        <f t="shared" si="65"/>
        <v>0.4148148148148148</v>
      </c>
      <c r="EB113" s="52">
        <v>61.215000000000003</v>
      </c>
      <c r="EP113" s="50">
        <f t="shared" si="62"/>
        <v>112</v>
      </c>
      <c r="EQ113" s="50">
        <f t="shared" si="64"/>
        <v>0.4375</v>
      </c>
      <c r="ER113" s="50">
        <v>13.188700000000001</v>
      </c>
      <c r="FF113" s="50">
        <f t="shared" si="63"/>
        <v>112</v>
      </c>
      <c r="FG113" s="50">
        <f t="shared" si="55"/>
        <v>0.64</v>
      </c>
      <c r="FH113" s="50">
        <v>4.5449999999999999</v>
      </c>
    </row>
    <row r="114" spans="35:164" x14ac:dyDescent="0.25">
      <c r="BM114" s="50">
        <f t="shared" si="57"/>
        <v>113</v>
      </c>
      <c r="BN114" s="50">
        <f t="shared" si="51"/>
        <v>0.397887323943662</v>
      </c>
      <c r="BO114" s="52">
        <v>86.844999999999999</v>
      </c>
      <c r="CC114" s="50">
        <f t="shared" si="58"/>
        <v>113</v>
      </c>
      <c r="CD114" s="50">
        <f t="shared" si="52"/>
        <v>0.51834862385321101</v>
      </c>
      <c r="CE114" s="50">
        <v>44.845999999999997</v>
      </c>
      <c r="CT114" s="50">
        <f t="shared" si="59"/>
        <v>113</v>
      </c>
      <c r="CU114" s="50">
        <f t="shared" si="53"/>
        <v>0.36807817589576547</v>
      </c>
      <c r="CV114" s="50">
        <v>27.995000000000001</v>
      </c>
      <c r="DJ114" s="50">
        <f t="shared" si="60"/>
        <v>113</v>
      </c>
      <c r="DK114" s="50">
        <f t="shared" si="54"/>
        <v>0.65697674418604646</v>
      </c>
      <c r="DL114" s="52">
        <v>13.464</v>
      </c>
      <c r="DZ114" s="50">
        <f t="shared" si="61"/>
        <v>113</v>
      </c>
      <c r="EA114" s="50">
        <f t="shared" si="65"/>
        <v>0.41851851851851851</v>
      </c>
      <c r="EB114" s="50">
        <v>61.601999999999997</v>
      </c>
      <c r="EP114" s="50">
        <f t="shared" si="62"/>
        <v>113</v>
      </c>
      <c r="EQ114" s="50">
        <f>(EP114/($EX$15 +1))</f>
        <v>0.44140625</v>
      </c>
      <c r="ER114" s="50">
        <v>13.1996</v>
      </c>
      <c r="FF114" s="50">
        <f t="shared" si="63"/>
        <v>113</v>
      </c>
      <c r="FG114" s="50">
        <f t="shared" si="55"/>
        <v>0.64571428571428569</v>
      </c>
      <c r="FH114" s="50">
        <v>4.5579000000000001</v>
      </c>
    </row>
    <row r="115" spans="35:164" x14ac:dyDescent="0.25">
      <c r="BM115" s="50">
        <f t="shared" si="57"/>
        <v>114</v>
      </c>
      <c r="BN115" s="50">
        <f t="shared" si="51"/>
        <v>0.40140845070422537</v>
      </c>
      <c r="BO115" s="52">
        <v>86.9</v>
      </c>
      <c r="CC115" s="50">
        <f t="shared" si="58"/>
        <v>114</v>
      </c>
      <c r="CD115" s="50">
        <f t="shared" si="52"/>
        <v>0.52293577981651373</v>
      </c>
      <c r="CE115" s="50">
        <v>45.237000000000002</v>
      </c>
      <c r="CT115" s="50">
        <f t="shared" si="59"/>
        <v>114</v>
      </c>
      <c r="CU115" s="50">
        <f t="shared" si="53"/>
        <v>0.37133550488599348</v>
      </c>
      <c r="CV115" s="50">
        <v>28.597000000000001</v>
      </c>
      <c r="DJ115" s="50">
        <f t="shared" si="60"/>
        <v>114</v>
      </c>
      <c r="DK115" s="50">
        <f t="shared" si="54"/>
        <v>0.66279069767441856</v>
      </c>
      <c r="DL115" s="52">
        <v>13.686</v>
      </c>
      <c r="DZ115" s="50">
        <f t="shared" si="61"/>
        <v>114</v>
      </c>
      <c r="EA115" s="50">
        <f t="shared" si="65"/>
        <v>0.42222222222222222</v>
      </c>
      <c r="EB115" s="50">
        <v>61.652000000000001</v>
      </c>
      <c r="EP115" s="50">
        <f t="shared" si="62"/>
        <v>114</v>
      </c>
      <c r="EQ115" s="50">
        <f>(EP115/($EX$15 +1))</f>
        <v>0.4453125</v>
      </c>
      <c r="ER115" s="51">
        <v>13.315300000000001</v>
      </c>
      <c r="FF115" s="50">
        <f t="shared" si="63"/>
        <v>114</v>
      </c>
      <c r="FG115" s="50">
        <f t="shared" si="55"/>
        <v>0.65142857142857147</v>
      </c>
      <c r="FH115" s="50">
        <v>4.6054000000000004</v>
      </c>
    </row>
    <row r="116" spans="35:164" x14ac:dyDescent="0.25">
      <c r="BM116" s="50">
        <f t="shared" si="57"/>
        <v>115</v>
      </c>
      <c r="BN116" s="50">
        <f t="shared" si="51"/>
        <v>0.40492957746478875</v>
      </c>
      <c r="BO116" s="52">
        <v>86.9</v>
      </c>
      <c r="CC116" s="50">
        <f t="shared" si="58"/>
        <v>115</v>
      </c>
      <c r="CD116" s="50">
        <f t="shared" si="52"/>
        <v>0.52752293577981646</v>
      </c>
      <c r="CE116" s="50">
        <v>45.436999999999998</v>
      </c>
      <c r="CT116" s="50">
        <f t="shared" si="59"/>
        <v>115</v>
      </c>
      <c r="CU116" s="50">
        <f t="shared" si="53"/>
        <v>0.3745928338762215</v>
      </c>
      <c r="CV116" s="50">
        <v>29</v>
      </c>
      <c r="DJ116" s="50">
        <f t="shared" si="60"/>
        <v>115</v>
      </c>
      <c r="DK116" s="50">
        <f t="shared" si="54"/>
        <v>0.66860465116279066</v>
      </c>
      <c r="DL116" s="52">
        <v>13.808</v>
      </c>
      <c r="DZ116" s="50">
        <f t="shared" si="61"/>
        <v>115</v>
      </c>
      <c r="EA116" s="50">
        <f t="shared" si="65"/>
        <v>0.42592592592592593</v>
      </c>
      <c r="EB116" s="50">
        <v>64.400999999999996</v>
      </c>
      <c r="EP116" s="50">
        <f t="shared" si="62"/>
        <v>115</v>
      </c>
      <c r="EQ116" s="50">
        <f>(EP116/($EX$15 +1))</f>
        <v>0.44921875</v>
      </c>
      <c r="ER116" s="50">
        <v>13.5</v>
      </c>
      <c r="FF116" s="50">
        <f t="shared" si="63"/>
        <v>115</v>
      </c>
      <c r="FG116" s="50">
        <f t="shared" si="55"/>
        <v>0.65714285714285714</v>
      </c>
      <c r="FH116" s="50">
        <v>4.6080000000000005</v>
      </c>
    </row>
    <row r="117" spans="35:164" x14ac:dyDescent="0.25">
      <c r="BM117" s="50">
        <f t="shared" si="57"/>
        <v>116</v>
      </c>
      <c r="BN117" s="50">
        <f t="shared" si="51"/>
        <v>0.40845070422535212</v>
      </c>
      <c r="BO117" s="52">
        <v>87.052999999999997</v>
      </c>
      <c r="CC117" s="50">
        <f t="shared" si="58"/>
        <v>116</v>
      </c>
      <c r="CD117" s="50">
        <f t="shared" si="52"/>
        <v>0.5321100917431193</v>
      </c>
      <c r="CE117" s="50">
        <v>45.448275862068968</v>
      </c>
      <c r="CT117" s="50">
        <f t="shared" si="59"/>
        <v>116</v>
      </c>
      <c r="CU117" s="50">
        <f t="shared" si="53"/>
        <v>0.37785016286644951</v>
      </c>
      <c r="CV117" s="50">
        <v>29.759</v>
      </c>
      <c r="DJ117" s="50">
        <f t="shared" si="60"/>
        <v>116</v>
      </c>
      <c r="DK117" s="50">
        <f t="shared" si="54"/>
        <v>0.67441860465116277</v>
      </c>
      <c r="DL117" s="52">
        <v>13.933999999999999</v>
      </c>
      <c r="DZ117" s="50">
        <f t="shared" si="61"/>
        <v>116</v>
      </c>
      <c r="EA117" s="50">
        <f t="shared" si="65"/>
        <v>0.42962962962962964</v>
      </c>
      <c r="EB117" s="50">
        <v>64.424999999999997</v>
      </c>
      <c r="EP117" s="50">
        <f t="shared" si="62"/>
        <v>116</v>
      </c>
      <c r="EQ117" s="50">
        <f t="shared" ref="EQ117:EQ180" si="66">(EP117/($EX$15 +1))</f>
        <v>0.453125</v>
      </c>
      <c r="ER117" s="50">
        <v>13.542</v>
      </c>
      <c r="FF117" s="50">
        <f t="shared" si="63"/>
        <v>116</v>
      </c>
      <c r="FG117" s="50">
        <f t="shared" si="55"/>
        <v>0.66285714285714281</v>
      </c>
      <c r="FH117" s="50">
        <v>4.6203000000000003</v>
      </c>
    </row>
    <row r="118" spans="35:164" x14ac:dyDescent="0.25">
      <c r="BM118" s="50">
        <f t="shared" si="57"/>
        <v>117</v>
      </c>
      <c r="BN118" s="50">
        <f t="shared" si="51"/>
        <v>0.4119718309859155</v>
      </c>
      <c r="BO118" s="52">
        <v>88.093999999999994</v>
      </c>
      <c r="CC118" s="50">
        <f t="shared" si="58"/>
        <v>117</v>
      </c>
      <c r="CD118" s="50">
        <f t="shared" si="52"/>
        <v>0.53669724770642202</v>
      </c>
      <c r="CE118" s="50">
        <v>46.2</v>
      </c>
      <c r="CT118" s="50">
        <f t="shared" si="59"/>
        <v>117</v>
      </c>
      <c r="CU118" s="50">
        <f t="shared" si="53"/>
        <v>0.38110749185667753</v>
      </c>
      <c r="CV118" s="50">
        <v>30.635000000000002</v>
      </c>
      <c r="DJ118" s="50">
        <f t="shared" si="60"/>
        <v>117</v>
      </c>
      <c r="DK118" s="50">
        <f t="shared" si="54"/>
        <v>0.68023255813953487</v>
      </c>
      <c r="DL118" s="52">
        <v>14</v>
      </c>
      <c r="DZ118" s="50">
        <f t="shared" si="61"/>
        <v>117</v>
      </c>
      <c r="EA118" s="50">
        <f t="shared" ref="EA118:EA130" si="67">(DZ118/($EH$15 +1))</f>
        <v>0.43333333333333335</v>
      </c>
      <c r="EB118" s="50">
        <v>65.271000000000001</v>
      </c>
      <c r="EP118" s="50">
        <f t="shared" si="62"/>
        <v>117</v>
      </c>
      <c r="EQ118" s="50">
        <f t="shared" si="66"/>
        <v>0.45703125</v>
      </c>
      <c r="ER118" s="50">
        <v>13.734</v>
      </c>
      <c r="FF118" s="50">
        <f t="shared" si="63"/>
        <v>117</v>
      </c>
      <c r="FG118" s="50">
        <f t="shared" si="55"/>
        <v>0.66857142857142859</v>
      </c>
      <c r="FH118" s="50">
        <v>4.6487999999999996</v>
      </c>
    </row>
    <row r="119" spans="35:164" x14ac:dyDescent="0.25">
      <c r="BM119" s="50">
        <f t="shared" si="57"/>
        <v>118</v>
      </c>
      <c r="BN119" s="50">
        <f t="shared" si="51"/>
        <v>0.41549295774647887</v>
      </c>
      <c r="BO119" s="52">
        <v>88.198999999999998</v>
      </c>
      <c r="CC119" s="50">
        <f t="shared" si="58"/>
        <v>118</v>
      </c>
      <c r="CD119" s="50">
        <f t="shared" si="52"/>
        <v>0.54128440366972475</v>
      </c>
      <c r="CE119" s="50">
        <v>46.247999999999998</v>
      </c>
      <c r="CT119" s="50">
        <f t="shared" si="59"/>
        <v>118</v>
      </c>
      <c r="CU119" s="50">
        <f t="shared" si="53"/>
        <v>0.38436482084690554</v>
      </c>
      <c r="CV119" s="50">
        <v>31.5</v>
      </c>
      <c r="DJ119" s="50">
        <f t="shared" si="60"/>
        <v>118</v>
      </c>
      <c r="DK119" s="50">
        <f t="shared" si="54"/>
        <v>0.68604651162790697</v>
      </c>
      <c r="DL119" s="52">
        <v>15.307</v>
      </c>
      <c r="DZ119" s="50">
        <f t="shared" si="61"/>
        <v>118</v>
      </c>
      <c r="EA119" s="50">
        <f t="shared" si="67"/>
        <v>0.43703703703703706</v>
      </c>
      <c r="EB119" s="52">
        <v>66.382999999999996</v>
      </c>
      <c r="EP119" s="50">
        <f t="shared" si="62"/>
        <v>118</v>
      </c>
      <c r="EQ119" s="50">
        <f t="shared" si="66"/>
        <v>0.4609375</v>
      </c>
      <c r="ER119" s="50">
        <v>13.7531</v>
      </c>
      <c r="FF119" s="50">
        <f t="shared" si="63"/>
        <v>118</v>
      </c>
      <c r="FG119" s="50">
        <f t="shared" si="55"/>
        <v>0.67428571428571427</v>
      </c>
      <c r="FH119" s="50">
        <v>4.7206000000000001</v>
      </c>
    </row>
    <row r="120" spans="35:164" x14ac:dyDescent="0.25">
      <c r="BM120" s="50">
        <f t="shared" si="57"/>
        <v>119</v>
      </c>
      <c r="BN120" s="50">
        <f t="shared" si="51"/>
        <v>0.41901408450704225</v>
      </c>
      <c r="BO120" s="52">
        <v>88.634</v>
      </c>
      <c r="CC120" s="50">
        <f t="shared" si="58"/>
        <v>119</v>
      </c>
      <c r="CD120" s="50">
        <f t="shared" si="52"/>
        <v>0.54587155963302747</v>
      </c>
      <c r="CE120" s="50">
        <v>46.308999999999997</v>
      </c>
      <c r="CT120" s="50">
        <f t="shared" si="59"/>
        <v>119</v>
      </c>
      <c r="CU120" s="50">
        <f t="shared" si="53"/>
        <v>0.38762214983713356</v>
      </c>
      <c r="CV120" s="50">
        <v>32</v>
      </c>
      <c r="DJ120" s="50">
        <f t="shared" si="60"/>
        <v>119</v>
      </c>
      <c r="DK120" s="50">
        <f t="shared" si="54"/>
        <v>0.69186046511627908</v>
      </c>
      <c r="DL120" s="52">
        <v>15.773999999999999</v>
      </c>
      <c r="DZ120" s="50">
        <f t="shared" si="61"/>
        <v>119</v>
      </c>
      <c r="EA120" s="50">
        <f t="shared" si="67"/>
        <v>0.44074074074074077</v>
      </c>
      <c r="EB120" s="50">
        <v>66.412000000000006</v>
      </c>
      <c r="EP120" s="50">
        <f t="shared" si="62"/>
        <v>119</v>
      </c>
      <c r="EQ120" s="50">
        <f t="shared" si="66"/>
        <v>0.46484375</v>
      </c>
      <c r="ER120" s="50">
        <v>13.791</v>
      </c>
      <c r="FF120" s="50">
        <f t="shared" si="63"/>
        <v>119</v>
      </c>
      <c r="FG120" s="50">
        <f t="shared" si="55"/>
        <v>0.68</v>
      </c>
      <c r="FH120" s="50">
        <v>4.8236999999999997</v>
      </c>
    </row>
    <row r="121" spans="35:164" x14ac:dyDescent="0.25">
      <c r="BM121" s="50">
        <f t="shared" si="57"/>
        <v>120</v>
      </c>
      <c r="BN121" s="50">
        <f t="shared" si="51"/>
        <v>0.42253521126760563</v>
      </c>
      <c r="BO121" s="52">
        <v>89.17</v>
      </c>
      <c r="CC121" s="50">
        <f t="shared" si="58"/>
        <v>120</v>
      </c>
      <c r="CD121" s="50">
        <f t="shared" si="52"/>
        <v>0.55045871559633031</v>
      </c>
      <c r="CE121" s="50">
        <v>46.892000000000003</v>
      </c>
      <c r="CT121" s="50">
        <f t="shared" si="59"/>
        <v>120</v>
      </c>
      <c r="CU121" s="50">
        <f t="shared" si="53"/>
        <v>0.39087947882736157</v>
      </c>
      <c r="CV121" s="50">
        <v>32.5</v>
      </c>
      <c r="DJ121" s="50">
        <f t="shared" si="60"/>
        <v>120</v>
      </c>
      <c r="DK121" s="50">
        <f t="shared" si="54"/>
        <v>0.69767441860465118</v>
      </c>
      <c r="DL121" s="50">
        <v>15.8</v>
      </c>
      <c r="DZ121" s="50">
        <f t="shared" si="61"/>
        <v>120</v>
      </c>
      <c r="EA121" s="50">
        <f t="shared" si="67"/>
        <v>0.44444444444444442</v>
      </c>
      <c r="EB121" s="50">
        <v>66.474000000000004</v>
      </c>
      <c r="EP121" s="50">
        <f t="shared" si="62"/>
        <v>120</v>
      </c>
      <c r="EQ121" s="50">
        <f t="shared" si="66"/>
        <v>0.46875</v>
      </c>
      <c r="ER121" s="50">
        <v>13.8</v>
      </c>
      <c r="FF121" s="50">
        <f t="shared" si="63"/>
        <v>120</v>
      </c>
      <c r="FG121" s="50">
        <f t="shared" si="55"/>
        <v>0.68571428571428572</v>
      </c>
      <c r="FH121" s="50">
        <v>4.8265000000000002</v>
      </c>
    </row>
    <row r="122" spans="35:164" x14ac:dyDescent="0.25">
      <c r="BM122" s="50">
        <f t="shared" si="57"/>
        <v>121</v>
      </c>
      <c r="BN122" s="50">
        <f t="shared" si="51"/>
        <v>0.426056338028169</v>
      </c>
      <c r="BO122" s="52">
        <v>89.447999999999993</v>
      </c>
      <c r="CC122" s="50">
        <f t="shared" si="58"/>
        <v>121</v>
      </c>
      <c r="CD122" s="50">
        <f t="shared" si="52"/>
        <v>0.55504587155963303</v>
      </c>
      <c r="CE122" s="50">
        <v>47</v>
      </c>
      <c r="CT122" s="50">
        <f t="shared" si="59"/>
        <v>121</v>
      </c>
      <c r="CU122" s="50">
        <f t="shared" si="53"/>
        <v>0.39413680781758959</v>
      </c>
      <c r="CV122" s="50">
        <v>32.536000000000001</v>
      </c>
      <c r="DJ122" s="50">
        <f t="shared" si="60"/>
        <v>121</v>
      </c>
      <c r="DK122" s="50">
        <f t="shared" si="54"/>
        <v>0.70348837209302328</v>
      </c>
      <c r="DL122" s="52">
        <v>15.965999999999999</v>
      </c>
      <c r="DZ122" s="50">
        <f t="shared" si="61"/>
        <v>121</v>
      </c>
      <c r="EA122" s="50">
        <f t="shared" si="67"/>
        <v>0.44814814814814813</v>
      </c>
      <c r="EB122" s="50">
        <v>66.900000000000006</v>
      </c>
      <c r="EP122" s="50">
        <f t="shared" si="62"/>
        <v>121</v>
      </c>
      <c r="EQ122" s="50">
        <f t="shared" si="66"/>
        <v>0.47265625</v>
      </c>
      <c r="ER122" s="50">
        <v>13.967000000000001</v>
      </c>
      <c r="FF122" s="50">
        <f t="shared" si="63"/>
        <v>121</v>
      </c>
      <c r="FG122" s="50">
        <f t="shared" si="55"/>
        <v>0.69142857142857139</v>
      </c>
      <c r="FH122" s="50">
        <v>4.9168000000000003</v>
      </c>
    </row>
    <row r="123" spans="35:164" x14ac:dyDescent="0.25">
      <c r="BM123" s="50">
        <f t="shared" si="57"/>
        <v>122</v>
      </c>
      <c r="BN123" s="50">
        <f t="shared" si="51"/>
        <v>0.42957746478873238</v>
      </c>
      <c r="BO123" s="52">
        <v>89.447999999999993</v>
      </c>
      <c r="CC123" s="50">
        <f t="shared" si="58"/>
        <v>122</v>
      </c>
      <c r="CD123" s="50">
        <f t="shared" si="52"/>
        <v>0.55963302752293576</v>
      </c>
      <c r="CE123" s="50">
        <v>47.369</v>
      </c>
      <c r="CT123" s="50">
        <f t="shared" si="59"/>
        <v>122</v>
      </c>
      <c r="CU123" s="50">
        <f t="shared" si="53"/>
        <v>0.3973941368078176</v>
      </c>
      <c r="CV123" s="50">
        <v>32.576000000000001</v>
      </c>
      <c r="DJ123" s="50">
        <f t="shared" si="60"/>
        <v>122</v>
      </c>
      <c r="DK123" s="50">
        <f t="shared" si="54"/>
        <v>0.70930232558139539</v>
      </c>
      <c r="DL123" s="52">
        <v>16.538</v>
      </c>
      <c r="DZ123" s="50">
        <f t="shared" si="61"/>
        <v>122</v>
      </c>
      <c r="EA123" s="50">
        <f t="shared" si="67"/>
        <v>0.45185185185185184</v>
      </c>
      <c r="EB123" s="51">
        <v>66.906999999999996</v>
      </c>
      <c r="EP123" s="50">
        <f t="shared" si="62"/>
        <v>122</v>
      </c>
      <c r="EQ123" s="50">
        <f t="shared" si="66"/>
        <v>0.4765625</v>
      </c>
      <c r="ER123" s="50">
        <v>13.9969</v>
      </c>
      <c r="FF123" s="50">
        <f t="shared" si="63"/>
        <v>122</v>
      </c>
      <c r="FG123" s="50">
        <f t="shared" si="55"/>
        <v>0.69714285714285718</v>
      </c>
      <c r="FH123" s="50">
        <v>4.9253999999999998</v>
      </c>
    </row>
    <row r="124" spans="35:164" x14ac:dyDescent="0.25">
      <c r="BM124" s="50">
        <f t="shared" si="57"/>
        <v>123</v>
      </c>
      <c r="BN124" s="50">
        <f t="shared" si="51"/>
        <v>0.43309859154929575</v>
      </c>
      <c r="BO124" s="52">
        <v>89.76</v>
      </c>
      <c r="CC124" s="50">
        <f t="shared" si="58"/>
        <v>123</v>
      </c>
      <c r="CD124" s="50">
        <f t="shared" si="52"/>
        <v>0.56422018348623848</v>
      </c>
      <c r="CE124" s="50">
        <v>47.616</v>
      </c>
      <c r="CT124" s="50">
        <f t="shared" si="59"/>
        <v>123</v>
      </c>
      <c r="CU124" s="50">
        <f t="shared" si="53"/>
        <v>0.40065146579804561</v>
      </c>
      <c r="CV124" s="50">
        <v>33.482999999999997</v>
      </c>
      <c r="DJ124" s="50">
        <f t="shared" si="60"/>
        <v>123</v>
      </c>
      <c r="DK124" s="50">
        <f t="shared" si="54"/>
        <v>0.71511627906976749</v>
      </c>
      <c r="DL124" s="52">
        <v>17.271000000000001</v>
      </c>
      <c r="DZ124" s="50">
        <f t="shared" si="61"/>
        <v>123</v>
      </c>
      <c r="EA124" s="50">
        <f t="shared" si="67"/>
        <v>0.45555555555555555</v>
      </c>
      <c r="EB124" s="51">
        <v>66.923000000000002</v>
      </c>
      <c r="EP124" s="50">
        <f t="shared" si="62"/>
        <v>123</v>
      </c>
      <c r="EQ124" s="50">
        <f t="shared" si="66"/>
        <v>0.48046875</v>
      </c>
      <c r="ER124" s="50">
        <v>14.042400000000001</v>
      </c>
      <c r="FF124" s="50">
        <f t="shared" si="63"/>
        <v>123</v>
      </c>
      <c r="FG124" s="50">
        <f t="shared" si="55"/>
        <v>0.70285714285714285</v>
      </c>
      <c r="FH124" s="50">
        <v>4.984</v>
      </c>
    </row>
    <row r="125" spans="35:164" x14ac:dyDescent="0.25">
      <c r="AI125" s="59"/>
      <c r="BM125" s="50">
        <f t="shared" si="57"/>
        <v>124</v>
      </c>
      <c r="BN125" s="50">
        <f t="shared" si="51"/>
        <v>0.43661971830985913</v>
      </c>
      <c r="BO125" s="52">
        <v>89.864999999999995</v>
      </c>
      <c r="CC125" s="50">
        <f t="shared" si="58"/>
        <v>124</v>
      </c>
      <c r="CD125" s="50">
        <f t="shared" si="52"/>
        <v>0.56880733944954132</v>
      </c>
      <c r="CE125" s="50">
        <v>47.701000000000001</v>
      </c>
      <c r="CT125" s="50">
        <f t="shared" si="59"/>
        <v>124</v>
      </c>
      <c r="CU125" s="50">
        <f t="shared" si="53"/>
        <v>0.40390879478827363</v>
      </c>
      <c r="CV125" s="50">
        <v>33.619999999999997</v>
      </c>
      <c r="DJ125" s="50">
        <f t="shared" si="60"/>
        <v>124</v>
      </c>
      <c r="DK125" s="50">
        <f t="shared" si="54"/>
        <v>0.72093023255813948</v>
      </c>
      <c r="DL125" s="52">
        <v>18.084</v>
      </c>
      <c r="DZ125" s="50">
        <f t="shared" si="61"/>
        <v>124</v>
      </c>
      <c r="EA125" s="50">
        <f t="shared" si="67"/>
        <v>0.45925925925925926</v>
      </c>
      <c r="EB125" s="50">
        <v>66.972999999999999</v>
      </c>
      <c r="EP125" s="50">
        <f t="shared" si="62"/>
        <v>124</v>
      </c>
      <c r="EQ125" s="50">
        <f t="shared" si="66"/>
        <v>0.484375</v>
      </c>
      <c r="ER125" s="50">
        <v>14.078900000000001</v>
      </c>
      <c r="FF125" s="50">
        <f t="shared" si="63"/>
        <v>124</v>
      </c>
      <c r="FG125" s="50">
        <f t="shared" si="55"/>
        <v>0.70857142857142852</v>
      </c>
      <c r="FH125" s="50">
        <v>4.9941000000000004</v>
      </c>
    </row>
    <row r="126" spans="35:164" x14ac:dyDescent="0.25">
      <c r="BM126" s="50">
        <f t="shared" si="57"/>
        <v>125</v>
      </c>
      <c r="BN126" s="50">
        <f t="shared" si="51"/>
        <v>0.44014084507042256</v>
      </c>
      <c r="BO126" s="52">
        <v>90</v>
      </c>
      <c r="CC126" s="50">
        <f t="shared" si="58"/>
        <v>125</v>
      </c>
      <c r="CD126" s="50">
        <f t="shared" si="52"/>
        <v>0.57339449541284404</v>
      </c>
      <c r="CE126" s="50">
        <v>47.960999999999999</v>
      </c>
      <c r="CT126" s="50">
        <f t="shared" si="59"/>
        <v>125</v>
      </c>
      <c r="CU126" s="50">
        <f t="shared" si="53"/>
        <v>0.40716612377850164</v>
      </c>
      <c r="CV126" s="50">
        <v>33.700000000000003</v>
      </c>
      <c r="DJ126" s="50">
        <f t="shared" si="60"/>
        <v>125</v>
      </c>
      <c r="DK126" s="50">
        <f t="shared" si="54"/>
        <v>0.72674418604651159</v>
      </c>
      <c r="DL126" s="50">
        <v>21.228999999999999</v>
      </c>
      <c r="DZ126" s="50">
        <f t="shared" si="61"/>
        <v>125</v>
      </c>
      <c r="EA126" s="50">
        <f t="shared" si="67"/>
        <v>0.46296296296296297</v>
      </c>
      <c r="EB126" s="50">
        <v>67.543000000000006</v>
      </c>
      <c r="EP126" s="50">
        <f t="shared" si="62"/>
        <v>125</v>
      </c>
      <c r="EQ126" s="50">
        <f t="shared" si="66"/>
        <v>0.48828125</v>
      </c>
      <c r="ER126" s="50">
        <v>14.099399999999999</v>
      </c>
      <c r="FF126" s="50">
        <f t="shared" si="63"/>
        <v>125</v>
      </c>
      <c r="FG126" s="50">
        <f t="shared" si="55"/>
        <v>0.7142857142857143</v>
      </c>
      <c r="FH126" s="50">
        <v>5.1189</v>
      </c>
    </row>
    <row r="127" spans="35:164" x14ac:dyDescent="0.25">
      <c r="AI127" s="59"/>
      <c r="BM127" s="50">
        <f t="shared" si="57"/>
        <v>126</v>
      </c>
      <c r="BN127" s="50">
        <f t="shared" si="51"/>
        <v>0.44366197183098594</v>
      </c>
      <c r="BO127" s="52">
        <v>90</v>
      </c>
      <c r="CC127" s="50">
        <f t="shared" si="58"/>
        <v>126</v>
      </c>
      <c r="CD127" s="50">
        <f t="shared" si="52"/>
        <v>0.57798165137614677</v>
      </c>
      <c r="CE127" s="50">
        <v>49</v>
      </c>
      <c r="CT127" s="50">
        <f t="shared" si="59"/>
        <v>126</v>
      </c>
      <c r="CU127" s="50">
        <f t="shared" si="53"/>
        <v>0.41042345276872966</v>
      </c>
      <c r="CV127" s="50">
        <v>33.789000000000001</v>
      </c>
      <c r="DJ127" s="50">
        <f t="shared" si="60"/>
        <v>126</v>
      </c>
      <c r="DK127" s="50">
        <f t="shared" si="54"/>
        <v>0.73255813953488369</v>
      </c>
      <c r="DL127" s="52">
        <v>21.268000000000001</v>
      </c>
      <c r="DZ127" s="50">
        <f t="shared" si="61"/>
        <v>126</v>
      </c>
      <c r="EA127" s="50">
        <f t="shared" si="67"/>
        <v>0.46666666666666667</v>
      </c>
      <c r="EB127" s="50">
        <v>68.147000000000006</v>
      </c>
      <c r="EP127" s="50">
        <f t="shared" si="62"/>
        <v>126</v>
      </c>
      <c r="EQ127" s="50">
        <f t="shared" si="66"/>
        <v>0.4921875</v>
      </c>
      <c r="ER127" s="50">
        <v>14.263999999999999</v>
      </c>
      <c r="FF127" s="50">
        <f t="shared" si="63"/>
        <v>126</v>
      </c>
      <c r="FG127" s="50">
        <f t="shared" si="55"/>
        <v>0.72</v>
      </c>
      <c r="FH127" s="50">
        <v>5.2074999999999996</v>
      </c>
    </row>
    <row r="128" spans="35:164" x14ac:dyDescent="0.25">
      <c r="BM128" s="50">
        <f t="shared" si="57"/>
        <v>127</v>
      </c>
      <c r="BN128" s="50">
        <f t="shared" si="51"/>
        <v>0.44718309859154931</v>
      </c>
      <c r="BO128" s="52">
        <v>90.31</v>
      </c>
      <c r="CC128" s="50">
        <f t="shared" si="58"/>
        <v>127</v>
      </c>
      <c r="CD128" s="50">
        <f t="shared" si="52"/>
        <v>0.58256880733944949</v>
      </c>
      <c r="CE128" s="50">
        <v>49.524999999999999</v>
      </c>
      <c r="CT128" s="50">
        <f t="shared" si="59"/>
        <v>127</v>
      </c>
      <c r="CU128" s="50">
        <f t="shared" si="53"/>
        <v>0.41368078175895767</v>
      </c>
      <c r="CV128" s="50">
        <v>33.856000000000002</v>
      </c>
      <c r="DJ128" s="50">
        <f t="shared" si="60"/>
        <v>127</v>
      </c>
      <c r="DK128" s="50">
        <f t="shared" si="54"/>
        <v>0.73837209302325579</v>
      </c>
      <c r="DL128" s="50">
        <v>21.891999999999999</v>
      </c>
      <c r="DZ128" s="50">
        <f t="shared" si="61"/>
        <v>127</v>
      </c>
      <c r="EA128" s="50">
        <f t="shared" si="67"/>
        <v>0.47037037037037038</v>
      </c>
      <c r="EB128" s="50">
        <v>69.817999999999998</v>
      </c>
      <c r="EP128" s="50">
        <f t="shared" si="62"/>
        <v>127</v>
      </c>
      <c r="EQ128" s="50">
        <f t="shared" si="66"/>
        <v>0.49609375</v>
      </c>
      <c r="ER128" s="50">
        <v>14.307600000000001</v>
      </c>
      <c r="FF128" s="50">
        <f t="shared" si="63"/>
        <v>127</v>
      </c>
      <c r="FG128" s="50">
        <f t="shared" si="55"/>
        <v>0.72571428571428576</v>
      </c>
      <c r="FH128" s="50">
        <v>5.2157999999999998</v>
      </c>
    </row>
    <row r="129" spans="35:164" x14ac:dyDescent="0.25">
      <c r="BM129" s="50">
        <f t="shared" si="57"/>
        <v>128</v>
      </c>
      <c r="BN129" s="50">
        <f t="shared" si="51"/>
        <v>0.45070422535211269</v>
      </c>
      <c r="BO129" s="52">
        <v>90.489000000000004</v>
      </c>
      <c r="CC129" s="50">
        <f t="shared" si="58"/>
        <v>128</v>
      </c>
      <c r="CD129" s="50">
        <f t="shared" si="52"/>
        <v>0.58715596330275233</v>
      </c>
      <c r="CE129" s="50">
        <v>49.561</v>
      </c>
      <c r="CT129" s="50">
        <f t="shared" si="59"/>
        <v>128</v>
      </c>
      <c r="CU129" s="50">
        <f t="shared" si="53"/>
        <v>0.41693811074918569</v>
      </c>
      <c r="CV129" s="50">
        <v>34</v>
      </c>
      <c r="DJ129" s="50">
        <f t="shared" si="60"/>
        <v>128</v>
      </c>
      <c r="DK129" s="50">
        <f t="shared" si="54"/>
        <v>0.7441860465116279</v>
      </c>
      <c r="DL129" s="52">
        <v>22.113</v>
      </c>
      <c r="DZ129" s="50">
        <f t="shared" si="61"/>
        <v>128</v>
      </c>
      <c r="EA129" s="50">
        <f t="shared" si="67"/>
        <v>0.47407407407407409</v>
      </c>
      <c r="EB129" s="52">
        <v>70.593999999999994</v>
      </c>
      <c r="EP129" s="50">
        <f t="shared" si="62"/>
        <v>128</v>
      </c>
      <c r="EQ129" s="50">
        <f t="shared" si="66"/>
        <v>0.5</v>
      </c>
      <c r="ER129" s="52">
        <v>14.388199999999999</v>
      </c>
      <c r="FF129" s="50">
        <f t="shared" si="63"/>
        <v>128</v>
      </c>
      <c r="FG129" s="50">
        <f t="shared" si="55"/>
        <v>0.73142857142857143</v>
      </c>
      <c r="FH129" s="50">
        <v>5.2176999999999998</v>
      </c>
    </row>
    <row r="130" spans="35:164" x14ac:dyDescent="0.25">
      <c r="BM130" s="50">
        <f t="shared" si="57"/>
        <v>129</v>
      </c>
      <c r="BN130" s="50">
        <f t="shared" si="51"/>
        <v>0.45422535211267606</v>
      </c>
      <c r="BO130" s="52">
        <v>90.593999999999994</v>
      </c>
      <c r="CC130" s="50">
        <f t="shared" si="58"/>
        <v>129</v>
      </c>
      <c r="CD130" s="50">
        <f t="shared" si="52"/>
        <v>0.59174311926605505</v>
      </c>
      <c r="CE130" s="50">
        <v>49.720999999999997</v>
      </c>
      <c r="CT130" s="50">
        <f t="shared" si="59"/>
        <v>129</v>
      </c>
      <c r="CU130" s="50">
        <f t="shared" si="53"/>
        <v>0.4201954397394137</v>
      </c>
      <c r="CV130" s="50">
        <v>35.401000000000003</v>
      </c>
      <c r="DJ130" s="50">
        <f t="shared" si="60"/>
        <v>129</v>
      </c>
      <c r="DK130" s="50">
        <f t="shared" si="54"/>
        <v>0.75</v>
      </c>
      <c r="DL130" s="52">
        <v>22.629000000000001</v>
      </c>
      <c r="DZ130" s="50">
        <f t="shared" si="61"/>
        <v>129</v>
      </c>
      <c r="EA130" s="50">
        <f t="shared" si="67"/>
        <v>0.4777777777777778</v>
      </c>
      <c r="EB130" s="50">
        <v>71.128</v>
      </c>
      <c r="EP130" s="50">
        <f t="shared" si="62"/>
        <v>129</v>
      </c>
      <c r="EQ130" s="50">
        <f t="shared" si="66"/>
        <v>0.50390625</v>
      </c>
      <c r="ER130" s="50">
        <v>14.478964133537417</v>
      </c>
      <c r="FF130" s="50">
        <f t="shared" si="63"/>
        <v>129</v>
      </c>
      <c r="FG130" s="50">
        <f t="shared" si="55"/>
        <v>0.7371428571428571</v>
      </c>
      <c r="FH130" s="50">
        <v>5.2994000000000003</v>
      </c>
    </row>
    <row r="131" spans="35:164" x14ac:dyDescent="0.25">
      <c r="BM131" s="50">
        <f t="shared" si="57"/>
        <v>130</v>
      </c>
      <c r="BN131" s="50">
        <f t="shared" ref="BN131:BN194" si="68">(BM131/($BU$15 +1))</f>
        <v>0.45774647887323944</v>
      </c>
      <c r="BO131" s="52">
        <v>90.697999999999993</v>
      </c>
      <c r="CC131" s="50">
        <f t="shared" si="58"/>
        <v>130</v>
      </c>
      <c r="CD131" s="50">
        <f t="shared" ref="CD131:CD194" si="69">(CC131/($CK$15 +1))</f>
        <v>0.59633027522935778</v>
      </c>
      <c r="CE131" s="50">
        <v>50.426000000000002</v>
      </c>
      <c r="CT131" s="50">
        <f t="shared" si="59"/>
        <v>130</v>
      </c>
      <c r="CU131" s="50">
        <f t="shared" ref="CU131:CU156" si="70">(CT131/($DB$15 +1))</f>
        <v>0.42345276872964172</v>
      </c>
      <c r="CV131" s="50">
        <v>35.896000000000001</v>
      </c>
      <c r="DJ131" s="50">
        <f t="shared" si="60"/>
        <v>130</v>
      </c>
      <c r="DK131" s="50">
        <f t="shared" ref="DK131:DK168" si="71">(DJ131/($DR$15 +1))</f>
        <v>0.7558139534883721</v>
      </c>
      <c r="DL131" s="52">
        <v>23.3</v>
      </c>
      <c r="DZ131" s="50">
        <f t="shared" si="61"/>
        <v>130</v>
      </c>
      <c r="EA131" s="50">
        <f t="shared" ref="EA131:EA194" si="72">(DZ131/($EH$15 +1))</f>
        <v>0.48148148148148145</v>
      </c>
      <c r="EB131" s="50">
        <v>71.709999999999994</v>
      </c>
      <c r="EP131" s="50">
        <f t="shared" si="62"/>
        <v>130</v>
      </c>
      <c r="EQ131" s="50">
        <f t="shared" si="66"/>
        <v>0.5078125</v>
      </c>
      <c r="ER131" s="50">
        <v>14.664899999999999</v>
      </c>
      <c r="FF131" s="50">
        <f t="shared" si="63"/>
        <v>130</v>
      </c>
      <c r="FG131" s="50">
        <f t="shared" ref="FG131:FG175" si="73">(FF131/($FN$15 +1))</f>
        <v>0.74285714285714288</v>
      </c>
      <c r="FH131" s="50">
        <v>5.3728999999999996</v>
      </c>
    </row>
    <row r="132" spans="35:164" x14ac:dyDescent="0.25">
      <c r="BM132" s="50">
        <f t="shared" ref="BM132:BM195" si="74">BM131+1</f>
        <v>131</v>
      </c>
      <c r="BN132" s="50">
        <f t="shared" si="68"/>
        <v>0.46126760563380281</v>
      </c>
      <c r="BO132" s="52">
        <v>90.697999999999993</v>
      </c>
      <c r="CC132" s="50">
        <f t="shared" ref="CC132:CC195" si="75">CC131+1</f>
        <v>131</v>
      </c>
      <c r="CD132" s="50">
        <f t="shared" si="69"/>
        <v>0.6009174311926605</v>
      </c>
      <c r="CE132" s="51">
        <v>51</v>
      </c>
      <c r="CT132" s="50">
        <f t="shared" ref="CT132:CT195" si="76">CT131+1</f>
        <v>131</v>
      </c>
      <c r="CU132" s="50">
        <f t="shared" si="70"/>
        <v>0.42671009771986973</v>
      </c>
      <c r="CV132" s="50">
        <v>35.939</v>
      </c>
      <c r="DJ132" s="50">
        <f t="shared" ref="DJ132:DJ168" si="77">DJ131+1</f>
        <v>131</v>
      </c>
      <c r="DK132" s="50">
        <f t="shared" si="71"/>
        <v>0.76162790697674421</v>
      </c>
      <c r="DL132" s="52">
        <v>23.44</v>
      </c>
      <c r="DZ132" s="50">
        <f t="shared" ref="DZ132:DZ195" si="78">DZ131+1</f>
        <v>131</v>
      </c>
      <c r="EA132" s="50">
        <f t="shared" si="72"/>
        <v>0.48518518518518516</v>
      </c>
      <c r="EB132" s="50">
        <v>72.179000000000002</v>
      </c>
      <c r="EP132" s="50">
        <f t="shared" ref="EP132:EP195" si="79">EP131+1</f>
        <v>131</v>
      </c>
      <c r="EQ132" s="50">
        <f t="shared" si="66"/>
        <v>0.51171875</v>
      </c>
      <c r="ER132" s="50">
        <v>14.673</v>
      </c>
      <c r="FF132" s="50">
        <f t="shared" ref="FF132:FF175" si="80">FF131+1</f>
        <v>131</v>
      </c>
      <c r="FG132" s="50">
        <f t="shared" si="73"/>
        <v>0.74857142857142855</v>
      </c>
      <c r="FH132" s="50">
        <v>5.3741000000000003</v>
      </c>
    </row>
    <row r="133" spans="35:164" x14ac:dyDescent="0.25">
      <c r="BM133" s="50">
        <f t="shared" si="74"/>
        <v>132</v>
      </c>
      <c r="BN133" s="50">
        <f t="shared" si="68"/>
        <v>0.46478873239436619</v>
      </c>
      <c r="BO133" s="52">
        <v>90.906000000000006</v>
      </c>
      <c r="CC133" s="50">
        <f t="shared" si="75"/>
        <v>132</v>
      </c>
      <c r="CD133" s="50">
        <f t="shared" si="69"/>
        <v>0.60550458715596334</v>
      </c>
      <c r="CE133" s="51">
        <v>51.02111170865566</v>
      </c>
      <c r="CT133" s="50">
        <f t="shared" si="76"/>
        <v>132</v>
      </c>
      <c r="CU133" s="50">
        <f t="shared" si="70"/>
        <v>0.42996742671009774</v>
      </c>
      <c r="CV133" s="50">
        <v>36.04</v>
      </c>
      <c r="DJ133" s="50">
        <f t="shared" si="77"/>
        <v>132</v>
      </c>
      <c r="DK133" s="50">
        <f t="shared" si="71"/>
        <v>0.76744186046511631</v>
      </c>
      <c r="DL133" s="52">
        <v>23.8</v>
      </c>
      <c r="DZ133" s="50">
        <f t="shared" si="78"/>
        <v>132</v>
      </c>
      <c r="EA133" s="50">
        <f t="shared" si="72"/>
        <v>0.48888888888888887</v>
      </c>
      <c r="EB133" s="50">
        <v>72.471000000000004</v>
      </c>
      <c r="EP133" s="50">
        <f t="shared" si="79"/>
        <v>132</v>
      </c>
      <c r="EQ133" s="50">
        <f t="shared" si="66"/>
        <v>0.515625</v>
      </c>
      <c r="ER133" s="50">
        <v>14.701000000000001</v>
      </c>
      <c r="FF133" s="50">
        <f t="shared" si="80"/>
        <v>132</v>
      </c>
      <c r="FG133" s="50">
        <f t="shared" si="73"/>
        <v>0.75428571428571434</v>
      </c>
      <c r="FH133" s="50">
        <v>5.4236000000000004</v>
      </c>
    </row>
    <row r="134" spans="35:164" x14ac:dyDescent="0.25">
      <c r="BM134" s="50">
        <f t="shared" si="74"/>
        <v>133</v>
      </c>
      <c r="BN134" s="50">
        <f t="shared" si="68"/>
        <v>0.46830985915492956</v>
      </c>
      <c r="BO134" s="52">
        <v>91.218000000000004</v>
      </c>
      <c r="CC134" s="50">
        <f t="shared" si="75"/>
        <v>133</v>
      </c>
      <c r="CD134" s="50">
        <f t="shared" si="69"/>
        <v>0.61009174311926606</v>
      </c>
      <c r="CE134" s="50">
        <v>51.084000000000003</v>
      </c>
      <c r="CT134" s="50">
        <f t="shared" si="76"/>
        <v>133</v>
      </c>
      <c r="CU134" s="50">
        <f t="shared" si="70"/>
        <v>0.43322475570032576</v>
      </c>
      <c r="CV134" s="50">
        <v>36.393999999999998</v>
      </c>
      <c r="DJ134" s="50">
        <f t="shared" si="77"/>
        <v>133</v>
      </c>
      <c r="DK134" s="50">
        <f t="shared" si="71"/>
        <v>0.77325581395348841</v>
      </c>
      <c r="DL134" s="52">
        <v>24.664999999999999</v>
      </c>
      <c r="DZ134" s="50">
        <f t="shared" si="78"/>
        <v>133</v>
      </c>
      <c r="EA134" s="50">
        <f t="shared" si="72"/>
        <v>0.49259259259259258</v>
      </c>
      <c r="EB134" s="50">
        <v>72.984999999999999</v>
      </c>
      <c r="EP134" s="50">
        <f t="shared" si="79"/>
        <v>133</v>
      </c>
      <c r="EQ134" s="50">
        <f t="shared" si="66"/>
        <v>0.51953125</v>
      </c>
      <c r="ER134" s="50">
        <v>14.714</v>
      </c>
      <c r="FF134" s="50">
        <f t="shared" si="80"/>
        <v>133</v>
      </c>
      <c r="FG134" s="50">
        <f t="shared" si="73"/>
        <v>0.76</v>
      </c>
      <c r="FH134" s="50">
        <v>5.4328000000000003</v>
      </c>
    </row>
    <row r="135" spans="35:164" x14ac:dyDescent="0.25">
      <c r="BM135" s="50">
        <f t="shared" si="74"/>
        <v>134</v>
      </c>
      <c r="BN135" s="50">
        <f t="shared" si="68"/>
        <v>0.47183098591549294</v>
      </c>
      <c r="BO135" s="52">
        <v>91.647999999999996</v>
      </c>
      <c r="CC135" s="50">
        <f t="shared" si="75"/>
        <v>134</v>
      </c>
      <c r="CD135" s="50">
        <f t="shared" si="69"/>
        <v>0.61467889908256879</v>
      </c>
      <c r="CE135" s="51">
        <v>51.71</v>
      </c>
      <c r="CT135" s="50">
        <f t="shared" si="76"/>
        <v>134</v>
      </c>
      <c r="CU135" s="50">
        <f t="shared" si="70"/>
        <v>0.43648208469055377</v>
      </c>
      <c r="CV135" s="50">
        <v>37.762</v>
      </c>
      <c r="DJ135" s="50">
        <f t="shared" si="77"/>
        <v>134</v>
      </c>
      <c r="DK135" s="50">
        <f t="shared" si="71"/>
        <v>0.77906976744186052</v>
      </c>
      <c r="DL135" s="52">
        <v>25</v>
      </c>
      <c r="DZ135" s="50">
        <f t="shared" si="78"/>
        <v>134</v>
      </c>
      <c r="EA135" s="50">
        <f t="shared" si="72"/>
        <v>0.49629629629629629</v>
      </c>
      <c r="EB135" s="50">
        <v>73.117999999999995</v>
      </c>
      <c r="EP135" s="50">
        <f t="shared" si="79"/>
        <v>134</v>
      </c>
      <c r="EQ135" s="50">
        <f t="shared" si="66"/>
        <v>0.5234375</v>
      </c>
      <c r="ER135" s="50">
        <v>14.797000000000001</v>
      </c>
      <c r="FF135" s="50">
        <f t="shared" si="80"/>
        <v>134</v>
      </c>
      <c r="FG135" s="50">
        <f t="shared" si="73"/>
        <v>0.76571428571428568</v>
      </c>
      <c r="FH135" s="50">
        <v>5.4379</v>
      </c>
    </row>
    <row r="136" spans="35:164" x14ac:dyDescent="0.25">
      <c r="BM136" s="50">
        <f t="shared" si="74"/>
        <v>135</v>
      </c>
      <c r="BN136" s="50">
        <f t="shared" si="68"/>
        <v>0.47535211267605632</v>
      </c>
      <c r="BO136" s="52">
        <v>91.931034482758619</v>
      </c>
      <c r="CC136" s="50">
        <f t="shared" si="75"/>
        <v>135</v>
      </c>
      <c r="CD136" s="50">
        <f t="shared" si="69"/>
        <v>0.61926605504587151</v>
      </c>
      <c r="CE136" s="50">
        <v>51.786000000000001</v>
      </c>
      <c r="CT136" s="50">
        <f t="shared" si="76"/>
        <v>135</v>
      </c>
      <c r="CU136" s="50">
        <f t="shared" si="70"/>
        <v>0.43973941368078173</v>
      </c>
      <c r="CV136" s="50">
        <v>37.979999999999997</v>
      </c>
      <c r="DJ136" s="50">
        <f t="shared" si="77"/>
        <v>135</v>
      </c>
      <c r="DK136" s="50">
        <f t="shared" si="71"/>
        <v>0.78488372093023251</v>
      </c>
      <c r="DL136" s="52">
        <v>25.43</v>
      </c>
      <c r="DZ136" s="50">
        <f t="shared" si="78"/>
        <v>135</v>
      </c>
      <c r="EA136" s="50">
        <f t="shared" si="72"/>
        <v>0.5</v>
      </c>
      <c r="EB136" s="50">
        <v>73.680000000000007</v>
      </c>
      <c r="EP136" s="50">
        <f t="shared" si="79"/>
        <v>135</v>
      </c>
      <c r="EQ136" s="50">
        <f t="shared" si="66"/>
        <v>0.52734375</v>
      </c>
      <c r="ER136" s="52">
        <v>14.838200000000001</v>
      </c>
      <c r="FF136" s="50">
        <f t="shared" si="80"/>
        <v>135</v>
      </c>
      <c r="FG136" s="50">
        <f t="shared" si="73"/>
        <v>0.77142857142857146</v>
      </c>
      <c r="FH136" s="50">
        <v>5.4417</v>
      </c>
    </row>
    <row r="137" spans="35:164" x14ac:dyDescent="0.25">
      <c r="BM137" s="50">
        <f t="shared" si="74"/>
        <v>136</v>
      </c>
      <c r="BN137" s="50">
        <f t="shared" si="68"/>
        <v>0.47887323943661969</v>
      </c>
      <c r="BO137" s="52">
        <v>92.389580661619704</v>
      </c>
      <c r="CC137" s="50">
        <f t="shared" si="75"/>
        <v>136</v>
      </c>
      <c r="CD137" s="50">
        <f t="shared" si="69"/>
        <v>0.62385321100917435</v>
      </c>
      <c r="CE137" s="50">
        <v>51.787999999999997</v>
      </c>
      <c r="CT137" s="50">
        <f t="shared" si="76"/>
        <v>136</v>
      </c>
      <c r="CU137" s="50">
        <f t="shared" si="70"/>
        <v>0.44299674267100975</v>
      </c>
      <c r="CV137" s="50">
        <v>38</v>
      </c>
      <c r="DJ137" s="50">
        <f t="shared" si="77"/>
        <v>136</v>
      </c>
      <c r="DK137" s="50">
        <f t="shared" si="71"/>
        <v>0.79069767441860461</v>
      </c>
      <c r="DL137" s="50">
        <v>25.527999999999999</v>
      </c>
      <c r="DZ137" s="50">
        <f t="shared" si="78"/>
        <v>136</v>
      </c>
      <c r="EA137" s="50">
        <f t="shared" si="72"/>
        <v>0.50370370370370365</v>
      </c>
      <c r="EB137" s="50">
        <v>73.773769632785886</v>
      </c>
      <c r="EP137" s="50">
        <f t="shared" si="79"/>
        <v>136</v>
      </c>
      <c r="EQ137" s="50">
        <f t="shared" si="66"/>
        <v>0.53125</v>
      </c>
      <c r="ER137" s="50">
        <v>14.917999999999999</v>
      </c>
      <c r="FF137" s="50">
        <f t="shared" si="80"/>
        <v>136</v>
      </c>
      <c r="FG137" s="50">
        <f t="shared" si="73"/>
        <v>0.77714285714285714</v>
      </c>
      <c r="FH137" s="50">
        <v>5.4916</v>
      </c>
    </row>
    <row r="138" spans="35:164" x14ac:dyDescent="0.25">
      <c r="BM138" s="50">
        <f t="shared" si="74"/>
        <v>137</v>
      </c>
      <c r="BN138" s="50">
        <f t="shared" si="68"/>
        <v>0.48239436619718312</v>
      </c>
      <c r="BO138" s="52">
        <v>92.389580661619704</v>
      </c>
      <c r="CC138" s="50">
        <f t="shared" si="75"/>
        <v>137</v>
      </c>
      <c r="CD138" s="50">
        <f t="shared" si="69"/>
        <v>0.62844036697247707</v>
      </c>
      <c r="CE138" s="50">
        <v>51.814999999999998</v>
      </c>
      <c r="CT138" s="50">
        <f t="shared" si="76"/>
        <v>137</v>
      </c>
      <c r="CU138" s="50">
        <f t="shared" si="70"/>
        <v>0.44625407166123776</v>
      </c>
      <c r="CV138" s="50">
        <v>38</v>
      </c>
      <c r="DJ138" s="50">
        <f t="shared" si="77"/>
        <v>137</v>
      </c>
      <c r="DK138" s="50">
        <f t="shared" si="71"/>
        <v>0.79651162790697672</v>
      </c>
      <c r="DL138" s="52">
        <v>26.312000000000001</v>
      </c>
      <c r="DZ138" s="50">
        <f t="shared" si="78"/>
        <v>137</v>
      </c>
      <c r="EA138" s="50">
        <f t="shared" si="72"/>
        <v>0.50740740740740742</v>
      </c>
      <c r="EB138" s="50">
        <v>73.781000000000006</v>
      </c>
      <c r="EP138" s="50">
        <f t="shared" si="79"/>
        <v>137</v>
      </c>
      <c r="EQ138" s="50">
        <f t="shared" si="66"/>
        <v>0.53515625</v>
      </c>
      <c r="ER138" s="50">
        <v>15</v>
      </c>
      <c r="FF138" s="50">
        <f t="shared" si="80"/>
        <v>137</v>
      </c>
      <c r="FG138" s="50">
        <f t="shared" si="73"/>
        <v>0.78285714285714281</v>
      </c>
      <c r="FH138" s="50">
        <v>5.5015000000000001</v>
      </c>
    </row>
    <row r="139" spans="35:164" x14ac:dyDescent="0.25">
      <c r="AI139" s="52"/>
      <c r="BM139" s="50">
        <f t="shared" si="74"/>
        <v>138</v>
      </c>
      <c r="BN139" s="50">
        <f t="shared" si="68"/>
        <v>0.4859154929577465</v>
      </c>
      <c r="BO139" s="52">
        <v>95.8</v>
      </c>
      <c r="CC139" s="50">
        <f t="shared" si="75"/>
        <v>138</v>
      </c>
      <c r="CD139" s="50">
        <f t="shared" si="69"/>
        <v>0.6330275229357798</v>
      </c>
      <c r="CE139" s="50">
        <v>52.713000000000001</v>
      </c>
      <c r="CT139" s="50">
        <f t="shared" si="76"/>
        <v>138</v>
      </c>
      <c r="CU139" s="50">
        <f t="shared" si="70"/>
        <v>0.44951140065146578</v>
      </c>
      <c r="CV139" s="50">
        <v>38.241</v>
      </c>
      <c r="DJ139" s="50">
        <f t="shared" si="77"/>
        <v>138</v>
      </c>
      <c r="DK139" s="50">
        <f t="shared" si="71"/>
        <v>0.80232558139534882</v>
      </c>
      <c r="DL139" s="52">
        <v>30.369</v>
      </c>
      <c r="DZ139" s="50">
        <f t="shared" si="78"/>
        <v>138</v>
      </c>
      <c r="EA139" s="50">
        <f t="shared" si="72"/>
        <v>0.51111111111111107</v>
      </c>
      <c r="EB139" s="50">
        <v>74.263000000000005</v>
      </c>
      <c r="EP139" s="50">
        <f t="shared" si="79"/>
        <v>138</v>
      </c>
      <c r="EQ139" s="50">
        <f t="shared" si="66"/>
        <v>0.5390625</v>
      </c>
      <c r="ER139" s="50">
        <v>15.039</v>
      </c>
      <c r="FF139" s="50">
        <f t="shared" si="80"/>
        <v>138</v>
      </c>
      <c r="FG139" s="50">
        <f t="shared" si="73"/>
        <v>0.78857142857142859</v>
      </c>
      <c r="FH139" s="50">
        <v>5.5156999999999998</v>
      </c>
    </row>
    <row r="140" spans="35:164" x14ac:dyDescent="0.25">
      <c r="BM140" s="50">
        <f t="shared" si="74"/>
        <v>139</v>
      </c>
      <c r="BN140" s="50">
        <f t="shared" si="68"/>
        <v>0.48943661971830987</v>
      </c>
      <c r="BO140" s="52">
        <v>96.007999999999996</v>
      </c>
      <c r="CC140" s="50">
        <f t="shared" si="75"/>
        <v>139</v>
      </c>
      <c r="CD140" s="50">
        <f t="shared" si="69"/>
        <v>0.63761467889908252</v>
      </c>
      <c r="CE140" s="50">
        <v>52.749000000000002</v>
      </c>
      <c r="CT140" s="50">
        <f t="shared" si="76"/>
        <v>139</v>
      </c>
      <c r="CU140" s="50">
        <f t="shared" si="70"/>
        <v>0.45276872964169379</v>
      </c>
      <c r="CV140" s="50">
        <v>39</v>
      </c>
      <c r="DJ140" s="50">
        <f t="shared" si="77"/>
        <v>139</v>
      </c>
      <c r="DK140" s="50">
        <f t="shared" si="71"/>
        <v>0.80813953488372092</v>
      </c>
      <c r="DL140" s="52">
        <v>30.442</v>
      </c>
      <c r="DZ140" s="50">
        <f t="shared" si="78"/>
        <v>139</v>
      </c>
      <c r="EA140" s="50">
        <f t="shared" si="72"/>
        <v>0.51481481481481484</v>
      </c>
      <c r="EB140" s="50">
        <v>74.725999999999999</v>
      </c>
      <c r="EP140" s="50">
        <f t="shared" si="79"/>
        <v>139</v>
      </c>
      <c r="EQ140" s="50">
        <f t="shared" si="66"/>
        <v>0.54296875</v>
      </c>
      <c r="ER140" s="50">
        <v>15.173</v>
      </c>
      <c r="FF140" s="50">
        <f t="shared" si="80"/>
        <v>139</v>
      </c>
      <c r="FG140" s="50">
        <f t="shared" si="73"/>
        <v>0.79428571428571426</v>
      </c>
      <c r="FH140" s="50">
        <v>5.6622000000000003</v>
      </c>
    </row>
    <row r="141" spans="35:164" x14ac:dyDescent="0.25">
      <c r="BM141" s="50">
        <f t="shared" si="74"/>
        <v>140</v>
      </c>
      <c r="BN141" s="50">
        <f t="shared" si="68"/>
        <v>0.49295774647887325</v>
      </c>
      <c r="BO141" s="52">
        <v>96.216999999999999</v>
      </c>
      <c r="CC141" s="50">
        <f t="shared" si="75"/>
        <v>140</v>
      </c>
      <c r="CD141" s="50">
        <f t="shared" si="69"/>
        <v>0.64220183486238536</v>
      </c>
      <c r="CE141" s="50">
        <v>52.988999999999997</v>
      </c>
      <c r="CT141" s="50">
        <f t="shared" si="76"/>
        <v>140</v>
      </c>
      <c r="CU141" s="50">
        <f t="shared" si="70"/>
        <v>0.4560260586319218</v>
      </c>
      <c r="CV141" s="50">
        <v>39.494</v>
      </c>
      <c r="DJ141" s="50">
        <f t="shared" si="77"/>
        <v>140</v>
      </c>
      <c r="DK141" s="50">
        <f t="shared" si="71"/>
        <v>0.81395348837209303</v>
      </c>
      <c r="DL141" s="50">
        <v>30.638999999999999</v>
      </c>
      <c r="DZ141" s="50">
        <f t="shared" si="78"/>
        <v>140</v>
      </c>
      <c r="EA141" s="50">
        <f t="shared" si="72"/>
        <v>0.51851851851851849</v>
      </c>
      <c r="EB141" s="50">
        <v>74.882000000000005</v>
      </c>
      <c r="EP141" s="50">
        <f t="shared" si="79"/>
        <v>140</v>
      </c>
      <c r="EQ141" s="50">
        <f t="shared" si="66"/>
        <v>0.546875</v>
      </c>
      <c r="ER141" s="50">
        <v>15.177</v>
      </c>
      <c r="FF141" s="50">
        <f t="shared" si="80"/>
        <v>140</v>
      </c>
      <c r="FG141" s="50">
        <f t="shared" si="73"/>
        <v>0.8</v>
      </c>
      <c r="FH141" s="50">
        <v>5.7275999999999998</v>
      </c>
    </row>
    <row r="142" spans="35:164" x14ac:dyDescent="0.25">
      <c r="BM142" s="50">
        <f t="shared" si="74"/>
        <v>141</v>
      </c>
      <c r="BN142" s="50">
        <f t="shared" si="68"/>
        <v>0.49647887323943662</v>
      </c>
      <c r="BO142" s="52">
        <v>96.526427556916104</v>
      </c>
      <c r="CC142" s="50">
        <f t="shared" si="75"/>
        <v>141</v>
      </c>
      <c r="CD142" s="50">
        <f t="shared" si="69"/>
        <v>0.64678899082568808</v>
      </c>
      <c r="CE142" s="50">
        <v>53.655172413793103</v>
      </c>
      <c r="CT142" s="50">
        <f t="shared" si="76"/>
        <v>141</v>
      </c>
      <c r="CU142" s="50">
        <f t="shared" si="70"/>
        <v>0.45928338762214982</v>
      </c>
      <c r="CV142" s="50">
        <v>39.5</v>
      </c>
      <c r="DJ142" s="50">
        <f t="shared" si="77"/>
        <v>141</v>
      </c>
      <c r="DK142" s="50">
        <f t="shared" si="71"/>
        <v>0.81976744186046513</v>
      </c>
      <c r="DL142" s="50">
        <v>30.87</v>
      </c>
      <c r="DZ142" s="50">
        <f t="shared" si="78"/>
        <v>141</v>
      </c>
      <c r="EA142" s="50">
        <f t="shared" si="72"/>
        <v>0.52222222222222225</v>
      </c>
      <c r="EB142" s="50">
        <v>75.372</v>
      </c>
      <c r="EP142" s="50">
        <f t="shared" si="79"/>
        <v>141</v>
      </c>
      <c r="EQ142" s="50">
        <f t="shared" si="66"/>
        <v>0.55078125</v>
      </c>
      <c r="ER142" s="50">
        <v>15.2781</v>
      </c>
      <c r="FF142" s="50">
        <f t="shared" si="80"/>
        <v>141</v>
      </c>
      <c r="FG142" s="50">
        <f t="shared" si="73"/>
        <v>0.80571428571428572</v>
      </c>
      <c r="FH142" s="50">
        <v>5.7552000000000003</v>
      </c>
    </row>
    <row r="143" spans="35:164" x14ac:dyDescent="0.25">
      <c r="BM143" s="50">
        <f t="shared" si="74"/>
        <v>142</v>
      </c>
      <c r="BN143" s="50">
        <f t="shared" si="68"/>
        <v>0.5</v>
      </c>
      <c r="BO143" s="52">
        <v>96.526427556916104</v>
      </c>
      <c r="CC143" s="50">
        <f t="shared" si="75"/>
        <v>142</v>
      </c>
      <c r="CD143" s="50">
        <f t="shared" si="69"/>
        <v>0.65137614678899081</v>
      </c>
      <c r="CE143" s="50">
        <v>53.76</v>
      </c>
      <c r="CT143" s="50">
        <f t="shared" si="76"/>
        <v>142</v>
      </c>
      <c r="CU143" s="50">
        <f t="shared" si="70"/>
        <v>0.46254071661237783</v>
      </c>
      <c r="CV143" s="50">
        <v>39.628</v>
      </c>
      <c r="DJ143" s="50">
        <f t="shared" si="77"/>
        <v>142</v>
      </c>
      <c r="DK143" s="50">
        <f t="shared" si="71"/>
        <v>0.82558139534883723</v>
      </c>
      <c r="DL143" s="50">
        <v>30.983000000000001</v>
      </c>
      <c r="DZ143" s="50">
        <f t="shared" si="78"/>
        <v>142</v>
      </c>
      <c r="EA143" s="50">
        <f t="shared" si="72"/>
        <v>0.52592592592592591</v>
      </c>
      <c r="EB143" s="50">
        <v>75.842193080434086</v>
      </c>
      <c r="EP143" s="50">
        <f t="shared" si="79"/>
        <v>142</v>
      </c>
      <c r="EQ143" s="50">
        <f t="shared" si="66"/>
        <v>0.5546875</v>
      </c>
      <c r="ER143" s="50">
        <v>15.6355</v>
      </c>
      <c r="FF143" s="50">
        <f t="shared" si="80"/>
        <v>142</v>
      </c>
      <c r="FG143" s="50">
        <f t="shared" si="73"/>
        <v>0.81142857142857139</v>
      </c>
      <c r="FH143" s="50">
        <v>5.76</v>
      </c>
    </row>
    <row r="144" spans="35:164" x14ac:dyDescent="0.25">
      <c r="BM144" s="50">
        <f t="shared" si="74"/>
        <v>143</v>
      </c>
      <c r="BN144" s="50">
        <f t="shared" si="68"/>
        <v>0.50352112676056338</v>
      </c>
      <c r="BO144" s="52">
        <v>96.528999999999996</v>
      </c>
      <c r="CC144" s="50">
        <f t="shared" si="75"/>
        <v>143</v>
      </c>
      <c r="CD144" s="50">
        <f t="shared" si="69"/>
        <v>0.65596330275229353</v>
      </c>
      <c r="CE144" s="50">
        <v>53.883000000000003</v>
      </c>
      <c r="CT144" s="50">
        <f t="shared" si="76"/>
        <v>143</v>
      </c>
      <c r="CU144" s="50">
        <f t="shared" si="70"/>
        <v>0.46579804560260585</v>
      </c>
      <c r="CV144" s="50">
        <v>39.628999999999998</v>
      </c>
      <c r="DJ144" s="50">
        <f t="shared" si="77"/>
        <v>143</v>
      </c>
      <c r="DK144" s="50">
        <f t="shared" si="71"/>
        <v>0.83139534883720934</v>
      </c>
      <c r="DL144" s="52">
        <v>31.081</v>
      </c>
      <c r="DZ144" s="50">
        <f t="shared" si="78"/>
        <v>143</v>
      </c>
      <c r="EA144" s="50">
        <f t="shared" si="72"/>
        <v>0.52962962962962967</v>
      </c>
      <c r="EB144" s="50">
        <v>76.081999999999994</v>
      </c>
      <c r="EP144" s="50">
        <f t="shared" si="79"/>
        <v>143</v>
      </c>
      <c r="EQ144" s="50">
        <f t="shared" si="66"/>
        <v>0.55859375</v>
      </c>
      <c r="ER144" s="50">
        <v>15.680899999999999</v>
      </c>
      <c r="FF144" s="50">
        <f t="shared" si="80"/>
        <v>143</v>
      </c>
      <c r="FG144" s="50">
        <f t="shared" si="73"/>
        <v>0.81714285714285717</v>
      </c>
      <c r="FH144" s="50">
        <v>5.8186999999999998</v>
      </c>
    </row>
    <row r="145" spans="35:164" x14ac:dyDescent="0.25">
      <c r="BM145" s="50">
        <f t="shared" si="74"/>
        <v>144</v>
      </c>
      <c r="BN145" s="50">
        <f t="shared" si="68"/>
        <v>0.50704225352112675</v>
      </c>
      <c r="BO145" s="52">
        <v>96.606999999999999</v>
      </c>
      <c r="CC145" s="50">
        <f t="shared" si="75"/>
        <v>144</v>
      </c>
      <c r="CD145" s="50">
        <f t="shared" si="69"/>
        <v>0.66055045871559637</v>
      </c>
      <c r="CE145" s="50">
        <v>54.005000000000003</v>
      </c>
      <c r="CT145" s="50">
        <f t="shared" si="76"/>
        <v>144</v>
      </c>
      <c r="CU145" s="50">
        <f t="shared" si="70"/>
        <v>0.46905537459283386</v>
      </c>
      <c r="CV145" s="50">
        <v>39.792000000000002</v>
      </c>
      <c r="DJ145" s="50">
        <f t="shared" si="77"/>
        <v>144</v>
      </c>
      <c r="DK145" s="50">
        <f t="shared" si="71"/>
        <v>0.83720930232558144</v>
      </c>
      <c r="DL145" s="50">
        <v>32</v>
      </c>
      <c r="DZ145" s="50">
        <f t="shared" si="78"/>
        <v>144</v>
      </c>
      <c r="EA145" s="50">
        <f t="shared" si="72"/>
        <v>0.53333333333333333</v>
      </c>
      <c r="EB145" s="50">
        <v>76.335999999999999</v>
      </c>
      <c r="EP145" s="50">
        <f t="shared" si="79"/>
        <v>144</v>
      </c>
      <c r="EQ145" s="50">
        <f t="shared" si="66"/>
        <v>0.5625</v>
      </c>
      <c r="ER145" s="50">
        <v>15.7143</v>
      </c>
      <c r="FF145" s="50">
        <f t="shared" si="80"/>
        <v>144</v>
      </c>
      <c r="FG145" s="50">
        <f t="shared" si="73"/>
        <v>0.82285714285714284</v>
      </c>
      <c r="FH145" s="50">
        <v>5.9284999999999997</v>
      </c>
    </row>
    <row r="146" spans="35:164" x14ac:dyDescent="0.25">
      <c r="BM146" s="50">
        <f t="shared" si="74"/>
        <v>145</v>
      </c>
      <c r="BN146" s="50">
        <f t="shared" si="68"/>
        <v>0.51056338028169013</v>
      </c>
      <c r="BO146" s="52">
        <v>97.062068965517241</v>
      </c>
      <c r="CC146" s="50">
        <f t="shared" si="75"/>
        <v>145</v>
      </c>
      <c r="CD146" s="50">
        <f t="shared" si="69"/>
        <v>0.66513761467889909</v>
      </c>
      <c r="CE146" s="50">
        <v>54.19</v>
      </c>
      <c r="CT146" s="50">
        <f t="shared" si="76"/>
        <v>145</v>
      </c>
      <c r="CU146" s="50">
        <f t="shared" si="70"/>
        <v>0.47231270358306188</v>
      </c>
      <c r="CV146" s="50">
        <v>40.5</v>
      </c>
      <c r="DJ146" s="50">
        <f t="shared" si="77"/>
        <v>145</v>
      </c>
      <c r="DK146" s="50">
        <f t="shared" si="71"/>
        <v>0.84302325581395354</v>
      </c>
      <c r="DL146" s="50">
        <v>32.506</v>
      </c>
      <c r="DZ146" s="50">
        <f t="shared" si="78"/>
        <v>145</v>
      </c>
      <c r="EA146" s="50">
        <f t="shared" si="72"/>
        <v>0.53703703703703709</v>
      </c>
      <c r="EB146" s="50">
        <v>76.81</v>
      </c>
      <c r="EP146" s="50">
        <f t="shared" si="79"/>
        <v>145</v>
      </c>
      <c r="EQ146" s="50">
        <f t="shared" si="66"/>
        <v>0.56640625</v>
      </c>
      <c r="ER146" s="50">
        <v>15.7506</v>
      </c>
      <c r="FF146" s="50">
        <f t="shared" si="80"/>
        <v>145</v>
      </c>
      <c r="FG146" s="50">
        <f t="shared" si="73"/>
        <v>0.82857142857142863</v>
      </c>
      <c r="FH146" s="50">
        <v>5.9569000000000001</v>
      </c>
    </row>
    <row r="147" spans="35:164" x14ac:dyDescent="0.25">
      <c r="BM147" s="50">
        <f t="shared" si="74"/>
        <v>146</v>
      </c>
      <c r="BN147" s="50">
        <f t="shared" si="68"/>
        <v>0.5140845070422535</v>
      </c>
      <c r="BO147" s="52">
        <v>97.153999999999996</v>
      </c>
      <c r="CC147" s="50">
        <f t="shared" si="75"/>
        <v>146</v>
      </c>
      <c r="CD147" s="50">
        <f t="shared" si="69"/>
        <v>0.66972477064220182</v>
      </c>
      <c r="CE147" s="50">
        <v>54.88</v>
      </c>
      <c r="CT147" s="50">
        <f t="shared" si="76"/>
        <v>146</v>
      </c>
      <c r="CU147" s="50">
        <f t="shared" si="70"/>
        <v>0.47557003257328989</v>
      </c>
      <c r="CV147" s="50">
        <v>41.639000000000003</v>
      </c>
      <c r="DJ147" s="50">
        <f t="shared" si="77"/>
        <v>146</v>
      </c>
      <c r="DK147" s="50">
        <f t="shared" si="71"/>
        <v>0.84883720930232553</v>
      </c>
      <c r="DL147" s="52">
        <v>34.521000000000001</v>
      </c>
      <c r="DZ147" s="50">
        <f t="shared" si="78"/>
        <v>146</v>
      </c>
      <c r="EA147" s="50">
        <f t="shared" si="72"/>
        <v>0.54074074074074074</v>
      </c>
      <c r="EB147" s="50">
        <v>77.174999999999997</v>
      </c>
      <c r="EP147" s="50">
        <f t="shared" si="79"/>
        <v>146</v>
      </c>
      <c r="EQ147" s="50">
        <f t="shared" si="66"/>
        <v>0.5703125</v>
      </c>
      <c r="ER147" s="50">
        <v>15.875999999999999</v>
      </c>
      <c r="FF147" s="50">
        <f t="shared" si="80"/>
        <v>146</v>
      </c>
      <c r="FG147" s="50">
        <f t="shared" si="73"/>
        <v>0.8342857142857143</v>
      </c>
      <c r="FH147" s="50">
        <v>5.9984000000000002</v>
      </c>
    </row>
    <row r="148" spans="35:164" x14ac:dyDescent="0.25">
      <c r="BM148" s="50">
        <f t="shared" si="74"/>
        <v>147</v>
      </c>
      <c r="BN148" s="50">
        <f t="shared" si="68"/>
        <v>0.51760563380281688</v>
      </c>
      <c r="BO148" s="52">
        <v>97.882999999999996</v>
      </c>
      <c r="CC148" s="50">
        <f t="shared" si="75"/>
        <v>147</v>
      </c>
      <c r="CD148" s="50">
        <f t="shared" si="69"/>
        <v>0.67431192660550454</v>
      </c>
      <c r="CE148" s="50">
        <v>55</v>
      </c>
      <c r="CT148" s="50">
        <f t="shared" si="76"/>
        <v>147</v>
      </c>
      <c r="CU148" s="50">
        <f t="shared" si="70"/>
        <v>0.47882736156351791</v>
      </c>
      <c r="CV148" s="50">
        <v>42.411999999999999</v>
      </c>
      <c r="DJ148" s="50">
        <f t="shared" si="77"/>
        <v>147</v>
      </c>
      <c r="DK148" s="50">
        <f t="shared" si="71"/>
        <v>0.85465116279069764</v>
      </c>
      <c r="DL148" s="50">
        <v>35.159999999999997</v>
      </c>
      <c r="DZ148" s="50">
        <f t="shared" si="78"/>
        <v>147</v>
      </c>
      <c r="EA148" s="50">
        <f t="shared" si="72"/>
        <v>0.5444444444444444</v>
      </c>
      <c r="EB148" s="50">
        <v>77.694000000000003</v>
      </c>
      <c r="EP148" s="50">
        <f t="shared" si="79"/>
        <v>147</v>
      </c>
      <c r="EQ148" s="50">
        <f t="shared" si="66"/>
        <v>0.57421875</v>
      </c>
      <c r="ER148" s="50">
        <v>16.176600000000001</v>
      </c>
      <c r="FF148" s="50">
        <f t="shared" si="80"/>
        <v>147</v>
      </c>
      <c r="FG148" s="50">
        <f t="shared" si="73"/>
        <v>0.84</v>
      </c>
      <c r="FH148" s="50">
        <v>6.1025</v>
      </c>
    </row>
    <row r="149" spans="35:164" x14ac:dyDescent="0.25">
      <c r="BM149" s="50">
        <f t="shared" si="74"/>
        <v>148</v>
      </c>
      <c r="BN149" s="50">
        <f t="shared" si="68"/>
        <v>0.52112676056338025</v>
      </c>
      <c r="BO149" s="52">
        <v>97.882999999999996</v>
      </c>
      <c r="CC149" s="50">
        <f t="shared" si="75"/>
        <v>148</v>
      </c>
      <c r="CD149" s="50">
        <f t="shared" si="69"/>
        <v>0.67889908256880738</v>
      </c>
      <c r="CE149" s="50">
        <v>55.015000000000001</v>
      </c>
      <c r="CT149" s="50">
        <f t="shared" si="76"/>
        <v>148</v>
      </c>
      <c r="CU149" s="50">
        <f t="shared" si="70"/>
        <v>0.48208469055374592</v>
      </c>
      <c r="CV149" s="50">
        <v>42.423999999999999</v>
      </c>
      <c r="DJ149" s="50">
        <f t="shared" si="77"/>
        <v>148</v>
      </c>
      <c r="DK149" s="50">
        <f t="shared" si="71"/>
        <v>0.86046511627906974</v>
      </c>
      <c r="DL149" s="52">
        <v>36.473999999999997</v>
      </c>
      <c r="DZ149" s="50">
        <f t="shared" si="78"/>
        <v>148</v>
      </c>
      <c r="EA149" s="50">
        <f t="shared" si="72"/>
        <v>0.54814814814814816</v>
      </c>
      <c r="EB149" s="50">
        <v>77.745000000000005</v>
      </c>
      <c r="EP149" s="50">
        <f t="shared" si="79"/>
        <v>148</v>
      </c>
      <c r="EQ149" s="50">
        <f t="shared" si="66"/>
        <v>0.578125</v>
      </c>
      <c r="ER149" s="50">
        <v>16.2715</v>
      </c>
      <c r="FF149" s="50">
        <f t="shared" si="80"/>
        <v>148</v>
      </c>
      <c r="FG149" s="50">
        <f t="shared" si="73"/>
        <v>0.84571428571428575</v>
      </c>
      <c r="FH149" s="50">
        <v>6.1391</v>
      </c>
    </row>
    <row r="150" spans="35:164" x14ac:dyDescent="0.25">
      <c r="BM150" s="50">
        <f t="shared" si="74"/>
        <v>149</v>
      </c>
      <c r="BN150" s="50">
        <f t="shared" si="68"/>
        <v>0.52464788732394363</v>
      </c>
      <c r="BO150" s="52">
        <v>98.82</v>
      </c>
      <c r="CC150" s="50">
        <f t="shared" si="75"/>
        <v>149</v>
      </c>
      <c r="CD150" s="50">
        <f t="shared" si="69"/>
        <v>0.6834862385321101</v>
      </c>
      <c r="CE150" s="50">
        <v>55.08</v>
      </c>
      <c r="CT150" s="50">
        <f t="shared" si="76"/>
        <v>149</v>
      </c>
      <c r="CU150" s="50">
        <f t="shared" si="70"/>
        <v>0.48534201954397393</v>
      </c>
      <c r="CV150" s="50">
        <v>42.582000000000001</v>
      </c>
      <c r="DJ150" s="50">
        <f t="shared" si="77"/>
        <v>149</v>
      </c>
      <c r="DK150" s="50">
        <f t="shared" si="71"/>
        <v>0.86627906976744184</v>
      </c>
      <c r="DL150" s="52">
        <v>37.975999999999999</v>
      </c>
      <c r="DZ150" s="50">
        <f t="shared" si="78"/>
        <v>149</v>
      </c>
      <c r="EA150" s="50">
        <f t="shared" si="72"/>
        <v>0.55185185185185182</v>
      </c>
      <c r="EB150" s="50">
        <v>78.599999999999994</v>
      </c>
      <c r="EP150" s="50">
        <f t="shared" si="79"/>
        <v>149</v>
      </c>
      <c r="EQ150" s="50">
        <f t="shared" si="66"/>
        <v>0.58203125</v>
      </c>
      <c r="ER150" s="50">
        <v>16.346</v>
      </c>
      <c r="FF150" s="50">
        <f t="shared" si="80"/>
        <v>149</v>
      </c>
      <c r="FG150" s="50">
        <f t="shared" si="73"/>
        <v>0.85142857142857142</v>
      </c>
      <c r="FH150" s="50">
        <v>6.2508999999999997</v>
      </c>
    </row>
    <row r="151" spans="35:164" x14ac:dyDescent="0.25">
      <c r="AI151" s="59"/>
      <c r="BM151" s="50">
        <f t="shared" si="74"/>
        <v>150</v>
      </c>
      <c r="BN151" s="50">
        <f t="shared" si="68"/>
        <v>0.528169014084507</v>
      </c>
      <c r="BO151" s="52">
        <v>98.908000000000001</v>
      </c>
      <c r="CC151" s="50">
        <f t="shared" si="75"/>
        <v>150</v>
      </c>
      <c r="CD151" s="50">
        <f t="shared" si="69"/>
        <v>0.68807339449541283</v>
      </c>
      <c r="CE151" s="50">
        <v>55.511000000000003</v>
      </c>
      <c r="CT151" s="50">
        <f t="shared" si="76"/>
        <v>150</v>
      </c>
      <c r="CU151" s="50">
        <f t="shared" si="70"/>
        <v>0.48859934853420195</v>
      </c>
      <c r="CV151" s="50">
        <v>42.996000000000002</v>
      </c>
      <c r="DJ151" s="50">
        <f t="shared" si="77"/>
        <v>150</v>
      </c>
      <c r="DK151" s="50">
        <f t="shared" si="71"/>
        <v>0.87209302325581395</v>
      </c>
      <c r="DL151" s="52">
        <v>37.976999999999997</v>
      </c>
      <c r="DZ151" s="50">
        <f t="shared" si="78"/>
        <v>150</v>
      </c>
      <c r="EA151" s="50">
        <f t="shared" si="72"/>
        <v>0.55555555555555558</v>
      </c>
      <c r="EB151" s="50">
        <v>78.600091010631687</v>
      </c>
      <c r="EP151" s="50">
        <f t="shared" si="79"/>
        <v>150</v>
      </c>
      <c r="EQ151" s="50">
        <f t="shared" si="66"/>
        <v>0.5859375</v>
      </c>
      <c r="ER151" s="50">
        <v>16.464700000000001</v>
      </c>
      <c r="FF151" s="50">
        <f t="shared" si="80"/>
        <v>150</v>
      </c>
      <c r="FG151" s="50">
        <f t="shared" si="73"/>
        <v>0.8571428571428571</v>
      </c>
      <c r="FH151" s="50">
        <v>6.2925000000000004</v>
      </c>
    </row>
    <row r="152" spans="35:164" x14ac:dyDescent="0.25">
      <c r="BM152" s="50">
        <f t="shared" si="74"/>
        <v>151</v>
      </c>
      <c r="BN152" s="50">
        <f t="shared" si="68"/>
        <v>0.53169014084507038</v>
      </c>
      <c r="BO152" s="52">
        <v>99.132000000000005</v>
      </c>
      <c r="CC152" s="50">
        <f t="shared" si="75"/>
        <v>151</v>
      </c>
      <c r="CD152" s="50">
        <f t="shared" si="69"/>
        <v>0.69266055045871555</v>
      </c>
      <c r="CE152" s="50">
        <v>55.752000000000002</v>
      </c>
      <c r="CT152" s="50">
        <f t="shared" si="76"/>
        <v>151</v>
      </c>
      <c r="CU152" s="50">
        <f t="shared" si="70"/>
        <v>0.49185667752442996</v>
      </c>
      <c r="CV152" s="50">
        <v>43.47</v>
      </c>
      <c r="DJ152" s="50">
        <f t="shared" si="77"/>
        <v>151</v>
      </c>
      <c r="DK152" s="50">
        <f t="shared" si="71"/>
        <v>0.87790697674418605</v>
      </c>
      <c r="DL152" s="52">
        <v>38.624000000000002</v>
      </c>
      <c r="DZ152" s="50">
        <f t="shared" si="78"/>
        <v>151</v>
      </c>
      <c r="EA152" s="50">
        <f t="shared" si="72"/>
        <v>0.55925925925925923</v>
      </c>
      <c r="EB152" s="50">
        <v>78.600999999999999</v>
      </c>
      <c r="EP152" s="50">
        <f t="shared" si="79"/>
        <v>151</v>
      </c>
      <c r="EQ152" s="50">
        <f t="shared" si="66"/>
        <v>0.58984375</v>
      </c>
      <c r="ER152" s="50">
        <v>16.559999999999999</v>
      </c>
      <c r="FF152" s="50">
        <f t="shared" si="80"/>
        <v>151</v>
      </c>
      <c r="FG152" s="50">
        <f t="shared" si="73"/>
        <v>0.86285714285714288</v>
      </c>
      <c r="FH152" s="50">
        <v>6.3360000000000003</v>
      </c>
    </row>
    <row r="153" spans="35:164" x14ac:dyDescent="0.25">
      <c r="AI153" s="52"/>
      <c r="BM153" s="50">
        <f t="shared" si="74"/>
        <v>152</v>
      </c>
      <c r="BN153" s="50">
        <f t="shared" si="68"/>
        <v>0.53521126760563376</v>
      </c>
      <c r="BO153" s="52">
        <v>99.973799969663119</v>
      </c>
      <c r="CC153" s="50">
        <f t="shared" si="75"/>
        <v>152</v>
      </c>
      <c r="CD153" s="50">
        <f t="shared" si="69"/>
        <v>0.69724770642201839</v>
      </c>
      <c r="CE153" s="50">
        <v>55.793103448275865</v>
      </c>
      <c r="CT153" s="50">
        <f t="shared" si="76"/>
        <v>152</v>
      </c>
      <c r="CU153" s="50">
        <f t="shared" si="70"/>
        <v>0.49511400651465798</v>
      </c>
      <c r="CV153" s="50">
        <v>43.598999999999997</v>
      </c>
      <c r="DJ153" s="50">
        <f t="shared" si="77"/>
        <v>152</v>
      </c>
      <c r="DK153" s="50">
        <f t="shared" si="71"/>
        <v>0.88372093023255816</v>
      </c>
      <c r="DL153" s="50">
        <v>38.722000000000001</v>
      </c>
      <c r="DZ153" s="50">
        <f t="shared" si="78"/>
        <v>152</v>
      </c>
      <c r="EA153" s="50">
        <f t="shared" si="72"/>
        <v>0.562962962962963</v>
      </c>
      <c r="EB153" s="50">
        <v>79.534000000000006</v>
      </c>
      <c r="EP153" s="50">
        <f t="shared" si="79"/>
        <v>152</v>
      </c>
      <c r="EQ153" s="50">
        <f t="shared" si="66"/>
        <v>0.59375</v>
      </c>
      <c r="ER153" s="50">
        <v>16.718</v>
      </c>
      <c r="FF153" s="50">
        <f t="shared" si="80"/>
        <v>152</v>
      </c>
      <c r="FG153" s="50">
        <f t="shared" si="73"/>
        <v>0.86857142857142855</v>
      </c>
      <c r="FH153" s="50">
        <v>6.4450000000000003</v>
      </c>
    </row>
    <row r="154" spans="35:164" x14ac:dyDescent="0.25">
      <c r="BM154" s="50">
        <f t="shared" si="74"/>
        <v>153</v>
      </c>
      <c r="BN154" s="50">
        <f t="shared" si="68"/>
        <v>0.53873239436619713</v>
      </c>
      <c r="BO154" s="52">
        <v>101.631</v>
      </c>
      <c r="CC154" s="50">
        <f t="shared" si="75"/>
        <v>153</v>
      </c>
      <c r="CD154" s="50">
        <f t="shared" si="69"/>
        <v>0.70183486238532111</v>
      </c>
      <c r="CE154" s="50">
        <v>55.881</v>
      </c>
      <c r="CT154" s="50">
        <f t="shared" si="76"/>
        <v>153</v>
      </c>
      <c r="CU154" s="50">
        <f t="shared" si="70"/>
        <v>0.49837133550488599</v>
      </c>
      <c r="CV154" s="50">
        <v>45</v>
      </c>
      <c r="DJ154" s="50">
        <f t="shared" si="77"/>
        <v>153</v>
      </c>
      <c r="DK154" s="50">
        <f t="shared" si="71"/>
        <v>0.88953488372093026</v>
      </c>
      <c r="DL154" s="52">
        <v>39.975000000000001</v>
      </c>
      <c r="DZ154" s="50">
        <f t="shared" si="78"/>
        <v>153</v>
      </c>
      <c r="EA154" s="50">
        <f t="shared" si="72"/>
        <v>0.56666666666666665</v>
      </c>
      <c r="EB154" s="50">
        <v>79.965999999999994</v>
      </c>
      <c r="EP154" s="50">
        <f t="shared" si="79"/>
        <v>153</v>
      </c>
      <c r="EQ154" s="50">
        <f t="shared" si="66"/>
        <v>0.59765625</v>
      </c>
      <c r="ER154" s="50">
        <v>17</v>
      </c>
      <c r="FF154" s="50">
        <f t="shared" si="80"/>
        <v>153</v>
      </c>
      <c r="FG154" s="50">
        <f t="shared" si="73"/>
        <v>0.87428571428571433</v>
      </c>
      <c r="FH154" s="50">
        <v>6.5065999999999997</v>
      </c>
    </row>
    <row r="155" spans="35:164" x14ac:dyDescent="0.25">
      <c r="BM155" s="50">
        <f t="shared" si="74"/>
        <v>154</v>
      </c>
      <c r="BN155" s="50">
        <f t="shared" si="68"/>
        <v>0.54225352112676062</v>
      </c>
      <c r="BO155" s="52">
        <v>102.18</v>
      </c>
      <c r="CC155" s="50">
        <f t="shared" si="75"/>
        <v>154</v>
      </c>
      <c r="CD155" s="50">
        <f t="shared" si="69"/>
        <v>0.70642201834862384</v>
      </c>
      <c r="CE155" s="50">
        <v>56.482758620689651</v>
      </c>
      <c r="CT155" s="50">
        <f t="shared" si="76"/>
        <v>154</v>
      </c>
      <c r="CU155" s="50">
        <f t="shared" si="70"/>
        <v>0.50162866449511401</v>
      </c>
      <c r="CV155" s="50">
        <v>45</v>
      </c>
      <c r="DJ155" s="50">
        <f t="shared" si="77"/>
        <v>154</v>
      </c>
      <c r="DK155" s="50">
        <f t="shared" si="71"/>
        <v>0.89534883720930236</v>
      </c>
      <c r="DL155" s="50">
        <v>40.012999999999998</v>
      </c>
      <c r="DZ155" s="50">
        <f t="shared" si="78"/>
        <v>154</v>
      </c>
      <c r="EA155" s="50">
        <f t="shared" si="72"/>
        <v>0.57037037037037042</v>
      </c>
      <c r="EB155" s="50">
        <v>81.135999999999996</v>
      </c>
      <c r="EP155" s="50">
        <f t="shared" si="79"/>
        <v>154</v>
      </c>
      <c r="EQ155" s="50">
        <f t="shared" si="66"/>
        <v>0.6015625</v>
      </c>
      <c r="ER155" s="50">
        <v>17.018000000000001</v>
      </c>
      <c r="FF155" s="50">
        <f t="shared" si="80"/>
        <v>154</v>
      </c>
      <c r="FG155" s="50">
        <f t="shared" si="73"/>
        <v>0.88</v>
      </c>
      <c r="FH155" s="50">
        <v>6.5280000000000005</v>
      </c>
    </row>
    <row r="156" spans="35:164" x14ac:dyDescent="0.25">
      <c r="BM156" s="50">
        <f t="shared" si="74"/>
        <v>155</v>
      </c>
      <c r="BN156" s="50">
        <f t="shared" si="68"/>
        <v>0.54577464788732399</v>
      </c>
      <c r="BO156" s="52">
        <v>102.36</v>
      </c>
      <c r="CC156" s="50">
        <f t="shared" si="75"/>
        <v>155</v>
      </c>
      <c r="CD156" s="50">
        <f t="shared" si="69"/>
        <v>0.71100917431192656</v>
      </c>
      <c r="CE156" s="50">
        <v>56.737000000000002</v>
      </c>
      <c r="CT156" s="50">
        <f t="shared" si="76"/>
        <v>155</v>
      </c>
      <c r="CU156" s="50">
        <f t="shared" si="70"/>
        <v>0.50488599348534202</v>
      </c>
      <c r="CV156" s="50">
        <v>45.738</v>
      </c>
      <c r="DJ156" s="50">
        <f t="shared" si="77"/>
        <v>155</v>
      </c>
      <c r="DK156" s="50">
        <f t="shared" si="71"/>
        <v>0.90116279069767447</v>
      </c>
      <c r="DL156" s="52">
        <v>40.393000000000001</v>
      </c>
      <c r="DZ156" s="50">
        <f t="shared" si="78"/>
        <v>155</v>
      </c>
      <c r="EA156" s="50">
        <f t="shared" si="72"/>
        <v>0.57407407407407407</v>
      </c>
      <c r="EB156" s="50">
        <v>81.436999999999998</v>
      </c>
      <c r="EP156" s="50">
        <f t="shared" si="79"/>
        <v>155</v>
      </c>
      <c r="EQ156" s="50">
        <f t="shared" si="66"/>
        <v>0.60546875</v>
      </c>
      <c r="ER156" s="50">
        <v>17.157399999999999</v>
      </c>
      <c r="FF156" s="50">
        <f t="shared" si="80"/>
        <v>155</v>
      </c>
      <c r="FG156" s="50">
        <f t="shared" si="73"/>
        <v>0.88571428571428568</v>
      </c>
      <c r="FH156" s="50">
        <v>6.7478999999999996</v>
      </c>
    </row>
    <row r="157" spans="35:164" x14ac:dyDescent="0.25">
      <c r="BM157" s="50">
        <f t="shared" si="74"/>
        <v>156</v>
      </c>
      <c r="BN157" s="50">
        <f t="shared" si="68"/>
        <v>0.54929577464788737</v>
      </c>
      <c r="BO157" s="52">
        <v>102.777</v>
      </c>
      <c r="CC157" s="50">
        <f t="shared" si="75"/>
        <v>156</v>
      </c>
      <c r="CD157" s="50">
        <f t="shared" si="69"/>
        <v>0.7155963302752294</v>
      </c>
      <c r="CE157" s="50">
        <v>56.96551724137931</v>
      </c>
      <c r="CT157" s="50">
        <f t="shared" si="76"/>
        <v>156</v>
      </c>
      <c r="CU157" s="50">
        <f t="shared" ref="CU157:CU168" si="81">(CT157/($DB$15 +1))</f>
        <v>0.50814332247557004</v>
      </c>
      <c r="CV157" s="50">
        <v>45.905999999999999</v>
      </c>
      <c r="DJ157" s="50">
        <f t="shared" si="77"/>
        <v>156</v>
      </c>
      <c r="DK157" s="50">
        <f t="shared" si="71"/>
        <v>0.90697674418604646</v>
      </c>
      <c r="DL157" s="50">
        <v>43.448999999999998</v>
      </c>
      <c r="DZ157" s="50">
        <f t="shared" si="78"/>
        <v>156</v>
      </c>
      <c r="EA157" s="50">
        <f t="shared" si="72"/>
        <v>0.57777777777777772</v>
      </c>
      <c r="EB157" s="50">
        <v>81.63</v>
      </c>
      <c r="EP157" s="50">
        <f t="shared" si="79"/>
        <v>156</v>
      </c>
      <c r="EQ157" s="50">
        <f t="shared" si="66"/>
        <v>0.609375</v>
      </c>
      <c r="ER157" s="50">
        <v>17.234000000000002</v>
      </c>
      <c r="FF157" s="50">
        <f t="shared" si="80"/>
        <v>156</v>
      </c>
      <c r="FG157" s="50">
        <f t="shared" si="73"/>
        <v>0.89142857142857146</v>
      </c>
      <c r="FH157" s="50">
        <v>6.9602000000000004</v>
      </c>
    </row>
    <row r="158" spans="35:164" x14ac:dyDescent="0.25">
      <c r="BM158" s="50">
        <f t="shared" si="74"/>
        <v>157</v>
      </c>
      <c r="BN158" s="50">
        <f t="shared" si="68"/>
        <v>0.55281690140845074</v>
      </c>
      <c r="BO158" s="52">
        <v>104.026</v>
      </c>
      <c r="CC158" s="50">
        <f t="shared" si="75"/>
        <v>157</v>
      </c>
      <c r="CD158" s="50">
        <f t="shared" si="69"/>
        <v>0.72018348623853212</v>
      </c>
      <c r="CE158" s="51">
        <v>57.226382051600275</v>
      </c>
      <c r="CT158" s="50">
        <f t="shared" si="76"/>
        <v>157</v>
      </c>
      <c r="CU158" s="50">
        <f t="shared" si="81"/>
        <v>0.51140065146579805</v>
      </c>
      <c r="CV158" s="50">
        <v>45.94</v>
      </c>
      <c r="DJ158" s="50">
        <f t="shared" si="77"/>
        <v>157</v>
      </c>
      <c r="DK158" s="50">
        <f t="shared" si="71"/>
        <v>0.91279069767441856</v>
      </c>
      <c r="DL158" s="52">
        <v>46.420999999999999</v>
      </c>
      <c r="DZ158" s="50">
        <f t="shared" si="78"/>
        <v>157</v>
      </c>
      <c r="EA158" s="50">
        <f t="shared" si="72"/>
        <v>0.58148148148148149</v>
      </c>
      <c r="EB158" s="50">
        <v>82.007999999999996</v>
      </c>
      <c r="EP158" s="50">
        <f t="shared" si="79"/>
        <v>157</v>
      </c>
      <c r="EQ158" s="50">
        <f t="shared" si="66"/>
        <v>0.61328125</v>
      </c>
      <c r="ER158" s="50">
        <v>17.236862063735021</v>
      </c>
      <c r="FF158" s="50">
        <f t="shared" si="80"/>
        <v>157</v>
      </c>
      <c r="FG158" s="50">
        <f t="shared" si="73"/>
        <v>0.89714285714285713</v>
      </c>
      <c r="FH158" s="50">
        <v>6.9916</v>
      </c>
    </row>
    <row r="159" spans="35:164" x14ac:dyDescent="0.25">
      <c r="BM159" s="50">
        <f t="shared" si="74"/>
        <v>158</v>
      </c>
      <c r="BN159" s="50">
        <f t="shared" si="68"/>
        <v>0.55633802816901412</v>
      </c>
      <c r="BO159" s="52">
        <v>105.5</v>
      </c>
      <c r="CC159" s="50">
        <f t="shared" si="75"/>
        <v>158</v>
      </c>
      <c r="CD159" s="50">
        <f t="shared" si="69"/>
        <v>0.72477064220183485</v>
      </c>
      <c r="CE159" s="50">
        <v>58.4</v>
      </c>
      <c r="CT159" s="50">
        <f t="shared" si="76"/>
        <v>158</v>
      </c>
      <c r="CU159" s="50">
        <f t="shared" si="81"/>
        <v>0.51465798045602607</v>
      </c>
      <c r="CV159" s="50">
        <v>46</v>
      </c>
      <c r="DJ159" s="50">
        <f t="shared" si="77"/>
        <v>158</v>
      </c>
      <c r="DK159" s="50">
        <f t="shared" si="71"/>
        <v>0.91860465116279066</v>
      </c>
      <c r="DL159" s="50">
        <v>47.83</v>
      </c>
      <c r="DZ159" s="50">
        <f t="shared" si="78"/>
        <v>158</v>
      </c>
      <c r="EA159" s="50">
        <f t="shared" si="72"/>
        <v>0.58518518518518514</v>
      </c>
      <c r="EB159" s="50">
        <v>82.379000000000005</v>
      </c>
      <c r="EP159" s="50">
        <f t="shared" si="79"/>
        <v>158</v>
      </c>
      <c r="EQ159" s="50">
        <f t="shared" si="66"/>
        <v>0.6171875</v>
      </c>
      <c r="ER159" s="50">
        <v>17.437000000000001</v>
      </c>
      <c r="FF159" s="50">
        <f t="shared" si="80"/>
        <v>158</v>
      </c>
      <c r="FG159" s="50">
        <f t="shared" si="73"/>
        <v>0.9028571428571428</v>
      </c>
      <c r="FH159" s="50">
        <v>7.1075999999999997</v>
      </c>
    </row>
    <row r="160" spans="35:164" x14ac:dyDescent="0.25">
      <c r="BM160" s="50">
        <f t="shared" si="74"/>
        <v>159</v>
      </c>
      <c r="BN160" s="50">
        <f t="shared" si="68"/>
        <v>0.5598591549295775</v>
      </c>
      <c r="BO160" s="52">
        <v>105.5</v>
      </c>
      <c r="CC160" s="50">
        <f t="shared" si="75"/>
        <v>159</v>
      </c>
      <c r="CD160" s="50">
        <f t="shared" si="69"/>
        <v>0.72935779816513757</v>
      </c>
      <c r="CE160" s="50">
        <v>58.856999999999999</v>
      </c>
      <c r="CT160" s="50">
        <f t="shared" si="76"/>
        <v>159</v>
      </c>
      <c r="CU160" s="50">
        <f t="shared" si="81"/>
        <v>0.51791530944625408</v>
      </c>
      <c r="CV160" s="50">
        <v>46</v>
      </c>
      <c r="DJ160" s="50">
        <f t="shared" si="77"/>
        <v>159</v>
      </c>
      <c r="DK160" s="50">
        <f t="shared" si="71"/>
        <v>0.92441860465116277</v>
      </c>
      <c r="DL160" s="52">
        <v>47.887</v>
      </c>
      <c r="DZ160" s="50">
        <f t="shared" si="78"/>
        <v>159</v>
      </c>
      <c r="EA160" s="50">
        <f t="shared" si="72"/>
        <v>0.58888888888888891</v>
      </c>
      <c r="EB160" s="50">
        <v>82.992999999999995</v>
      </c>
      <c r="EP160" s="50">
        <f t="shared" si="79"/>
        <v>159</v>
      </c>
      <c r="EQ160" s="50">
        <f t="shared" si="66"/>
        <v>0.62109375</v>
      </c>
      <c r="ER160" s="50">
        <v>17.5</v>
      </c>
      <c r="FF160" s="50">
        <f t="shared" si="80"/>
        <v>159</v>
      </c>
      <c r="FG160" s="50">
        <f t="shared" si="73"/>
        <v>0.90857142857142859</v>
      </c>
      <c r="FH160" s="50">
        <v>7.3268000000000004</v>
      </c>
    </row>
    <row r="161" spans="35:164" x14ac:dyDescent="0.25">
      <c r="BM161" s="50">
        <f t="shared" si="74"/>
        <v>160</v>
      </c>
      <c r="BN161" s="50">
        <f t="shared" si="68"/>
        <v>0.56338028169014087</v>
      </c>
      <c r="BO161" s="52">
        <v>105.68300000000001</v>
      </c>
      <c r="CC161" s="50">
        <f t="shared" si="75"/>
        <v>160</v>
      </c>
      <c r="CD161" s="50">
        <f t="shared" si="69"/>
        <v>0.73394495412844041</v>
      </c>
      <c r="CE161" s="50">
        <v>59.908999999999999</v>
      </c>
      <c r="CT161" s="50">
        <f t="shared" si="76"/>
        <v>160</v>
      </c>
      <c r="CU161" s="50">
        <f t="shared" si="81"/>
        <v>0.52117263843648209</v>
      </c>
      <c r="CV161" s="50">
        <v>47</v>
      </c>
      <c r="DJ161" s="50">
        <f t="shared" si="77"/>
        <v>160</v>
      </c>
      <c r="DK161" s="50">
        <f t="shared" si="71"/>
        <v>0.93023255813953487</v>
      </c>
      <c r="DL161" s="50">
        <v>50.262</v>
      </c>
      <c r="DZ161" s="50">
        <f t="shared" si="78"/>
        <v>160</v>
      </c>
      <c r="EA161" s="50">
        <f t="shared" si="72"/>
        <v>0.59259259259259256</v>
      </c>
      <c r="EB161" s="50">
        <v>83.519000000000005</v>
      </c>
      <c r="EP161" s="50">
        <f t="shared" si="79"/>
        <v>160</v>
      </c>
      <c r="EQ161" s="50">
        <f t="shared" si="66"/>
        <v>0.625</v>
      </c>
      <c r="ER161" s="50">
        <v>17.506</v>
      </c>
      <c r="FF161" s="50">
        <f t="shared" si="80"/>
        <v>160</v>
      </c>
      <c r="FG161" s="50">
        <f t="shared" si="73"/>
        <v>0.91428571428571426</v>
      </c>
      <c r="FH161" s="50">
        <v>7.3479999999999999</v>
      </c>
    </row>
    <row r="162" spans="35:164" x14ac:dyDescent="0.25">
      <c r="BM162" s="50">
        <f t="shared" si="74"/>
        <v>161</v>
      </c>
      <c r="BN162" s="50">
        <f t="shared" si="68"/>
        <v>0.56690140845070425</v>
      </c>
      <c r="BO162" s="52">
        <v>105.69199999999999</v>
      </c>
      <c r="CC162" s="50">
        <f t="shared" si="75"/>
        <v>161</v>
      </c>
      <c r="CD162" s="50">
        <f t="shared" si="69"/>
        <v>0.73853211009174313</v>
      </c>
      <c r="CE162" s="50">
        <v>60.654000000000003</v>
      </c>
      <c r="CT162" s="50">
        <f t="shared" si="76"/>
        <v>161</v>
      </c>
      <c r="CU162" s="50">
        <f t="shared" si="81"/>
        <v>0.52442996742671011</v>
      </c>
      <c r="CV162" s="50">
        <v>47.262</v>
      </c>
      <c r="DJ162" s="50">
        <f t="shared" si="77"/>
        <v>161</v>
      </c>
      <c r="DK162" s="50">
        <f t="shared" si="71"/>
        <v>0.93604651162790697</v>
      </c>
      <c r="DL162" s="50">
        <v>51.808999999999997</v>
      </c>
      <c r="DZ162" s="50">
        <f t="shared" si="78"/>
        <v>161</v>
      </c>
      <c r="EA162" s="50">
        <f t="shared" si="72"/>
        <v>0.59629629629629632</v>
      </c>
      <c r="EB162" s="50">
        <v>83.787999999999997</v>
      </c>
      <c r="EP162" s="50">
        <f t="shared" si="79"/>
        <v>161</v>
      </c>
      <c r="EQ162" s="50">
        <f t="shared" si="66"/>
        <v>0.62890625</v>
      </c>
      <c r="ER162" s="50">
        <v>17.527000000000001</v>
      </c>
      <c r="FF162" s="50">
        <f t="shared" si="80"/>
        <v>161</v>
      </c>
      <c r="FG162" s="50">
        <f t="shared" si="73"/>
        <v>0.92</v>
      </c>
      <c r="FH162" s="50">
        <v>7.3520000000000003</v>
      </c>
    </row>
    <row r="163" spans="35:164" x14ac:dyDescent="0.25">
      <c r="BM163" s="50">
        <f t="shared" si="74"/>
        <v>162</v>
      </c>
      <c r="BN163" s="50">
        <f t="shared" si="68"/>
        <v>0.57042253521126762</v>
      </c>
      <c r="BO163" s="52">
        <v>107</v>
      </c>
      <c r="CC163" s="50">
        <f t="shared" si="75"/>
        <v>162</v>
      </c>
      <c r="CD163" s="50">
        <f t="shared" si="69"/>
        <v>0.74311926605504586</v>
      </c>
      <c r="CE163" s="50">
        <v>61.183</v>
      </c>
      <c r="CT163" s="50">
        <f t="shared" si="76"/>
        <v>162</v>
      </c>
      <c r="CU163" s="50">
        <f t="shared" si="81"/>
        <v>0.52768729641693812</v>
      </c>
      <c r="CV163" s="50">
        <v>47.298000000000002</v>
      </c>
      <c r="DJ163" s="50">
        <f t="shared" si="77"/>
        <v>162</v>
      </c>
      <c r="DK163" s="50">
        <f t="shared" si="71"/>
        <v>0.94186046511627908</v>
      </c>
      <c r="DL163" s="50">
        <v>53.095999999999997</v>
      </c>
      <c r="DZ163" s="50">
        <f t="shared" si="78"/>
        <v>162</v>
      </c>
      <c r="EA163" s="50">
        <f t="shared" si="72"/>
        <v>0.6</v>
      </c>
      <c r="EB163" s="50">
        <v>84.113</v>
      </c>
      <c r="EP163" s="50">
        <f t="shared" si="79"/>
        <v>162</v>
      </c>
      <c r="EQ163" s="50">
        <f t="shared" si="66"/>
        <v>0.6328125</v>
      </c>
      <c r="ER163" s="50">
        <v>17.856000000000002</v>
      </c>
      <c r="FF163" s="50">
        <f t="shared" si="80"/>
        <v>162</v>
      </c>
      <c r="FG163" s="50">
        <f t="shared" si="73"/>
        <v>0.92571428571428571</v>
      </c>
      <c r="FH163" s="50">
        <v>7.3733000000000004</v>
      </c>
    </row>
    <row r="164" spans="35:164" x14ac:dyDescent="0.25">
      <c r="BM164" s="50">
        <f t="shared" si="74"/>
        <v>163</v>
      </c>
      <c r="BN164" s="50">
        <f t="shared" si="68"/>
        <v>0.573943661971831</v>
      </c>
      <c r="BO164" s="52">
        <v>107.04600000000001</v>
      </c>
      <c r="CC164" s="50">
        <f t="shared" si="75"/>
        <v>163</v>
      </c>
      <c r="CD164" s="50">
        <f t="shared" si="69"/>
        <v>0.74770642201834858</v>
      </c>
      <c r="CE164" s="50">
        <v>61.274000000000001</v>
      </c>
      <c r="CT164" s="50">
        <f t="shared" si="76"/>
        <v>163</v>
      </c>
      <c r="CU164" s="50">
        <f t="shared" si="81"/>
        <v>0.53094462540716614</v>
      </c>
      <c r="CV164" s="50">
        <v>47.8</v>
      </c>
      <c r="DJ164" s="50">
        <f t="shared" si="77"/>
        <v>163</v>
      </c>
      <c r="DK164" s="50">
        <f t="shared" si="71"/>
        <v>0.94767441860465118</v>
      </c>
      <c r="DL164" s="52">
        <v>53.164000000000001</v>
      </c>
      <c r="DZ164" s="50">
        <f t="shared" si="78"/>
        <v>163</v>
      </c>
      <c r="EA164" s="50">
        <f t="shared" si="72"/>
        <v>0.60370370370370374</v>
      </c>
      <c r="EB164" s="50">
        <v>84.802999999999997</v>
      </c>
      <c r="EP164" s="50">
        <f t="shared" si="79"/>
        <v>163</v>
      </c>
      <c r="EQ164" s="50">
        <f t="shared" si="66"/>
        <v>0.63671875</v>
      </c>
      <c r="ER164" s="50">
        <v>17.8947</v>
      </c>
      <c r="FF164" s="50">
        <f t="shared" si="80"/>
        <v>163</v>
      </c>
      <c r="FG164" s="50">
        <f t="shared" si="73"/>
        <v>0.93142857142857138</v>
      </c>
      <c r="FH164" s="50">
        <v>7.5</v>
      </c>
    </row>
    <row r="165" spans="35:164" x14ac:dyDescent="0.25">
      <c r="BM165" s="50">
        <f t="shared" si="74"/>
        <v>164</v>
      </c>
      <c r="BN165" s="50">
        <f t="shared" si="68"/>
        <v>0.57746478873239437</v>
      </c>
      <c r="BO165" s="52">
        <v>107.09</v>
      </c>
      <c r="CC165" s="50">
        <f t="shared" si="75"/>
        <v>164</v>
      </c>
      <c r="CD165" s="50">
        <f t="shared" si="69"/>
        <v>0.75229357798165142</v>
      </c>
      <c r="CE165" s="50">
        <v>61.633000000000003</v>
      </c>
      <c r="CT165" s="50">
        <f t="shared" si="76"/>
        <v>164</v>
      </c>
      <c r="CU165" s="50">
        <f t="shared" si="81"/>
        <v>0.53420195439739415</v>
      </c>
      <c r="CV165" s="50">
        <v>48.054000000000002</v>
      </c>
      <c r="DJ165" s="50">
        <f t="shared" si="77"/>
        <v>164</v>
      </c>
      <c r="DK165" s="50">
        <f t="shared" si="71"/>
        <v>0.95348837209302328</v>
      </c>
      <c r="DL165" s="50">
        <v>54.667999999999999</v>
      </c>
      <c r="DZ165" s="50">
        <f t="shared" si="78"/>
        <v>164</v>
      </c>
      <c r="EA165" s="50">
        <f t="shared" si="72"/>
        <v>0.6074074074074074</v>
      </c>
      <c r="EB165" s="50">
        <v>85</v>
      </c>
      <c r="EP165" s="50">
        <f t="shared" si="79"/>
        <v>164</v>
      </c>
      <c r="EQ165" s="50">
        <f t="shared" si="66"/>
        <v>0.640625</v>
      </c>
      <c r="ER165" s="50">
        <v>18.001000000000001</v>
      </c>
      <c r="FF165" s="50">
        <f t="shared" si="80"/>
        <v>164</v>
      </c>
      <c r="FG165" s="50">
        <f t="shared" si="73"/>
        <v>0.93714285714285717</v>
      </c>
      <c r="FH165" s="50">
        <v>7.7712000000000003</v>
      </c>
    </row>
    <row r="166" spans="35:164" x14ac:dyDescent="0.25">
      <c r="BM166" s="50">
        <f t="shared" si="74"/>
        <v>165</v>
      </c>
      <c r="BN166" s="50">
        <f t="shared" si="68"/>
        <v>0.58098591549295775</v>
      </c>
      <c r="BO166" s="52">
        <v>107.30344827586207</v>
      </c>
      <c r="CC166" s="50">
        <f t="shared" si="75"/>
        <v>165</v>
      </c>
      <c r="CD166" s="50">
        <f t="shared" si="69"/>
        <v>0.75688073394495414</v>
      </c>
      <c r="CE166" s="50">
        <v>62.161000000000001</v>
      </c>
      <c r="CT166" s="50">
        <f t="shared" si="76"/>
        <v>165</v>
      </c>
      <c r="CU166" s="50">
        <f t="shared" si="81"/>
        <v>0.53745928338762217</v>
      </c>
      <c r="CV166" s="50">
        <v>48.186</v>
      </c>
      <c r="DJ166" s="50">
        <f t="shared" si="77"/>
        <v>165</v>
      </c>
      <c r="DK166" s="50">
        <f t="shared" si="71"/>
        <v>0.95930232558139539</v>
      </c>
      <c r="DL166" s="52">
        <v>57.960999999999999</v>
      </c>
      <c r="DZ166" s="50">
        <f t="shared" si="78"/>
        <v>165</v>
      </c>
      <c r="EA166" s="50">
        <f t="shared" si="72"/>
        <v>0.61111111111111116</v>
      </c>
      <c r="EB166" s="50">
        <v>85.738</v>
      </c>
      <c r="EP166" s="50">
        <f t="shared" si="79"/>
        <v>165</v>
      </c>
      <c r="EQ166" s="50">
        <f t="shared" si="66"/>
        <v>0.64453125</v>
      </c>
      <c r="ER166" s="50">
        <v>18.001999999999999</v>
      </c>
      <c r="FF166" s="50">
        <f t="shared" si="80"/>
        <v>165</v>
      </c>
      <c r="FG166" s="50">
        <f t="shared" si="73"/>
        <v>0.94285714285714284</v>
      </c>
      <c r="FH166" s="50">
        <v>7.8692000000000002</v>
      </c>
    </row>
    <row r="167" spans="35:164" x14ac:dyDescent="0.25">
      <c r="BM167" s="50">
        <f t="shared" si="74"/>
        <v>166</v>
      </c>
      <c r="BN167" s="50">
        <f t="shared" si="68"/>
        <v>0.58450704225352113</v>
      </c>
      <c r="BO167" s="52">
        <v>109.02500000000001</v>
      </c>
      <c r="CC167" s="50">
        <f t="shared" si="75"/>
        <v>166</v>
      </c>
      <c r="CD167" s="50">
        <f t="shared" si="69"/>
        <v>0.76146788990825687</v>
      </c>
      <c r="CE167" s="50">
        <v>63.241</v>
      </c>
      <c r="CT167" s="50">
        <f t="shared" si="76"/>
        <v>166</v>
      </c>
      <c r="CU167" s="50">
        <f t="shared" si="81"/>
        <v>0.54071661237785018</v>
      </c>
      <c r="CV167" s="50">
        <v>48.314999999999998</v>
      </c>
      <c r="DJ167" s="50">
        <f t="shared" si="77"/>
        <v>166</v>
      </c>
      <c r="DK167" s="50">
        <f t="shared" si="71"/>
        <v>0.96511627906976749</v>
      </c>
      <c r="DL167" s="50">
        <v>58.170999999999999</v>
      </c>
      <c r="DZ167" s="50">
        <f t="shared" si="78"/>
        <v>166</v>
      </c>
      <c r="EA167" s="50">
        <f t="shared" si="72"/>
        <v>0.61481481481481481</v>
      </c>
      <c r="EB167" s="50">
        <v>85.968000000000004</v>
      </c>
      <c r="EP167" s="50">
        <f t="shared" si="79"/>
        <v>166</v>
      </c>
      <c r="EQ167" s="50">
        <f t="shared" si="66"/>
        <v>0.6484375</v>
      </c>
      <c r="ER167" s="50">
        <v>18.262</v>
      </c>
      <c r="FF167" s="50">
        <f t="shared" si="80"/>
        <v>166</v>
      </c>
      <c r="FG167" s="50">
        <f t="shared" si="73"/>
        <v>0.94857142857142862</v>
      </c>
      <c r="FH167" s="50">
        <v>7.9885000000000002</v>
      </c>
    </row>
    <row r="168" spans="35:164" x14ac:dyDescent="0.25">
      <c r="BM168" s="50">
        <f t="shared" si="74"/>
        <v>167</v>
      </c>
      <c r="BN168" s="50">
        <f t="shared" si="68"/>
        <v>0.5880281690140845</v>
      </c>
      <c r="BO168" s="52">
        <v>109.129</v>
      </c>
      <c r="CC168" s="50">
        <f t="shared" si="75"/>
        <v>167</v>
      </c>
      <c r="CD168" s="50">
        <f t="shared" si="69"/>
        <v>0.76605504587155959</v>
      </c>
      <c r="CE168" s="50">
        <v>63.276000000000003</v>
      </c>
      <c r="CT168" s="50">
        <f t="shared" si="76"/>
        <v>167</v>
      </c>
      <c r="CU168" s="50">
        <f t="shared" si="81"/>
        <v>0.5439739413680782</v>
      </c>
      <c r="CV168" s="50">
        <v>48.5</v>
      </c>
      <c r="DJ168" s="50">
        <f t="shared" si="77"/>
        <v>167</v>
      </c>
      <c r="DK168" s="50">
        <f t="shared" si="71"/>
        <v>0.97093023255813948</v>
      </c>
      <c r="DL168" s="50">
        <v>63.783999999999999</v>
      </c>
      <c r="DZ168" s="50">
        <f t="shared" si="78"/>
        <v>167</v>
      </c>
      <c r="EA168" s="50">
        <f t="shared" si="72"/>
        <v>0.61851851851851847</v>
      </c>
      <c r="EB168" s="50">
        <v>86.081000000000003</v>
      </c>
      <c r="EP168" s="50">
        <f t="shared" si="79"/>
        <v>167</v>
      </c>
      <c r="EQ168" s="50">
        <f t="shared" si="66"/>
        <v>0.65234375</v>
      </c>
      <c r="ER168" s="50">
        <v>18.692799999999998</v>
      </c>
      <c r="FF168" s="50">
        <f t="shared" si="80"/>
        <v>167</v>
      </c>
      <c r="FG168" s="50">
        <f t="shared" si="73"/>
        <v>0.95428571428571429</v>
      </c>
      <c r="FH168" s="50">
        <v>8.2036999999999995</v>
      </c>
    </row>
    <row r="169" spans="35:164" x14ac:dyDescent="0.25">
      <c r="BM169" s="50">
        <f t="shared" si="74"/>
        <v>168</v>
      </c>
      <c r="BN169" s="50">
        <f t="shared" si="68"/>
        <v>0.59154929577464788</v>
      </c>
      <c r="BO169" s="52">
        <v>110</v>
      </c>
      <c r="CC169" s="50">
        <f t="shared" si="75"/>
        <v>168</v>
      </c>
      <c r="CD169" s="50">
        <f t="shared" si="69"/>
        <v>0.77064220183486243</v>
      </c>
      <c r="CE169" s="50">
        <v>63.712000000000003</v>
      </c>
      <c r="CT169" s="50">
        <f t="shared" si="76"/>
        <v>168</v>
      </c>
      <c r="CU169" s="50">
        <f>(CT169/($DB$15 +1))</f>
        <v>0.54723127035830621</v>
      </c>
      <c r="CV169" s="52">
        <v>48.558999999999997</v>
      </c>
      <c r="DL169" s="50">
        <v>68.043999999999997</v>
      </c>
      <c r="DZ169" s="50">
        <f t="shared" si="78"/>
        <v>168</v>
      </c>
      <c r="EA169" s="50">
        <f t="shared" si="72"/>
        <v>0.62222222222222223</v>
      </c>
      <c r="EB169" s="50">
        <v>86.369</v>
      </c>
      <c r="EP169" s="50">
        <f t="shared" si="79"/>
        <v>168</v>
      </c>
      <c r="EQ169" s="50">
        <f t="shared" si="66"/>
        <v>0.65625</v>
      </c>
      <c r="ER169" s="50">
        <v>18.869</v>
      </c>
      <c r="FF169" s="50">
        <f t="shared" si="80"/>
        <v>168</v>
      </c>
      <c r="FG169" s="50">
        <f t="shared" si="73"/>
        <v>0.96</v>
      </c>
      <c r="FH169" s="50">
        <v>8.3299000000000003</v>
      </c>
    </row>
    <row r="170" spans="35:164" x14ac:dyDescent="0.25">
      <c r="BM170" s="50">
        <f t="shared" si="74"/>
        <v>169</v>
      </c>
      <c r="BN170" s="50">
        <f t="shared" si="68"/>
        <v>0.59507042253521125</v>
      </c>
      <c r="BO170" s="52">
        <v>110.17</v>
      </c>
      <c r="CC170" s="50">
        <f t="shared" si="75"/>
        <v>169</v>
      </c>
      <c r="CD170" s="50">
        <f t="shared" si="69"/>
        <v>0.77522935779816515</v>
      </c>
      <c r="CE170" s="50">
        <v>63.8</v>
      </c>
      <c r="CT170" s="50">
        <f t="shared" si="76"/>
        <v>169</v>
      </c>
      <c r="CU170" s="50">
        <f>(CT170/($DB$15 +1))</f>
        <v>0.55048859934853422</v>
      </c>
      <c r="CV170" s="50">
        <v>50.02</v>
      </c>
      <c r="DL170" s="50">
        <v>74.790999999999997</v>
      </c>
      <c r="DZ170" s="50">
        <f t="shared" si="78"/>
        <v>169</v>
      </c>
      <c r="EA170" s="50">
        <f t="shared" si="72"/>
        <v>0.62592592592592589</v>
      </c>
      <c r="EB170" s="50">
        <v>86.558000000000007</v>
      </c>
      <c r="EP170" s="50">
        <f t="shared" si="79"/>
        <v>169</v>
      </c>
      <c r="EQ170" s="50">
        <f t="shared" si="66"/>
        <v>0.66015625</v>
      </c>
      <c r="ER170" s="50">
        <v>18.960548270108525</v>
      </c>
      <c r="FF170" s="50">
        <f t="shared" si="80"/>
        <v>169</v>
      </c>
      <c r="FG170" s="50">
        <f t="shared" si="73"/>
        <v>0.96571428571428575</v>
      </c>
      <c r="FH170" s="50">
        <v>8.3541000000000007</v>
      </c>
    </row>
    <row r="171" spans="35:164" x14ac:dyDescent="0.25">
      <c r="BM171" s="50">
        <f t="shared" si="74"/>
        <v>170</v>
      </c>
      <c r="BN171" s="50">
        <f t="shared" si="68"/>
        <v>0.59859154929577463</v>
      </c>
      <c r="BO171" s="52">
        <v>110.274</v>
      </c>
      <c r="CC171" s="50">
        <f t="shared" si="75"/>
        <v>170</v>
      </c>
      <c r="CD171" s="50">
        <f t="shared" si="69"/>
        <v>0.77981651376146788</v>
      </c>
      <c r="CE171" s="50">
        <v>63.819000000000003</v>
      </c>
      <c r="CT171" s="50">
        <f t="shared" si="76"/>
        <v>170</v>
      </c>
      <c r="CU171" s="50">
        <f>(CT171/($DB$15 +1))</f>
        <v>0.55374592833876224</v>
      </c>
      <c r="CV171" s="50">
        <v>50.728000000000002</v>
      </c>
      <c r="DL171" s="50">
        <v>88.256</v>
      </c>
      <c r="DZ171" s="50">
        <f t="shared" si="78"/>
        <v>170</v>
      </c>
      <c r="EA171" s="50">
        <f t="shared" si="72"/>
        <v>0.62962962962962965</v>
      </c>
      <c r="EB171" s="50">
        <v>86.57</v>
      </c>
      <c r="EP171" s="50">
        <f t="shared" si="79"/>
        <v>170</v>
      </c>
      <c r="EQ171" s="50">
        <f t="shared" si="66"/>
        <v>0.6640625</v>
      </c>
      <c r="ER171" s="50">
        <v>19.010000000000002</v>
      </c>
      <c r="FF171" s="50">
        <f t="shared" si="80"/>
        <v>170</v>
      </c>
      <c r="FG171" s="50">
        <f t="shared" si="73"/>
        <v>0.97142857142857142</v>
      </c>
      <c r="FH171" s="50">
        <v>8.4601000000000006</v>
      </c>
    </row>
    <row r="172" spans="35:164" x14ac:dyDescent="0.25">
      <c r="AI172" s="52"/>
      <c r="BM172" s="50">
        <f t="shared" si="74"/>
        <v>171</v>
      </c>
      <c r="BN172" s="50">
        <f t="shared" si="68"/>
        <v>0.602112676056338</v>
      </c>
      <c r="BO172" s="52">
        <v>113.086</v>
      </c>
      <c r="CC172" s="50">
        <f t="shared" si="75"/>
        <v>171</v>
      </c>
      <c r="CD172" s="50">
        <f t="shared" si="69"/>
        <v>0.7844036697247706</v>
      </c>
      <c r="CE172" s="50">
        <v>64.575999999999993</v>
      </c>
      <c r="CT172" s="50">
        <f t="shared" si="76"/>
        <v>171</v>
      </c>
      <c r="CU172" s="50">
        <f>(CT172/($DB$15 +1))</f>
        <v>0.55700325732899025</v>
      </c>
      <c r="CV172" s="50">
        <v>51.777999999999999</v>
      </c>
      <c r="DL172" s="50">
        <v>90.147000000000006</v>
      </c>
      <c r="DZ172" s="50">
        <f t="shared" si="78"/>
        <v>171</v>
      </c>
      <c r="EA172" s="50">
        <f t="shared" si="72"/>
        <v>0.6333333333333333</v>
      </c>
      <c r="EB172" s="50">
        <v>86.825000000000003</v>
      </c>
      <c r="EP172" s="50">
        <f t="shared" si="79"/>
        <v>171</v>
      </c>
      <c r="EQ172" s="50">
        <f t="shared" si="66"/>
        <v>0.66796875</v>
      </c>
      <c r="ER172" s="51">
        <v>19.014399999999998</v>
      </c>
      <c r="FF172" s="50">
        <f t="shared" si="80"/>
        <v>171</v>
      </c>
      <c r="FG172" s="50">
        <f t="shared" si="73"/>
        <v>0.97714285714285709</v>
      </c>
      <c r="FH172" s="50">
        <v>8.5126000000000008</v>
      </c>
    </row>
    <row r="173" spans="35:164" x14ac:dyDescent="0.25">
      <c r="BM173" s="50">
        <f t="shared" si="74"/>
        <v>172</v>
      </c>
      <c r="BN173" s="50">
        <f t="shared" si="68"/>
        <v>0.60563380281690138</v>
      </c>
      <c r="BO173" s="52">
        <v>113.11724137931034</v>
      </c>
      <c r="CC173" s="50">
        <f t="shared" si="75"/>
        <v>172</v>
      </c>
      <c r="CD173" s="50">
        <f t="shared" si="69"/>
        <v>0.78899082568807344</v>
      </c>
      <c r="CE173" s="50">
        <v>64.811999999999998</v>
      </c>
      <c r="CT173" s="50">
        <f t="shared" si="76"/>
        <v>172</v>
      </c>
      <c r="CU173" s="50">
        <f t="shared" ref="CU173:CU236" si="82">(CT173/($DB$15 +1))</f>
        <v>0.56026058631921827</v>
      </c>
      <c r="CV173" s="50">
        <v>52.082999999999998</v>
      </c>
      <c r="DZ173" s="50">
        <f t="shared" si="78"/>
        <v>172</v>
      </c>
      <c r="EA173" s="50">
        <f t="shared" si="72"/>
        <v>0.63703703703703707</v>
      </c>
      <c r="EB173" s="50">
        <v>86.9</v>
      </c>
      <c r="EP173" s="50">
        <f t="shared" si="79"/>
        <v>172</v>
      </c>
      <c r="EQ173" s="50">
        <f t="shared" si="66"/>
        <v>0.671875</v>
      </c>
      <c r="ER173" s="50">
        <v>19.024000000000001</v>
      </c>
      <c r="FF173" s="50">
        <f t="shared" si="80"/>
        <v>172</v>
      </c>
      <c r="FG173" s="50">
        <f t="shared" si="73"/>
        <v>0.98285714285714287</v>
      </c>
      <c r="FH173" s="50">
        <v>8.6704000000000008</v>
      </c>
    </row>
    <row r="174" spans="35:164" x14ac:dyDescent="0.25">
      <c r="AI174" s="52"/>
      <c r="BM174" s="50">
        <f t="shared" si="74"/>
        <v>173</v>
      </c>
      <c r="BN174" s="50">
        <f t="shared" si="68"/>
        <v>0.60915492957746475</v>
      </c>
      <c r="BO174" s="52">
        <v>113.60599999999999</v>
      </c>
      <c r="CC174" s="50">
        <f t="shared" si="75"/>
        <v>173</v>
      </c>
      <c r="CD174" s="50">
        <f t="shared" si="69"/>
        <v>0.79357798165137616</v>
      </c>
      <c r="CE174" s="50">
        <v>65</v>
      </c>
      <c r="CT174" s="50">
        <f t="shared" si="76"/>
        <v>173</v>
      </c>
      <c r="CU174" s="50">
        <f t="shared" si="82"/>
        <v>0.56351791530944628</v>
      </c>
      <c r="CV174" s="50">
        <v>52.3</v>
      </c>
      <c r="DZ174" s="50">
        <f t="shared" si="78"/>
        <v>173</v>
      </c>
      <c r="EA174" s="50">
        <f t="shared" si="72"/>
        <v>0.64074074074074072</v>
      </c>
      <c r="EB174" s="50">
        <v>87.909000000000006</v>
      </c>
      <c r="EP174" s="50">
        <f t="shared" si="79"/>
        <v>173</v>
      </c>
      <c r="EQ174" s="50">
        <f t="shared" si="66"/>
        <v>0.67578125</v>
      </c>
      <c r="ER174" s="50">
        <v>19.181999999999999</v>
      </c>
      <c r="FF174" s="50">
        <f t="shared" si="80"/>
        <v>173</v>
      </c>
      <c r="FG174" s="50">
        <f t="shared" si="73"/>
        <v>0.98857142857142855</v>
      </c>
      <c r="FH174" s="50">
        <v>9.3000000000000007</v>
      </c>
    </row>
    <row r="175" spans="35:164" x14ac:dyDescent="0.25">
      <c r="BM175" s="50">
        <f t="shared" si="74"/>
        <v>174</v>
      </c>
      <c r="BN175" s="50">
        <f t="shared" si="68"/>
        <v>0.61267605633802813</v>
      </c>
      <c r="BO175" s="52">
        <v>114.023</v>
      </c>
      <c r="CC175" s="50">
        <f t="shared" si="75"/>
        <v>174</v>
      </c>
      <c r="CD175" s="50">
        <f t="shared" si="69"/>
        <v>0.79816513761467889</v>
      </c>
      <c r="CE175" s="50">
        <v>65.034000000000006</v>
      </c>
      <c r="CT175" s="50">
        <f t="shared" si="76"/>
        <v>174</v>
      </c>
      <c r="CU175" s="50">
        <f t="shared" si="82"/>
        <v>0.5667752442996743</v>
      </c>
      <c r="CV175" s="50">
        <v>52.506999999999998</v>
      </c>
      <c r="DZ175" s="50">
        <f t="shared" si="78"/>
        <v>174</v>
      </c>
      <c r="EA175" s="50">
        <f t="shared" si="72"/>
        <v>0.64444444444444449</v>
      </c>
      <c r="EB175" s="50">
        <v>88.177000000000007</v>
      </c>
      <c r="EP175" s="50">
        <f t="shared" si="79"/>
        <v>174</v>
      </c>
      <c r="EQ175" s="50">
        <f t="shared" si="66"/>
        <v>0.6796875</v>
      </c>
      <c r="ER175" s="50">
        <v>19.312000000000001</v>
      </c>
      <c r="FF175" s="50">
        <f t="shared" si="80"/>
        <v>174</v>
      </c>
      <c r="FG175" s="50">
        <f t="shared" si="73"/>
        <v>0.99428571428571433</v>
      </c>
      <c r="FH175" s="50">
        <v>11.5</v>
      </c>
    </row>
    <row r="176" spans="35:164" x14ac:dyDescent="0.25">
      <c r="BM176" s="50">
        <f t="shared" si="74"/>
        <v>175</v>
      </c>
      <c r="BN176" s="50">
        <f t="shared" si="68"/>
        <v>0.61619718309859151</v>
      </c>
      <c r="BO176" s="52">
        <v>114.71034482758621</v>
      </c>
      <c r="CC176" s="50">
        <f t="shared" si="75"/>
        <v>175</v>
      </c>
      <c r="CD176" s="50">
        <f t="shared" si="69"/>
        <v>0.80275229357798161</v>
      </c>
      <c r="CE176" s="50">
        <v>65.445999999999998</v>
      </c>
      <c r="CT176" s="50">
        <f t="shared" si="76"/>
        <v>175</v>
      </c>
      <c r="CU176" s="50">
        <f t="shared" si="82"/>
        <v>0.57003257328990231</v>
      </c>
      <c r="CV176" s="50">
        <v>52.9</v>
      </c>
      <c r="DZ176" s="50">
        <f t="shared" si="78"/>
        <v>175</v>
      </c>
      <c r="EA176" s="50">
        <f t="shared" si="72"/>
        <v>0.64814814814814814</v>
      </c>
      <c r="EB176" s="50">
        <v>88.409000000000006</v>
      </c>
      <c r="EP176" s="50">
        <f t="shared" si="79"/>
        <v>175</v>
      </c>
      <c r="EQ176" s="50">
        <f t="shared" si="66"/>
        <v>0.68359375</v>
      </c>
      <c r="ER176" s="50">
        <v>19.316800000000001</v>
      </c>
    </row>
    <row r="177" spans="35:148" x14ac:dyDescent="0.25">
      <c r="BM177" s="50">
        <f t="shared" si="74"/>
        <v>176</v>
      </c>
      <c r="BN177" s="50">
        <f t="shared" si="68"/>
        <v>0.61971830985915488</v>
      </c>
      <c r="BO177" s="52">
        <v>115.48099999999999</v>
      </c>
      <c r="CC177" s="50">
        <f t="shared" si="75"/>
        <v>176</v>
      </c>
      <c r="CD177" s="50">
        <f t="shared" si="69"/>
        <v>0.80733944954128445</v>
      </c>
      <c r="CE177" s="51">
        <v>65.500075842193084</v>
      </c>
      <c r="CT177" s="50">
        <f t="shared" si="76"/>
        <v>176</v>
      </c>
      <c r="CU177" s="50">
        <f t="shared" si="82"/>
        <v>0.57328990228013033</v>
      </c>
      <c r="CV177" s="50">
        <v>53.5</v>
      </c>
      <c r="DZ177" s="50">
        <f t="shared" si="78"/>
        <v>176</v>
      </c>
      <c r="EA177" s="50">
        <f t="shared" si="72"/>
        <v>0.6518518518518519</v>
      </c>
      <c r="EB177" s="50">
        <v>89.45</v>
      </c>
      <c r="EP177" s="50">
        <f t="shared" si="79"/>
        <v>176</v>
      </c>
      <c r="EQ177" s="50">
        <f t="shared" si="66"/>
        <v>0.6875</v>
      </c>
      <c r="ER177" s="50">
        <v>20.364599999999999</v>
      </c>
    </row>
    <row r="178" spans="35:148" x14ac:dyDescent="0.25">
      <c r="BM178" s="50">
        <f t="shared" si="74"/>
        <v>177</v>
      </c>
      <c r="BN178" s="50">
        <f t="shared" si="68"/>
        <v>0.62323943661971826</v>
      </c>
      <c r="BO178" s="52">
        <v>116.98</v>
      </c>
      <c r="CC178" s="50">
        <f t="shared" si="75"/>
        <v>177</v>
      </c>
      <c r="CD178" s="50">
        <f t="shared" si="69"/>
        <v>0.81192660550458717</v>
      </c>
      <c r="CE178" s="50">
        <v>65.873999999999995</v>
      </c>
      <c r="CT178" s="50">
        <f t="shared" si="76"/>
        <v>177</v>
      </c>
      <c r="CU178" s="50">
        <f t="shared" si="82"/>
        <v>0.57654723127035834</v>
      </c>
      <c r="CV178" s="50">
        <v>53.808999999999997</v>
      </c>
      <c r="DZ178" s="50">
        <f t="shared" si="78"/>
        <v>177</v>
      </c>
      <c r="EA178" s="50">
        <f t="shared" si="72"/>
        <v>0.65555555555555556</v>
      </c>
      <c r="EB178" s="50">
        <v>90.32</v>
      </c>
      <c r="EP178" s="50">
        <f t="shared" si="79"/>
        <v>177</v>
      </c>
      <c r="EQ178" s="50">
        <f t="shared" si="66"/>
        <v>0.69140625</v>
      </c>
      <c r="ER178" s="50">
        <v>20.516200000000001</v>
      </c>
    </row>
    <row r="179" spans="35:148" x14ac:dyDescent="0.25">
      <c r="BM179" s="50">
        <f t="shared" si="74"/>
        <v>178</v>
      </c>
      <c r="BN179" s="50">
        <f t="shared" si="68"/>
        <v>0.62676056338028174</v>
      </c>
      <c r="BO179" s="52">
        <v>117.44827586206897</v>
      </c>
      <c r="CC179" s="50">
        <f t="shared" si="75"/>
        <v>178</v>
      </c>
      <c r="CD179" s="50">
        <f t="shared" si="69"/>
        <v>0.8165137614678899</v>
      </c>
      <c r="CE179" s="50">
        <v>66.198999999999998</v>
      </c>
      <c r="CT179" s="50">
        <f t="shared" si="76"/>
        <v>178</v>
      </c>
      <c r="CU179" s="50">
        <f t="shared" si="82"/>
        <v>0.57980456026058635</v>
      </c>
      <c r="CV179" s="50">
        <v>53.853999999999999</v>
      </c>
      <c r="DZ179" s="50">
        <f t="shared" si="78"/>
        <v>178</v>
      </c>
      <c r="EA179" s="50">
        <f t="shared" si="72"/>
        <v>0.65925925925925921</v>
      </c>
      <c r="EB179" s="50">
        <v>90.321157213971503</v>
      </c>
      <c r="EP179" s="50">
        <f t="shared" si="79"/>
        <v>178</v>
      </c>
      <c r="EQ179" s="50">
        <f t="shared" si="66"/>
        <v>0.6953125</v>
      </c>
      <c r="ER179" s="50">
        <v>20.5383</v>
      </c>
    </row>
    <row r="180" spans="35:148" x14ac:dyDescent="0.25">
      <c r="BM180" s="50">
        <f t="shared" si="74"/>
        <v>179</v>
      </c>
      <c r="BN180" s="50">
        <f t="shared" si="68"/>
        <v>0.63028169014084512</v>
      </c>
      <c r="BO180" s="52">
        <v>117.876</v>
      </c>
      <c r="CC180" s="50">
        <f t="shared" si="75"/>
        <v>179</v>
      </c>
      <c r="CD180" s="50">
        <f t="shared" si="69"/>
        <v>0.82110091743119262</v>
      </c>
      <c r="CE180" s="50">
        <v>66.254000000000005</v>
      </c>
      <c r="CT180" s="50">
        <f t="shared" si="76"/>
        <v>179</v>
      </c>
      <c r="CU180" s="50">
        <f t="shared" si="82"/>
        <v>0.58306188925081437</v>
      </c>
      <c r="CV180" s="50">
        <v>53.938000000000002</v>
      </c>
      <c r="DZ180" s="50">
        <f t="shared" si="78"/>
        <v>179</v>
      </c>
      <c r="EA180" s="50">
        <f t="shared" si="72"/>
        <v>0.66296296296296298</v>
      </c>
      <c r="EB180" s="50">
        <v>90.885000000000005</v>
      </c>
      <c r="EP180" s="50">
        <f t="shared" si="79"/>
        <v>179</v>
      </c>
      <c r="EQ180" s="50">
        <f t="shared" si="66"/>
        <v>0.69921875</v>
      </c>
      <c r="ER180" s="50">
        <v>20.722000000000001</v>
      </c>
    </row>
    <row r="181" spans="35:148" x14ac:dyDescent="0.25">
      <c r="BM181" s="50">
        <f t="shared" si="74"/>
        <v>180</v>
      </c>
      <c r="BN181" s="50">
        <f t="shared" si="68"/>
        <v>0.63380281690140849</v>
      </c>
      <c r="BO181" s="52">
        <v>118.709</v>
      </c>
      <c r="CC181" s="50">
        <f t="shared" si="75"/>
        <v>180</v>
      </c>
      <c r="CD181" s="50">
        <f t="shared" si="69"/>
        <v>0.82568807339449546</v>
      </c>
      <c r="CE181" s="50">
        <v>66.680999999999997</v>
      </c>
      <c r="CT181" s="50">
        <f t="shared" si="76"/>
        <v>180</v>
      </c>
      <c r="CU181" s="50">
        <f t="shared" si="82"/>
        <v>0.58631921824104238</v>
      </c>
      <c r="CV181" s="50">
        <v>54</v>
      </c>
      <c r="DZ181" s="50">
        <f t="shared" si="78"/>
        <v>180</v>
      </c>
      <c r="EA181" s="50">
        <f t="shared" si="72"/>
        <v>0.66666666666666663</v>
      </c>
      <c r="EB181" s="50">
        <v>90.98</v>
      </c>
      <c r="EP181" s="50">
        <f t="shared" si="79"/>
        <v>180</v>
      </c>
      <c r="EQ181" s="50">
        <f t="shared" ref="EQ181:EQ244" si="83">(EP181/($EX$15 +1))</f>
        <v>0.703125</v>
      </c>
      <c r="ER181" s="50">
        <v>20.952000000000002</v>
      </c>
    </row>
    <row r="182" spans="35:148" x14ac:dyDescent="0.25">
      <c r="BM182" s="50">
        <f t="shared" si="74"/>
        <v>181</v>
      </c>
      <c r="BN182" s="50">
        <f t="shared" si="68"/>
        <v>0.63732394366197187</v>
      </c>
      <c r="BO182" s="52">
        <v>119.646</v>
      </c>
      <c r="CC182" s="50">
        <f t="shared" si="75"/>
        <v>181</v>
      </c>
      <c r="CD182" s="50">
        <f t="shared" si="69"/>
        <v>0.83027522935779818</v>
      </c>
      <c r="CE182" s="51">
        <v>66.879024807291884</v>
      </c>
      <c r="CT182" s="50">
        <f t="shared" si="76"/>
        <v>181</v>
      </c>
      <c r="CU182" s="50">
        <f t="shared" si="82"/>
        <v>0.5895765472312704</v>
      </c>
      <c r="CV182" s="50">
        <v>54.116999999999997</v>
      </c>
      <c r="DZ182" s="50">
        <f t="shared" si="78"/>
        <v>181</v>
      </c>
      <c r="EA182" s="50">
        <f t="shared" si="72"/>
        <v>0.67037037037037039</v>
      </c>
      <c r="EB182" s="50">
        <v>92.506</v>
      </c>
      <c r="EP182" s="50">
        <f t="shared" si="79"/>
        <v>181</v>
      </c>
      <c r="EQ182" s="50">
        <f t="shared" si="83"/>
        <v>0.70703125</v>
      </c>
      <c r="ER182" s="50">
        <v>21.128</v>
      </c>
    </row>
    <row r="183" spans="35:148" x14ac:dyDescent="0.25">
      <c r="BM183" s="50">
        <f t="shared" si="74"/>
        <v>182</v>
      </c>
      <c r="BN183" s="50">
        <f t="shared" si="68"/>
        <v>0.64084507042253525</v>
      </c>
      <c r="BO183" s="52">
        <v>119.75700000000001</v>
      </c>
      <c r="CC183" s="50">
        <f t="shared" si="75"/>
        <v>182</v>
      </c>
      <c r="CD183" s="50">
        <f t="shared" si="69"/>
        <v>0.83486238532110091</v>
      </c>
      <c r="CE183" s="50">
        <v>67.247</v>
      </c>
      <c r="CT183" s="50">
        <f t="shared" si="76"/>
        <v>182</v>
      </c>
      <c r="CU183" s="50">
        <f t="shared" si="82"/>
        <v>0.59283387622149841</v>
      </c>
      <c r="CV183" s="50">
        <v>54.5</v>
      </c>
      <c r="DZ183" s="50">
        <f t="shared" si="78"/>
        <v>182</v>
      </c>
      <c r="EA183" s="50">
        <f t="shared" si="72"/>
        <v>0.67407407407407405</v>
      </c>
      <c r="EB183" s="50">
        <v>93.605999999999995</v>
      </c>
      <c r="EP183" s="50">
        <f t="shared" si="79"/>
        <v>182</v>
      </c>
      <c r="EQ183" s="50">
        <f t="shared" si="83"/>
        <v>0.7109375</v>
      </c>
      <c r="ER183" s="50">
        <v>21.1843</v>
      </c>
    </row>
    <row r="184" spans="35:148" x14ac:dyDescent="0.25">
      <c r="AI184" s="52"/>
      <c r="BM184" s="50">
        <f t="shared" si="74"/>
        <v>183</v>
      </c>
      <c r="BN184" s="50">
        <f t="shared" si="68"/>
        <v>0.64436619718309862</v>
      </c>
      <c r="BO184" s="52">
        <v>119.854</v>
      </c>
      <c r="CC184" s="50">
        <f t="shared" si="75"/>
        <v>183</v>
      </c>
      <c r="CD184" s="50">
        <f t="shared" si="69"/>
        <v>0.83944954128440363</v>
      </c>
      <c r="CE184" s="50">
        <v>67.503</v>
      </c>
      <c r="CT184" s="50">
        <f t="shared" si="76"/>
        <v>183</v>
      </c>
      <c r="CU184" s="50">
        <f t="shared" si="82"/>
        <v>0.59609120521172643</v>
      </c>
      <c r="CV184" s="50">
        <v>54.969000000000001</v>
      </c>
      <c r="DZ184" s="50">
        <f t="shared" si="78"/>
        <v>183</v>
      </c>
      <c r="EA184" s="50">
        <f t="shared" si="72"/>
        <v>0.67777777777777781</v>
      </c>
      <c r="EB184" s="50">
        <v>95</v>
      </c>
      <c r="EP184" s="50">
        <f t="shared" si="79"/>
        <v>183</v>
      </c>
      <c r="EQ184" s="50">
        <f t="shared" si="83"/>
        <v>0.71484375</v>
      </c>
      <c r="ER184" s="50">
        <v>21.344000000000001</v>
      </c>
    </row>
    <row r="185" spans="35:148" x14ac:dyDescent="0.25">
      <c r="BM185" s="50">
        <f t="shared" si="74"/>
        <v>184</v>
      </c>
      <c r="BN185" s="50">
        <f t="shared" si="68"/>
        <v>0.647887323943662</v>
      </c>
      <c r="BO185" s="52">
        <v>119.958</v>
      </c>
      <c r="CC185" s="50">
        <f t="shared" si="75"/>
        <v>184</v>
      </c>
      <c r="CD185" s="50">
        <f t="shared" si="69"/>
        <v>0.84403669724770647</v>
      </c>
      <c r="CE185" s="50">
        <v>68.096999999999994</v>
      </c>
      <c r="CT185" s="50">
        <f t="shared" si="76"/>
        <v>184</v>
      </c>
      <c r="CU185" s="50">
        <f t="shared" si="82"/>
        <v>0.59934853420195444</v>
      </c>
      <c r="CV185" s="50">
        <v>55.234999999999999</v>
      </c>
      <c r="DZ185" s="50">
        <f t="shared" si="78"/>
        <v>184</v>
      </c>
      <c r="EA185" s="50">
        <f t="shared" si="72"/>
        <v>0.68148148148148147</v>
      </c>
      <c r="EB185" s="50">
        <v>95.498999999999995</v>
      </c>
      <c r="EP185" s="50">
        <f t="shared" si="79"/>
        <v>184</v>
      </c>
      <c r="EQ185" s="50">
        <f t="shared" si="83"/>
        <v>0.71875</v>
      </c>
      <c r="ER185" s="50">
        <v>21.37</v>
      </c>
    </row>
    <row r="186" spans="35:148" x14ac:dyDescent="0.25">
      <c r="AI186" s="52"/>
      <c r="BM186" s="50">
        <f t="shared" si="74"/>
        <v>185</v>
      </c>
      <c r="BN186" s="50">
        <f t="shared" si="68"/>
        <v>0.65140845070422537</v>
      </c>
      <c r="BO186" s="52">
        <v>122.45699999999999</v>
      </c>
      <c r="CC186" s="50">
        <f t="shared" si="75"/>
        <v>185</v>
      </c>
      <c r="CD186" s="50">
        <f t="shared" si="69"/>
        <v>0.84862385321100919</v>
      </c>
      <c r="CE186" s="50">
        <v>68.174000000000007</v>
      </c>
      <c r="CT186" s="50">
        <f t="shared" si="76"/>
        <v>185</v>
      </c>
      <c r="CU186" s="50">
        <f t="shared" si="82"/>
        <v>0.60260586319218246</v>
      </c>
      <c r="CV186" s="50">
        <v>55.4</v>
      </c>
      <c r="DZ186" s="50">
        <f t="shared" si="78"/>
        <v>185</v>
      </c>
      <c r="EA186" s="50">
        <f t="shared" si="72"/>
        <v>0.68518518518518523</v>
      </c>
      <c r="EB186" s="50">
        <v>95.897999999999996</v>
      </c>
      <c r="EP186" s="50">
        <f t="shared" si="79"/>
        <v>185</v>
      </c>
      <c r="EQ186" s="50">
        <f t="shared" si="83"/>
        <v>0.72265625</v>
      </c>
      <c r="ER186" s="50">
        <v>21.587</v>
      </c>
    </row>
    <row r="187" spans="35:148" x14ac:dyDescent="0.25">
      <c r="BM187" s="50">
        <f t="shared" si="74"/>
        <v>186</v>
      </c>
      <c r="BN187" s="50">
        <f t="shared" si="68"/>
        <v>0.65492957746478875</v>
      </c>
      <c r="BO187" s="52">
        <v>122.7</v>
      </c>
      <c r="CC187" s="50">
        <f t="shared" si="75"/>
        <v>186</v>
      </c>
      <c r="CD187" s="50">
        <f t="shared" si="69"/>
        <v>0.85321100917431192</v>
      </c>
      <c r="CE187" s="50">
        <v>68.540999999999997</v>
      </c>
      <c r="CT187" s="50">
        <f t="shared" si="76"/>
        <v>186</v>
      </c>
      <c r="CU187" s="50">
        <f t="shared" si="82"/>
        <v>0.60586319218241047</v>
      </c>
      <c r="CV187" s="50">
        <v>56.192</v>
      </c>
      <c r="DZ187" s="50">
        <f t="shared" si="78"/>
        <v>186</v>
      </c>
      <c r="EA187" s="50">
        <f t="shared" si="72"/>
        <v>0.68888888888888888</v>
      </c>
      <c r="EB187" s="50">
        <v>96.376000000000005</v>
      </c>
      <c r="EP187" s="50">
        <f t="shared" si="79"/>
        <v>186</v>
      </c>
      <c r="EQ187" s="50">
        <f t="shared" si="83"/>
        <v>0.7265625</v>
      </c>
      <c r="ER187" s="50">
        <v>21.796900000000001</v>
      </c>
    </row>
    <row r="188" spans="35:148" x14ac:dyDescent="0.25">
      <c r="AI188" s="52"/>
      <c r="BM188" s="50">
        <f t="shared" si="74"/>
        <v>187</v>
      </c>
      <c r="BN188" s="50">
        <f t="shared" si="68"/>
        <v>0.65845070422535212</v>
      </c>
      <c r="BO188" s="52">
        <v>126.821</v>
      </c>
      <c r="CC188" s="50">
        <f t="shared" si="75"/>
        <v>187</v>
      </c>
      <c r="CD188" s="50">
        <f t="shared" si="69"/>
        <v>0.85779816513761464</v>
      </c>
      <c r="CE188" s="50">
        <v>69.558999999999997</v>
      </c>
      <c r="CT188" s="50">
        <f t="shared" si="76"/>
        <v>187</v>
      </c>
      <c r="CU188" s="50">
        <f t="shared" si="82"/>
        <v>0.60912052117263848</v>
      </c>
      <c r="CV188" s="50">
        <v>56.225999999999999</v>
      </c>
      <c r="DZ188" s="50">
        <f t="shared" si="78"/>
        <v>187</v>
      </c>
      <c r="EA188" s="50">
        <f t="shared" si="72"/>
        <v>0.69259259259259254</v>
      </c>
      <c r="EB188" s="50">
        <v>96.739000000000004</v>
      </c>
      <c r="EP188" s="50">
        <f t="shared" si="79"/>
        <v>187</v>
      </c>
      <c r="EQ188" s="50">
        <f t="shared" si="83"/>
        <v>0.73046875</v>
      </c>
      <c r="ER188" s="52">
        <v>22.0139</v>
      </c>
    </row>
    <row r="189" spans="35:148" x14ac:dyDescent="0.25">
      <c r="BM189" s="50">
        <f t="shared" si="74"/>
        <v>188</v>
      </c>
      <c r="BN189" s="50">
        <f t="shared" si="68"/>
        <v>0.6619718309859155</v>
      </c>
      <c r="BO189" s="52">
        <v>127.039</v>
      </c>
      <c r="CC189" s="50">
        <f t="shared" si="75"/>
        <v>188</v>
      </c>
      <c r="CD189" s="50">
        <f t="shared" si="69"/>
        <v>0.86238532110091748</v>
      </c>
      <c r="CE189" s="50">
        <v>70.194999999999993</v>
      </c>
      <c r="CT189" s="50">
        <f t="shared" si="76"/>
        <v>188</v>
      </c>
      <c r="CU189" s="50">
        <f t="shared" si="82"/>
        <v>0.6123778501628665</v>
      </c>
      <c r="CV189" s="50">
        <v>57.448999999999998</v>
      </c>
      <c r="DZ189" s="50">
        <f t="shared" si="78"/>
        <v>188</v>
      </c>
      <c r="EA189" s="50">
        <f t="shared" si="72"/>
        <v>0.6962962962962963</v>
      </c>
      <c r="EB189" s="50">
        <v>96.787999999999997</v>
      </c>
      <c r="EP189" s="50">
        <f t="shared" si="79"/>
        <v>188</v>
      </c>
      <c r="EQ189" s="50">
        <f t="shared" si="83"/>
        <v>0.734375</v>
      </c>
      <c r="ER189" s="50">
        <v>22.045999999999999</v>
      </c>
    </row>
    <row r="190" spans="35:148" x14ac:dyDescent="0.25">
      <c r="BM190" s="50">
        <f t="shared" si="74"/>
        <v>189</v>
      </c>
      <c r="BN190" s="50">
        <f t="shared" si="68"/>
        <v>0.66549295774647887</v>
      </c>
      <c r="BO190" s="52">
        <v>127.94</v>
      </c>
      <c r="CC190" s="50">
        <f t="shared" si="75"/>
        <v>189</v>
      </c>
      <c r="CD190" s="50">
        <f t="shared" si="69"/>
        <v>0.8669724770642202</v>
      </c>
      <c r="CE190" s="50">
        <v>70.777000000000001</v>
      </c>
      <c r="CT190" s="50">
        <f t="shared" si="76"/>
        <v>189</v>
      </c>
      <c r="CU190" s="50">
        <f t="shared" si="82"/>
        <v>0.61563517915309451</v>
      </c>
      <c r="CV190" s="50">
        <v>57.476999999999997</v>
      </c>
      <c r="DZ190" s="50">
        <f t="shared" si="78"/>
        <v>189</v>
      </c>
      <c r="EA190" s="50">
        <f t="shared" si="72"/>
        <v>0.7</v>
      </c>
      <c r="EB190" s="50">
        <v>97.04</v>
      </c>
      <c r="EP190" s="50">
        <f t="shared" si="79"/>
        <v>189</v>
      </c>
      <c r="EQ190" s="50">
        <f t="shared" si="83"/>
        <v>0.73828125</v>
      </c>
      <c r="ER190" s="52">
        <v>22.058</v>
      </c>
    </row>
    <row r="191" spans="35:148" x14ac:dyDescent="0.25">
      <c r="BM191" s="50">
        <f t="shared" si="74"/>
        <v>190</v>
      </c>
      <c r="BN191" s="50">
        <f t="shared" si="68"/>
        <v>0.66901408450704225</v>
      </c>
      <c r="BO191" s="52">
        <v>128.70500000000001</v>
      </c>
      <c r="CC191" s="50">
        <f t="shared" si="75"/>
        <v>190</v>
      </c>
      <c r="CD191" s="50">
        <f t="shared" si="69"/>
        <v>0.87155963302752293</v>
      </c>
      <c r="CE191" s="50">
        <v>71</v>
      </c>
      <c r="CT191" s="50">
        <f t="shared" si="76"/>
        <v>190</v>
      </c>
      <c r="CU191" s="50">
        <f t="shared" si="82"/>
        <v>0.61889250814332253</v>
      </c>
      <c r="CV191" s="50">
        <v>57.5</v>
      </c>
      <c r="DZ191" s="50">
        <f t="shared" si="78"/>
        <v>190</v>
      </c>
      <c r="EA191" s="50">
        <f t="shared" si="72"/>
        <v>0.70370370370370372</v>
      </c>
      <c r="EB191" s="50">
        <v>97.213999999999999</v>
      </c>
      <c r="EP191" s="50">
        <f t="shared" si="79"/>
        <v>190</v>
      </c>
      <c r="EQ191" s="50">
        <f t="shared" si="83"/>
        <v>0.7421875</v>
      </c>
      <c r="ER191" s="50">
        <v>22.177499999999998</v>
      </c>
    </row>
    <row r="192" spans="35:148" x14ac:dyDescent="0.25">
      <c r="BM192" s="50">
        <f t="shared" si="74"/>
        <v>191</v>
      </c>
      <c r="BN192" s="50">
        <f t="shared" si="68"/>
        <v>0.67253521126760563</v>
      </c>
      <c r="BO192" s="52">
        <v>128.80000000000001</v>
      </c>
      <c r="CC192" s="50">
        <f t="shared" si="75"/>
        <v>191</v>
      </c>
      <c r="CD192" s="50">
        <f t="shared" si="69"/>
        <v>0.87614678899082565</v>
      </c>
      <c r="CE192" s="50">
        <v>71.031000000000006</v>
      </c>
      <c r="CT192" s="50">
        <f t="shared" si="76"/>
        <v>191</v>
      </c>
      <c r="CU192" s="50">
        <f t="shared" si="82"/>
        <v>0.62214983713355054</v>
      </c>
      <c r="CV192" s="50">
        <v>57.744</v>
      </c>
      <c r="DZ192" s="50">
        <f t="shared" si="78"/>
        <v>191</v>
      </c>
      <c r="EA192" s="50">
        <f t="shared" si="72"/>
        <v>0.70740740740740737</v>
      </c>
      <c r="EB192" s="50">
        <v>98.427999999999997</v>
      </c>
      <c r="EP192" s="50">
        <f t="shared" si="79"/>
        <v>191</v>
      </c>
      <c r="EQ192" s="50">
        <f t="shared" si="83"/>
        <v>0.74609375</v>
      </c>
      <c r="ER192" s="50">
        <v>22.202000000000002</v>
      </c>
    </row>
    <row r="193" spans="65:148" x14ac:dyDescent="0.25">
      <c r="BM193" s="50">
        <f t="shared" si="74"/>
        <v>192</v>
      </c>
      <c r="BN193" s="50">
        <f t="shared" si="68"/>
        <v>0.676056338028169</v>
      </c>
      <c r="BO193" s="52">
        <v>129.642</v>
      </c>
      <c r="CC193" s="50">
        <f t="shared" si="75"/>
        <v>192</v>
      </c>
      <c r="CD193" s="50">
        <f t="shared" si="69"/>
        <v>0.88073394495412849</v>
      </c>
      <c r="CE193" s="50">
        <v>72.043999999999997</v>
      </c>
      <c r="CT193" s="50">
        <f t="shared" si="76"/>
        <v>192</v>
      </c>
      <c r="CU193" s="50">
        <f t="shared" si="82"/>
        <v>0.62540716612377845</v>
      </c>
      <c r="CV193" s="50">
        <v>58</v>
      </c>
      <c r="DZ193" s="50">
        <f t="shared" si="78"/>
        <v>192</v>
      </c>
      <c r="EA193" s="50">
        <f t="shared" si="72"/>
        <v>0.71111111111111114</v>
      </c>
      <c r="EB193" s="50">
        <v>98.864999999999995</v>
      </c>
      <c r="EP193" s="50">
        <f t="shared" si="79"/>
        <v>192</v>
      </c>
      <c r="EQ193" s="50">
        <f t="shared" si="83"/>
        <v>0.75</v>
      </c>
      <c r="ER193" s="50">
        <v>22.303999999999998</v>
      </c>
    </row>
    <row r="194" spans="65:148" x14ac:dyDescent="0.25">
      <c r="BM194" s="50">
        <f t="shared" si="74"/>
        <v>193</v>
      </c>
      <c r="BN194" s="50">
        <f t="shared" si="68"/>
        <v>0.67957746478873238</v>
      </c>
      <c r="BO194" s="52">
        <v>129.95500000000001</v>
      </c>
      <c r="CC194" s="50">
        <f t="shared" si="75"/>
        <v>193</v>
      </c>
      <c r="CD194" s="50">
        <f t="shared" si="69"/>
        <v>0.88532110091743121</v>
      </c>
      <c r="CE194" s="50">
        <v>72.667000000000002</v>
      </c>
      <c r="CT194" s="50">
        <f t="shared" si="76"/>
        <v>193</v>
      </c>
      <c r="CU194" s="50">
        <f t="shared" si="82"/>
        <v>0.62866449511400646</v>
      </c>
      <c r="CV194" s="50">
        <v>58.168999999999997</v>
      </c>
      <c r="DZ194" s="50">
        <f t="shared" si="78"/>
        <v>193</v>
      </c>
      <c r="EA194" s="50">
        <f t="shared" si="72"/>
        <v>0.71481481481481479</v>
      </c>
      <c r="EB194" s="50">
        <v>99</v>
      </c>
      <c r="EP194" s="50">
        <f t="shared" si="79"/>
        <v>193</v>
      </c>
      <c r="EQ194" s="50">
        <f t="shared" si="83"/>
        <v>0.75390625</v>
      </c>
      <c r="ER194" s="50">
        <v>22.314</v>
      </c>
    </row>
    <row r="195" spans="65:148" x14ac:dyDescent="0.25">
      <c r="BM195" s="50">
        <f t="shared" si="74"/>
        <v>194</v>
      </c>
      <c r="BN195" s="50">
        <f t="shared" ref="BN195:BN258" si="84">(BM195/($BU$15 +1))</f>
        <v>0.68309859154929575</v>
      </c>
      <c r="BO195" s="52">
        <v>130.684</v>
      </c>
      <c r="CC195" s="50">
        <f t="shared" si="75"/>
        <v>194</v>
      </c>
      <c r="CD195" s="50">
        <f t="shared" ref="CD195:CD205" si="85">(CC195/($CK$15 +1))</f>
        <v>0.88990825688073394</v>
      </c>
      <c r="CE195" s="50">
        <v>73.912000000000006</v>
      </c>
      <c r="CT195" s="50">
        <f t="shared" si="76"/>
        <v>194</v>
      </c>
      <c r="CU195" s="50">
        <f t="shared" si="82"/>
        <v>0.63192182410423448</v>
      </c>
      <c r="CV195" s="50">
        <v>58.5</v>
      </c>
      <c r="DZ195" s="50">
        <f t="shared" si="78"/>
        <v>194</v>
      </c>
      <c r="EA195" s="50">
        <f t="shared" ref="EA195:EA258" si="86">(DZ195/($EH$15 +1))</f>
        <v>0.71851851851851856</v>
      </c>
      <c r="EB195" s="50">
        <v>99.204999999999998</v>
      </c>
      <c r="EP195" s="50">
        <f t="shared" si="79"/>
        <v>194</v>
      </c>
      <c r="EQ195" s="50">
        <f t="shared" si="83"/>
        <v>0.7578125</v>
      </c>
      <c r="ER195" s="50">
        <v>22.582999999999998</v>
      </c>
    </row>
    <row r="196" spans="65:148" x14ac:dyDescent="0.25">
      <c r="BM196" s="50">
        <f t="shared" ref="BM196:BM259" si="87">BM195+1</f>
        <v>195</v>
      </c>
      <c r="BN196" s="50">
        <f t="shared" si="84"/>
        <v>0.68661971830985913</v>
      </c>
      <c r="BO196" s="52">
        <v>131.72499999999999</v>
      </c>
      <c r="CC196" s="50">
        <f t="shared" ref="CC196:CC218" si="88">CC195+1</f>
        <v>195</v>
      </c>
      <c r="CD196" s="50">
        <f t="shared" si="85"/>
        <v>0.89449541284403666</v>
      </c>
      <c r="CE196" s="50">
        <v>74.007999999999996</v>
      </c>
      <c r="CT196" s="50">
        <f t="shared" ref="CT196:CT259" si="89">CT195+1</f>
        <v>195</v>
      </c>
      <c r="CU196" s="50">
        <f t="shared" si="82"/>
        <v>0.63517915309446249</v>
      </c>
      <c r="CV196" s="50">
        <v>58.976999999999997</v>
      </c>
      <c r="DZ196" s="50">
        <f t="shared" ref="DZ196:DZ259" si="90">DZ195+1</f>
        <v>195</v>
      </c>
      <c r="EA196" s="50">
        <f t="shared" si="86"/>
        <v>0.72222222222222221</v>
      </c>
      <c r="EB196" s="50">
        <v>101.142</v>
      </c>
      <c r="EP196" s="50">
        <f t="shared" ref="EP196:EP256" si="91">EP195+1</f>
        <v>195</v>
      </c>
      <c r="EQ196" s="50">
        <f t="shared" si="83"/>
        <v>0.76171875</v>
      </c>
      <c r="ER196" s="50">
        <v>22.707999999999998</v>
      </c>
    </row>
    <row r="197" spans="65:148" x14ac:dyDescent="0.25">
      <c r="BM197" s="50">
        <f t="shared" si="87"/>
        <v>196</v>
      </c>
      <c r="BN197" s="50">
        <f t="shared" si="84"/>
        <v>0.6901408450704225</v>
      </c>
      <c r="BO197" s="52">
        <v>133.053</v>
      </c>
      <c r="CC197" s="50">
        <f t="shared" si="88"/>
        <v>196</v>
      </c>
      <c r="CD197" s="50">
        <f t="shared" si="85"/>
        <v>0.8990825688073395</v>
      </c>
      <c r="CE197" s="50">
        <v>74.379000000000005</v>
      </c>
      <c r="CT197" s="50">
        <f t="shared" si="89"/>
        <v>196</v>
      </c>
      <c r="CU197" s="50">
        <f t="shared" si="82"/>
        <v>0.6384364820846905</v>
      </c>
      <c r="CV197" s="50">
        <v>59.38</v>
      </c>
      <c r="DZ197" s="50">
        <f t="shared" si="90"/>
        <v>196</v>
      </c>
      <c r="EA197" s="50">
        <f t="shared" si="86"/>
        <v>0.72592592592592597</v>
      </c>
      <c r="EB197" s="50">
        <v>101.223</v>
      </c>
      <c r="EP197" s="50">
        <f t="shared" si="91"/>
        <v>196</v>
      </c>
      <c r="EQ197" s="50">
        <f t="shared" si="83"/>
        <v>0.765625</v>
      </c>
      <c r="ER197" s="50">
        <v>22.8474</v>
      </c>
    </row>
    <row r="198" spans="65:148" x14ac:dyDescent="0.25">
      <c r="BM198" s="50">
        <f t="shared" si="87"/>
        <v>197</v>
      </c>
      <c r="BN198" s="50">
        <f t="shared" si="84"/>
        <v>0.69366197183098588</v>
      </c>
      <c r="BO198" s="52">
        <v>133.07900000000001</v>
      </c>
      <c r="CC198" s="50">
        <f t="shared" si="88"/>
        <v>197</v>
      </c>
      <c r="CD198" s="50">
        <f t="shared" si="85"/>
        <v>0.90366972477064222</v>
      </c>
      <c r="CE198" s="50">
        <v>75.155000000000001</v>
      </c>
      <c r="CT198" s="50">
        <f t="shared" si="89"/>
        <v>197</v>
      </c>
      <c r="CU198" s="50">
        <f t="shared" si="82"/>
        <v>0.64169381107491852</v>
      </c>
      <c r="CV198" s="50">
        <v>59.411999999999999</v>
      </c>
      <c r="DZ198" s="50">
        <f t="shared" si="90"/>
        <v>197</v>
      </c>
      <c r="EA198" s="50">
        <f t="shared" si="86"/>
        <v>0.72962962962962963</v>
      </c>
      <c r="EB198" s="50">
        <v>101.8</v>
      </c>
      <c r="EP198" s="50">
        <f t="shared" si="91"/>
        <v>197</v>
      </c>
      <c r="EQ198" s="50">
        <f t="shared" si="83"/>
        <v>0.76953125</v>
      </c>
      <c r="ER198" s="50">
        <v>23.145</v>
      </c>
    </row>
    <row r="199" spans="65:148" x14ac:dyDescent="0.25">
      <c r="BM199" s="50">
        <f t="shared" si="87"/>
        <v>198</v>
      </c>
      <c r="BN199" s="50">
        <f t="shared" si="84"/>
        <v>0.69718309859154926</v>
      </c>
      <c r="BO199" s="52">
        <v>133.63999999999999</v>
      </c>
      <c r="CC199" s="50">
        <f t="shared" si="88"/>
        <v>198</v>
      </c>
      <c r="CD199" s="50">
        <f t="shared" si="85"/>
        <v>0.90825688073394495</v>
      </c>
      <c r="CE199" s="50">
        <v>76.373000000000005</v>
      </c>
      <c r="CT199" s="50">
        <f t="shared" si="89"/>
        <v>198</v>
      </c>
      <c r="CU199" s="50">
        <f t="shared" si="82"/>
        <v>0.64495114006514653</v>
      </c>
      <c r="CV199" s="50">
        <v>60.093000000000004</v>
      </c>
      <c r="DZ199" s="50">
        <f t="shared" si="90"/>
        <v>198</v>
      </c>
      <c r="EA199" s="50">
        <f t="shared" si="86"/>
        <v>0.73333333333333328</v>
      </c>
      <c r="EB199" s="50">
        <v>102.3</v>
      </c>
      <c r="EP199" s="50">
        <f t="shared" si="91"/>
        <v>198</v>
      </c>
      <c r="EQ199" s="50">
        <f t="shared" si="83"/>
        <v>0.7734375</v>
      </c>
      <c r="ER199" s="50">
        <v>23.228000000000002</v>
      </c>
    </row>
    <row r="200" spans="65:148" x14ac:dyDescent="0.25">
      <c r="BM200" s="50">
        <f t="shared" si="87"/>
        <v>199</v>
      </c>
      <c r="BN200" s="50">
        <f t="shared" si="84"/>
        <v>0.70070422535211263</v>
      </c>
      <c r="BO200" s="52">
        <v>133.70400000000001</v>
      </c>
      <c r="CC200" s="50">
        <f t="shared" si="88"/>
        <v>199</v>
      </c>
      <c r="CD200" s="50">
        <f t="shared" si="85"/>
        <v>0.91284403669724767</v>
      </c>
      <c r="CE200" s="50">
        <v>76.576999999999998</v>
      </c>
      <c r="CT200" s="50">
        <f t="shared" si="89"/>
        <v>199</v>
      </c>
      <c r="CU200" s="50">
        <f t="shared" si="82"/>
        <v>0.64820846905537455</v>
      </c>
      <c r="CV200" s="50">
        <v>60.16</v>
      </c>
      <c r="DZ200" s="50">
        <f t="shared" si="90"/>
        <v>199</v>
      </c>
      <c r="EA200" s="50">
        <f t="shared" si="86"/>
        <v>0.73703703703703705</v>
      </c>
      <c r="EB200" s="50">
        <v>104</v>
      </c>
      <c r="EP200" s="50">
        <f t="shared" si="91"/>
        <v>199</v>
      </c>
      <c r="EQ200" s="50">
        <f t="shared" si="83"/>
        <v>0.77734375</v>
      </c>
      <c r="ER200" s="50">
        <v>23.71</v>
      </c>
    </row>
    <row r="201" spans="65:148" x14ac:dyDescent="0.25">
      <c r="BM201" s="50">
        <f t="shared" si="87"/>
        <v>200</v>
      </c>
      <c r="BN201" s="50">
        <f t="shared" si="84"/>
        <v>0.70422535211267601</v>
      </c>
      <c r="BO201" s="52">
        <v>134.19999999999999</v>
      </c>
      <c r="CC201" s="50">
        <f t="shared" si="88"/>
        <v>200</v>
      </c>
      <c r="CD201" s="50">
        <f t="shared" si="85"/>
        <v>0.91743119266055051</v>
      </c>
      <c r="CE201" s="50">
        <v>76.650999999999996</v>
      </c>
      <c r="CT201" s="50">
        <f t="shared" si="89"/>
        <v>200</v>
      </c>
      <c r="CU201" s="50">
        <f t="shared" si="82"/>
        <v>0.65146579804560256</v>
      </c>
      <c r="CV201" s="50">
        <v>60.801000000000002</v>
      </c>
      <c r="DZ201" s="50">
        <f t="shared" si="90"/>
        <v>200</v>
      </c>
      <c r="EA201" s="50">
        <f t="shared" si="86"/>
        <v>0.7407407407407407</v>
      </c>
      <c r="EB201" s="50">
        <v>104.145</v>
      </c>
      <c r="EP201" s="50">
        <f t="shared" si="91"/>
        <v>200</v>
      </c>
      <c r="EQ201" s="50">
        <f t="shared" si="83"/>
        <v>0.78125</v>
      </c>
      <c r="ER201" s="50">
        <v>23.725000000000001</v>
      </c>
    </row>
    <row r="202" spans="65:148" x14ac:dyDescent="0.25">
      <c r="BM202" s="50">
        <f t="shared" si="87"/>
        <v>201</v>
      </c>
      <c r="BN202" s="50">
        <f t="shared" si="84"/>
        <v>0.70774647887323938</v>
      </c>
      <c r="BO202" s="52">
        <v>134.43199999999999</v>
      </c>
      <c r="CC202" s="50">
        <f t="shared" si="88"/>
        <v>201</v>
      </c>
      <c r="CD202" s="50">
        <f t="shared" si="85"/>
        <v>0.92201834862385323</v>
      </c>
      <c r="CE202" s="50">
        <v>77.076999999999998</v>
      </c>
      <c r="CT202" s="50">
        <f t="shared" si="89"/>
        <v>201</v>
      </c>
      <c r="CU202" s="50">
        <f t="shared" si="82"/>
        <v>0.65472312703583058</v>
      </c>
      <c r="CV202" s="50">
        <v>61.145000000000003</v>
      </c>
      <c r="DZ202" s="50">
        <f t="shared" si="90"/>
        <v>201</v>
      </c>
      <c r="EA202" s="50">
        <f t="shared" si="86"/>
        <v>0.74444444444444446</v>
      </c>
      <c r="EB202" s="50">
        <v>105.02</v>
      </c>
      <c r="EP202" s="50">
        <f t="shared" si="91"/>
        <v>201</v>
      </c>
      <c r="EQ202" s="50">
        <f t="shared" si="83"/>
        <v>0.78515625</v>
      </c>
      <c r="ER202" s="50">
        <v>23.781099999999999</v>
      </c>
    </row>
    <row r="203" spans="65:148" x14ac:dyDescent="0.25">
      <c r="BM203" s="50">
        <f t="shared" si="87"/>
        <v>202</v>
      </c>
      <c r="BN203" s="50">
        <f t="shared" si="84"/>
        <v>0.71126760563380287</v>
      </c>
      <c r="BO203" s="52">
        <v>134.61379310344827</v>
      </c>
      <c r="CC203" s="50">
        <f t="shared" si="88"/>
        <v>202</v>
      </c>
      <c r="CD203" s="50">
        <f t="shared" si="85"/>
        <v>0.92660550458715596</v>
      </c>
      <c r="CE203" s="50">
        <v>77.22</v>
      </c>
      <c r="CT203" s="50">
        <f t="shared" si="89"/>
        <v>202</v>
      </c>
      <c r="CU203" s="50">
        <f t="shared" si="82"/>
        <v>0.65798045602605859</v>
      </c>
      <c r="CV203" s="50">
        <v>61.412999999999997</v>
      </c>
      <c r="DZ203" s="50">
        <f t="shared" si="90"/>
        <v>202</v>
      </c>
      <c r="EA203" s="50">
        <f t="shared" si="86"/>
        <v>0.74814814814814812</v>
      </c>
      <c r="EB203" s="50">
        <v>105.2</v>
      </c>
      <c r="EP203" s="50">
        <f t="shared" si="91"/>
        <v>202</v>
      </c>
      <c r="EQ203" s="50">
        <f t="shared" si="83"/>
        <v>0.7890625</v>
      </c>
      <c r="ER203" s="50">
        <v>23.8</v>
      </c>
    </row>
    <row r="204" spans="65:148" x14ac:dyDescent="0.25">
      <c r="BM204" s="50">
        <f t="shared" si="87"/>
        <v>203</v>
      </c>
      <c r="BN204" s="50">
        <f t="shared" si="84"/>
        <v>0.71478873239436624</v>
      </c>
      <c r="BO204" s="52">
        <v>136.69999999999999</v>
      </c>
      <c r="CC204" s="50">
        <f t="shared" si="88"/>
        <v>203</v>
      </c>
      <c r="CD204" s="50">
        <f t="shared" si="85"/>
        <v>0.93119266055045868</v>
      </c>
      <c r="CE204" s="50">
        <v>77.42</v>
      </c>
      <c r="CT204" s="50">
        <f t="shared" si="89"/>
        <v>203</v>
      </c>
      <c r="CU204" s="50">
        <f t="shared" si="82"/>
        <v>0.66123778501628661</v>
      </c>
      <c r="CV204" s="50">
        <v>63.2</v>
      </c>
      <c r="DZ204" s="50">
        <f t="shared" si="90"/>
        <v>203</v>
      </c>
      <c r="EA204" s="50">
        <f t="shared" si="86"/>
        <v>0.75185185185185188</v>
      </c>
      <c r="EB204" s="50">
        <v>105.3</v>
      </c>
      <c r="EP204" s="50">
        <f t="shared" si="91"/>
        <v>203</v>
      </c>
      <c r="EQ204" s="50">
        <f t="shared" si="83"/>
        <v>0.79296875</v>
      </c>
      <c r="ER204" s="50">
        <v>23.8</v>
      </c>
    </row>
    <row r="205" spans="65:148" x14ac:dyDescent="0.25">
      <c r="BM205" s="50">
        <f t="shared" si="87"/>
        <v>204</v>
      </c>
      <c r="BN205" s="50">
        <f t="shared" si="84"/>
        <v>0.71830985915492962</v>
      </c>
      <c r="BO205" s="52">
        <v>136.69999999999999</v>
      </c>
      <c r="CC205" s="50">
        <f t="shared" si="88"/>
        <v>204</v>
      </c>
      <c r="CD205" s="50">
        <f t="shared" si="85"/>
        <v>0.93577981651376152</v>
      </c>
      <c r="CE205" s="50">
        <v>77.557000000000002</v>
      </c>
      <c r="CT205" s="50">
        <f t="shared" si="89"/>
        <v>204</v>
      </c>
      <c r="CU205" s="50">
        <f t="shared" si="82"/>
        <v>0.66449511400651462</v>
      </c>
      <c r="CV205" s="50">
        <v>63.314999999999998</v>
      </c>
      <c r="DZ205" s="50">
        <f t="shared" si="90"/>
        <v>204</v>
      </c>
      <c r="EA205" s="50">
        <f t="shared" si="86"/>
        <v>0.75555555555555554</v>
      </c>
      <c r="EB205" s="50">
        <v>105.339</v>
      </c>
      <c r="EP205" s="50">
        <f t="shared" si="91"/>
        <v>204</v>
      </c>
      <c r="EQ205" s="50">
        <f t="shared" si="83"/>
        <v>0.796875</v>
      </c>
      <c r="ER205" s="50">
        <v>24.0245</v>
      </c>
    </row>
    <row r="206" spans="65:148" x14ac:dyDescent="0.25">
      <c r="BM206" s="50">
        <f t="shared" si="87"/>
        <v>205</v>
      </c>
      <c r="BN206" s="50">
        <f t="shared" si="84"/>
        <v>0.721830985915493</v>
      </c>
      <c r="BO206" s="52">
        <v>138.91</v>
      </c>
      <c r="CC206" s="50">
        <f t="shared" si="88"/>
        <v>205</v>
      </c>
      <c r="CD206" s="50">
        <f t="shared" ref="CD206:CD218" si="92">(CC206/($CK$15 +1))</f>
        <v>0.94036697247706424</v>
      </c>
      <c r="CE206" s="50">
        <v>78.064999999999998</v>
      </c>
      <c r="CT206" s="50">
        <f t="shared" si="89"/>
        <v>205</v>
      </c>
      <c r="CU206" s="50">
        <f t="shared" si="82"/>
        <v>0.66775244299674263</v>
      </c>
      <c r="CV206" s="50">
        <v>63.350999999999999</v>
      </c>
      <c r="DZ206" s="50">
        <f t="shared" si="90"/>
        <v>205</v>
      </c>
      <c r="EA206" s="50">
        <f t="shared" si="86"/>
        <v>0.7592592592592593</v>
      </c>
      <c r="EB206" s="50">
        <v>105.44199999999999</v>
      </c>
      <c r="EP206" s="50">
        <f t="shared" si="91"/>
        <v>205</v>
      </c>
      <c r="EQ206" s="50">
        <f t="shared" si="83"/>
        <v>0.80078125</v>
      </c>
      <c r="ER206" s="50">
        <v>24.369</v>
      </c>
    </row>
    <row r="207" spans="65:148" x14ac:dyDescent="0.25">
      <c r="BM207" s="50">
        <f t="shared" si="87"/>
        <v>206</v>
      </c>
      <c r="BN207" s="50">
        <f t="shared" si="84"/>
        <v>0.72535211267605637</v>
      </c>
      <c r="BO207" s="52">
        <v>140.26400000000001</v>
      </c>
      <c r="CC207" s="50">
        <f t="shared" si="88"/>
        <v>206</v>
      </c>
      <c r="CD207" s="50">
        <f t="shared" si="92"/>
        <v>0.94495412844036697</v>
      </c>
      <c r="CE207" s="50">
        <v>79.388000000000005</v>
      </c>
      <c r="CT207" s="50">
        <f t="shared" si="89"/>
        <v>206</v>
      </c>
      <c r="CU207" s="50">
        <f t="shared" si="82"/>
        <v>0.67100977198697065</v>
      </c>
      <c r="CV207" s="50">
        <v>63.4</v>
      </c>
      <c r="DZ207" s="50">
        <f t="shared" si="90"/>
        <v>206</v>
      </c>
      <c r="EA207" s="50">
        <f t="shared" si="86"/>
        <v>0.76296296296296295</v>
      </c>
      <c r="EB207" s="50">
        <v>106.095</v>
      </c>
      <c r="EP207" s="50">
        <f t="shared" si="91"/>
        <v>206</v>
      </c>
      <c r="EQ207" s="50">
        <f t="shared" si="83"/>
        <v>0.8046875</v>
      </c>
      <c r="ER207" s="50">
        <v>24.417000000000002</v>
      </c>
    </row>
    <row r="208" spans="65:148" x14ac:dyDescent="0.25">
      <c r="BM208" s="50">
        <f t="shared" si="87"/>
        <v>207</v>
      </c>
      <c r="BN208" s="50">
        <f t="shared" si="84"/>
        <v>0.72887323943661975</v>
      </c>
      <c r="BO208" s="52">
        <v>141.73400000000001</v>
      </c>
      <c r="CC208" s="50">
        <f t="shared" si="88"/>
        <v>207</v>
      </c>
      <c r="CD208" s="50">
        <f t="shared" si="92"/>
        <v>0.94954128440366969</v>
      </c>
      <c r="CE208" s="50">
        <v>81.409000000000006</v>
      </c>
      <c r="CT208" s="50">
        <f t="shared" si="89"/>
        <v>207</v>
      </c>
      <c r="CU208" s="50">
        <f t="shared" si="82"/>
        <v>0.67426710097719866</v>
      </c>
      <c r="CV208" s="50">
        <v>63.482999999999997</v>
      </c>
      <c r="DZ208" s="50">
        <f t="shared" si="90"/>
        <v>207</v>
      </c>
      <c r="EA208" s="50">
        <f t="shared" si="86"/>
        <v>0.76666666666666672</v>
      </c>
      <c r="EB208" s="50">
        <v>106.212</v>
      </c>
      <c r="EP208" s="50">
        <f t="shared" si="91"/>
        <v>207</v>
      </c>
      <c r="EQ208" s="50">
        <f t="shared" si="83"/>
        <v>0.80859375</v>
      </c>
      <c r="ER208" s="50">
        <v>24.488</v>
      </c>
    </row>
    <row r="209" spans="65:148" x14ac:dyDescent="0.25">
      <c r="BM209" s="50">
        <f t="shared" si="87"/>
        <v>208</v>
      </c>
      <c r="BN209" s="50">
        <f t="shared" si="84"/>
        <v>0.73239436619718312</v>
      </c>
      <c r="BO209" s="52">
        <v>141.93</v>
      </c>
      <c r="CC209" s="50">
        <f t="shared" si="88"/>
        <v>208</v>
      </c>
      <c r="CD209" s="50">
        <f t="shared" si="92"/>
        <v>0.95412844036697253</v>
      </c>
      <c r="CE209" s="50">
        <v>82.43</v>
      </c>
      <c r="CT209" s="50">
        <f t="shared" si="89"/>
        <v>208</v>
      </c>
      <c r="CU209" s="50">
        <f t="shared" si="82"/>
        <v>0.67752442996742668</v>
      </c>
      <c r="CV209" s="50">
        <v>64</v>
      </c>
      <c r="DZ209" s="50">
        <f t="shared" si="90"/>
        <v>208</v>
      </c>
      <c r="EA209" s="50">
        <f t="shared" si="86"/>
        <v>0.77037037037037037</v>
      </c>
      <c r="EB209" s="50">
        <v>106.27800000000001</v>
      </c>
      <c r="EP209" s="50">
        <f t="shared" si="91"/>
        <v>208</v>
      </c>
      <c r="EQ209" s="50">
        <f t="shared" si="83"/>
        <v>0.8125</v>
      </c>
      <c r="ER209" s="50">
        <v>25</v>
      </c>
    </row>
    <row r="210" spans="65:148" x14ac:dyDescent="0.25">
      <c r="BM210" s="50">
        <f t="shared" si="87"/>
        <v>209</v>
      </c>
      <c r="BN210" s="50">
        <f t="shared" si="84"/>
        <v>0.7359154929577465</v>
      </c>
      <c r="BO210" s="52">
        <v>142.76300000000001</v>
      </c>
      <c r="CC210" s="50">
        <f t="shared" si="88"/>
        <v>209</v>
      </c>
      <c r="CD210" s="50">
        <f t="shared" si="92"/>
        <v>0.95871559633027525</v>
      </c>
      <c r="CE210" s="50">
        <v>83.997</v>
      </c>
      <c r="CT210" s="50">
        <f t="shared" si="89"/>
        <v>209</v>
      </c>
      <c r="CU210" s="50">
        <f t="shared" si="82"/>
        <v>0.68078175895765469</v>
      </c>
      <c r="CV210" s="50">
        <v>64</v>
      </c>
      <c r="DZ210" s="50">
        <f t="shared" si="90"/>
        <v>209</v>
      </c>
      <c r="EA210" s="50">
        <f t="shared" si="86"/>
        <v>0.77407407407407403</v>
      </c>
      <c r="EB210" s="50">
        <v>106.84699999999999</v>
      </c>
      <c r="EP210" s="50">
        <f t="shared" si="91"/>
        <v>209</v>
      </c>
      <c r="EQ210" s="50">
        <f t="shared" si="83"/>
        <v>0.81640625</v>
      </c>
      <c r="ER210" s="50">
        <v>25.51055585432783</v>
      </c>
    </row>
    <row r="211" spans="65:148" x14ac:dyDescent="0.25">
      <c r="BM211" s="50">
        <f t="shared" si="87"/>
        <v>210</v>
      </c>
      <c r="BN211" s="50">
        <f t="shared" si="84"/>
        <v>0.73943661971830987</v>
      </c>
      <c r="BO211" s="52">
        <v>144.93100000000001</v>
      </c>
      <c r="CC211" s="50">
        <f t="shared" si="88"/>
        <v>210</v>
      </c>
      <c r="CD211" s="50">
        <f t="shared" si="92"/>
        <v>0.96330275229357798</v>
      </c>
      <c r="CE211" s="50">
        <v>86.186999999999998</v>
      </c>
      <c r="CT211" s="50">
        <f t="shared" si="89"/>
        <v>210</v>
      </c>
      <c r="CU211" s="50">
        <f t="shared" si="82"/>
        <v>0.68403908794788271</v>
      </c>
      <c r="CV211" s="50">
        <v>64.433999999999997</v>
      </c>
      <c r="DZ211" s="50">
        <f t="shared" si="90"/>
        <v>210</v>
      </c>
      <c r="EA211" s="50">
        <f t="shared" si="86"/>
        <v>0.77777777777777779</v>
      </c>
      <c r="EB211" s="50">
        <v>107</v>
      </c>
      <c r="EP211" s="50">
        <f t="shared" si="91"/>
        <v>210</v>
      </c>
      <c r="EQ211" s="50">
        <f t="shared" si="83"/>
        <v>0.8203125</v>
      </c>
      <c r="ER211" s="50">
        <v>25.798999999999999</v>
      </c>
    </row>
    <row r="212" spans="65:148" x14ac:dyDescent="0.25">
      <c r="BM212" s="50">
        <f t="shared" si="87"/>
        <v>211</v>
      </c>
      <c r="BN212" s="50">
        <f t="shared" si="84"/>
        <v>0.74295774647887325</v>
      </c>
      <c r="BO212" s="52">
        <v>144.94999999999999</v>
      </c>
      <c r="CC212" s="50">
        <f t="shared" si="88"/>
        <v>211</v>
      </c>
      <c r="CD212" s="50">
        <f t="shared" si="92"/>
        <v>0.9678899082568807</v>
      </c>
      <c r="CE212" s="50">
        <v>86.197999999999993</v>
      </c>
      <c r="CT212" s="50">
        <f t="shared" si="89"/>
        <v>211</v>
      </c>
      <c r="CU212" s="50">
        <f t="shared" si="82"/>
        <v>0.68729641693811072</v>
      </c>
      <c r="CV212" s="50">
        <v>64.5</v>
      </c>
      <c r="DZ212" s="50">
        <f t="shared" si="90"/>
        <v>211</v>
      </c>
      <c r="EA212" s="50">
        <f t="shared" si="86"/>
        <v>0.78148148148148144</v>
      </c>
      <c r="EB212" s="50">
        <v>108.64400000000001</v>
      </c>
      <c r="EP212" s="50">
        <f t="shared" si="91"/>
        <v>211</v>
      </c>
      <c r="EQ212" s="50">
        <f t="shared" si="83"/>
        <v>0.82421875</v>
      </c>
      <c r="ER212" s="50">
        <v>26</v>
      </c>
    </row>
    <row r="213" spans="65:148" x14ac:dyDescent="0.25">
      <c r="BM213" s="50">
        <f t="shared" si="87"/>
        <v>212</v>
      </c>
      <c r="BN213" s="50">
        <f t="shared" si="84"/>
        <v>0.74647887323943662</v>
      </c>
      <c r="BO213" s="52">
        <v>145.887</v>
      </c>
      <c r="CC213" s="50">
        <f t="shared" si="88"/>
        <v>212</v>
      </c>
      <c r="CD213" s="50">
        <f t="shared" si="92"/>
        <v>0.97247706422018354</v>
      </c>
      <c r="CE213" s="50">
        <v>87.103448275862064</v>
      </c>
      <c r="CT213" s="50">
        <f t="shared" si="89"/>
        <v>212</v>
      </c>
      <c r="CU213" s="50">
        <f t="shared" si="82"/>
        <v>0.69055374592833874</v>
      </c>
      <c r="CV213" s="50">
        <v>66.638999999999996</v>
      </c>
      <c r="DZ213" s="50">
        <f t="shared" si="90"/>
        <v>212</v>
      </c>
      <c r="EA213" s="50">
        <f t="shared" si="86"/>
        <v>0.78518518518518521</v>
      </c>
      <c r="EB213" s="50">
        <v>109</v>
      </c>
      <c r="EP213" s="50">
        <f t="shared" si="91"/>
        <v>212</v>
      </c>
      <c r="EQ213" s="50">
        <f t="shared" si="83"/>
        <v>0.828125</v>
      </c>
      <c r="ER213" s="50">
        <v>26.085999999999999</v>
      </c>
    </row>
    <row r="214" spans="65:148" x14ac:dyDescent="0.25">
      <c r="BM214" s="50">
        <f t="shared" si="87"/>
        <v>213</v>
      </c>
      <c r="BN214" s="50">
        <f t="shared" si="84"/>
        <v>0.75</v>
      </c>
      <c r="BO214" s="52">
        <v>146.31200000000001</v>
      </c>
      <c r="CC214" s="50">
        <f t="shared" si="88"/>
        <v>213</v>
      </c>
      <c r="CD214" s="50">
        <f t="shared" si="92"/>
        <v>0.97706422018348627</v>
      </c>
      <c r="CE214" s="50">
        <v>87.379310344827587</v>
      </c>
      <c r="CT214" s="50">
        <f t="shared" si="89"/>
        <v>213</v>
      </c>
      <c r="CU214" s="50">
        <f t="shared" si="82"/>
        <v>0.69381107491856675</v>
      </c>
      <c r="CV214" s="50">
        <v>66.765000000000001</v>
      </c>
      <c r="DZ214" s="50">
        <f t="shared" si="90"/>
        <v>213</v>
      </c>
      <c r="EA214" s="50">
        <f t="shared" si="86"/>
        <v>0.78888888888888886</v>
      </c>
      <c r="EB214" s="50">
        <v>109.453</v>
      </c>
      <c r="EP214" s="50">
        <f t="shared" si="91"/>
        <v>213</v>
      </c>
      <c r="EQ214" s="50">
        <f t="shared" si="83"/>
        <v>0.83203125</v>
      </c>
      <c r="ER214" s="50">
        <v>26.3</v>
      </c>
    </row>
    <row r="215" spans="65:148" x14ac:dyDescent="0.25">
      <c r="BM215" s="50">
        <f t="shared" si="87"/>
        <v>214</v>
      </c>
      <c r="BN215" s="50">
        <f t="shared" si="84"/>
        <v>0.75352112676056338</v>
      </c>
      <c r="BO215" s="52">
        <v>146.61600000000001</v>
      </c>
      <c r="CC215" s="50">
        <f t="shared" si="88"/>
        <v>214</v>
      </c>
      <c r="CD215" s="50">
        <f t="shared" si="92"/>
        <v>0.98165137614678899</v>
      </c>
      <c r="CE215" s="50">
        <v>90.087000000000003</v>
      </c>
      <c r="CT215" s="50">
        <f t="shared" si="89"/>
        <v>214</v>
      </c>
      <c r="CU215" s="50">
        <f t="shared" si="82"/>
        <v>0.69706840390879476</v>
      </c>
      <c r="CV215" s="50">
        <v>66.858000000000004</v>
      </c>
      <c r="DZ215" s="50">
        <f t="shared" si="90"/>
        <v>214</v>
      </c>
      <c r="EA215" s="50">
        <f t="shared" si="86"/>
        <v>0.79259259259259263</v>
      </c>
      <c r="EB215" s="50">
        <v>111.47799999999999</v>
      </c>
      <c r="EP215" s="50">
        <f t="shared" si="91"/>
        <v>214</v>
      </c>
      <c r="EQ215" s="50">
        <f t="shared" si="83"/>
        <v>0.8359375</v>
      </c>
      <c r="ER215" s="50">
        <v>26.305</v>
      </c>
    </row>
    <row r="216" spans="65:148" x14ac:dyDescent="0.25">
      <c r="BM216" s="50">
        <f t="shared" si="87"/>
        <v>215</v>
      </c>
      <c r="BN216" s="50">
        <f t="shared" si="84"/>
        <v>0.75704225352112675</v>
      </c>
      <c r="BO216" s="52">
        <v>146.65517241379311</v>
      </c>
      <c r="CC216" s="50">
        <f t="shared" si="88"/>
        <v>215</v>
      </c>
      <c r="CD216" s="50">
        <f t="shared" si="92"/>
        <v>0.98623853211009171</v>
      </c>
      <c r="CE216" s="50">
        <v>91.753</v>
      </c>
      <c r="CT216" s="50">
        <f t="shared" si="89"/>
        <v>215</v>
      </c>
      <c r="CU216" s="50">
        <f t="shared" si="82"/>
        <v>0.70032573289902278</v>
      </c>
      <c r="CV216" s="50">
        <v>66.947999999999993</v>
      </c>
      <c r="DZ216" s="50">
        <f t="shared" si="90"/>
        <v>215</v>
      </c>
      <c r="EA216" s="50">
        <f t="shared" si="86"/>
        <v>0.79629629629629628</v>
      </c>
      <c r="EB216" s="50">
        <v>111.5</v>
      </c>
      <c r="EP216" s="50">
        <f t="shared" si="91"/>
        <v>215</v>
      </c>
      <c r="EQ216" s="50">
        <f t="shared" si="83"/>
        <v>0.83984375</v>
      </c>
      <c r="ER216" s="50">
        <v>26.747</v>
      </c>
    </row>
    <row r="217" spans="65:148" x14ac:dyDescent="0.25">
      <c r="BM217" s="50">
        <f t="shared" si="87"/>
        <v>216</v>
      </c>
      <c r="BN217" s="50">
        <f t="shared" si="84"/>
        <v>0.76056338028169013</v>
      </c>
      <c r="BO217" s="52">
        <v>146.72</v>
      </c>
      <c r="CC217" s="50">
        <f t="shared" si="88"/>
        <v>216</v>
      </c>
      <c r="CD217" s="50">
        <f t="shared" si="92"/>
        <v>0.99082568807339455</v>
      </c>
      <c r="CE217" s="50">
        <v>92.137931034482762</v>
      </c>
      <c r="CT217" s="50">
        <f t="shared" si="89"/>
        <v>216</v>
      </c>
      <c r="CU217" s="50">
        <f t="shared" si="82"/>
        <v>0.70358306188925079</v>
      </c>
      <c r="CV217" s="50">
        <v>67.453999999999994</v>
      </c>
      <c r="DZ217" s="50">
        <f t="shared" si="90"/>
        <v>216</v>
      </c>
      <c r="EA217" s="50">
        <f t="shared" si="86"/>
        <v>0.8</v>
      </c>
      <c r="EB217" s="50">
        <v>111.518</v>
      </c>
      <c r="EP217" s="50">
        <f t="shared" si="91"/>
        <v>216</v>
      </c>
      <c r="EQ217" s="50">
        <f t="shared" si="83"/>
        <v>0.84375</v>
      </c>
      <c r="ER217" s="51">
        <v>26.815000000000001</v>
      </c>
    </row>
    <row r="218" spans="65:148" x14ac:dyDescent="0.25">
      <c r="BM218" s="50">
        <f t="shared" si="87"/>
        <v>217</v>
      </c>
      <c r="BN218" s="50">
        <f t="shared" si="84"/>
        <v>0.7640845070422535</v>
      </c>
      <c r="BO218" s="52">
        <v>148.49</v>
      </c>
      <c r="CC218" s="50">
        <f t="shared" si="88"/>
        <v>217</v>
      </c>
      <c r="CD218" s="50">
        <f t="shared" si="92"/>
        <v>0.99541284403669728</v>
      </c>
      <c r="CE218" s="50">
        <v>97.289000000000001</v>
      </c>
      <c r="CT218" s="50">
        <f t="shared" si="89"/>
        <v>217</v>
      </c>
      <c r="CU218" s="50">
        <f t="shared" si="82"/>
        <v>0.70684039087947881</v>
      </c>
      <c r="CV218" s="50">
        <v>67.760999999999996</v>
      </c>
      <c r="DZ218" s="50">
        <f t="shared" si="90"/>
        <v>217</v>
      </c>
      <c r="EA218" s="50">
        <f t="shared" si="86"/>
        <v>0.8037037037037037</v>
      </c>
      <c r="EB218" s="50">
        <v>112.61</v>
      </c>
      <c r="EP218" s="50">
        <f t="shared" si="91"/>
        <v>217</v>
      </c>
      <c r="EQ218" s="50">
        <f t="shared" si="83"/>
        <v>0.84765625</v>
      </c>
      <c r="ER218" s="50">
        <v>27.041</v>
      </c>
    </row>
    <row r="219" spans="65:148" x14ac:dyDescent="0.25">
      <c r="BM219" s="50">
        <f t="shared" si="87"/>
        <v>218</v>
      </c>
      <c r="BN219" s="50">
        <f t="shared" si="84"/>
        <v>0.76760563380281688</v>
      </c>
      <c r="BO219" s="52">
        <v>149.73599999999999</v>
      </c>
      <c r="CT219" s="50">
        <f t="shared" si="89"/>
        <v>218</v>
      </c>
      <c r="CU219" s="50">
        <f t="shared" si="82"/>
        <v>0.71009771986970682</v>
      </c>
      <c r="CV219" s="50">
        <v>69.296999999999997</v>
      </c>
      <c r="DZ219" s="50">
        <f t="shared" si="90"/>
        <v>218</v>
      </c>
      <c r="EA219" s="50">
        <f t="shared" si="86"/>
        <v>0.80740740740740746</v>
      </c>
      <c r="EB219" s="50">
        <v>113.07381513810174</v>
      </c>
      <c r="EP219" s="50">
        <f t="shared" si="91"/>
        <v>218</v>
      </c>
      <c r="EQ219" s="50">
        <f t="shared" si="83"/>
        <v>0.8515625</v>
      </c>
      <c r="ER219" s="50">
        <v>27.21</v>
      </c>
    </row>
    <row r="220" spans="65:148" x14ac:dyDescent="0.25">
      <c r="BM220" s="50">
        <f t="shared" si="87"/>
        <v>219</v>
      </c>
      <c r="BN220" s="50">
        <f t="shared" si="84"/>
        <v>0.77112676056338025</v>
      </c>
      <c r="BO220" s="52">
        <v>150.172</v>
      </c>
      <c r="CT220" s="50">
        <f t="shared" si="89"/>
        <v>219</v>
      </c>
      <c r="CU220" s="50">
        <f t="shared" si="82"/>
        <v>0.71335504885993484</v>
      </c>
      <c r="CV220" s="50">
        <v>69.489999999999995</v>
      </c>
      <c r="DZ220" s="50">
        <f t="shared" si="90"/>
        <v>219</v>
      </c>
      <c r="EA220" s="50">
        <f t="shared" si="86"/>
        <v>0.81111111111111112</v>
      </c>
      <c r="EB220" s="50">
        <v>113.491</v>
      </c>
      <c r="EP220" s="50">
        <f t="shared" si="91"/>
        <v>219</v>
      </c>
      <c r="EQ220" s="50">
        <f t="shared" si="83"/>
        <v>0.85546875</v>
      </c>
      <c r="ER220" s="50">
        <v>27.526</v>
      </c>
    </row>
    <row r="221" spans="65:148" x14ac:dyDescent="0.25">
      <c r="BM221" s="50">
        <f t="shared" si="87"/>
        <v>220</v>
      </c>
      <c r="BN221" s="50">
        <f t="shared" si="84"/>
        <v>0.77464788732394363</v>
      </c>
      <c r="BO221" s="52">
        <v>150.989</v>
      </c>
      <c r="CT221" s="50">
        <f t="shared" si="89"/>
        <v>220</v>
      </c>
      <c r="CU221" s="50">
        <f t="shared" si="82"/>
        <v>0.71661237785016285</v>
      </c>
      <c r="CV221" s="50">
        <v>69.5</v>
      </c>
      <c r="DZ221" s="50">
        <f t="shared" si="90"/>
        <v>220</v>
      </c>
      <c r="EA221" s="50">
        <f t="shared" si="86"/>
        <v>0.81481481481481477</v>
      </c>
      <c r="EB221" s="50">
        <v>114.517</v>
      </c>
      <c r="EP221" s="50">
        <f t="shared" si="91"/>
        <v>220</v>
      </c>
      <c r="EQ221" s="50">
        <f t="shared" si="83"/>
        <v>0.859375</v>
      </c>
      <c r="ER221" s="50">
        <v>27.58</v>
      </c>
    </row>
    <row r="222" spans="65:148" x14ac:dyDescent="0.25">
      <c r="BM222" s="50">
        <f t="shared" si="87"/>
        <v>221</v>
      </c>
      <c r="BN222" s="50">
        <f t="shared" si="84"/>
        <v>0.778169014084507</v>
      </c>
      <c r="BO222" s="52">
        <v>151.16499999999999</v>
      </c>
      <c r="CT222" s="50">
        <f t="shared" si="89"/>
        <v>221</v>
      </c>
      <c r="CU222" s="50">
        <f t="shared" si="82"/>
        <v>0.71986970684039087</v>
      </c>
      <c r="CV222" s="50">
        <v>71.769000000000005</v>
      </c>
      <c r="DZ222" s="50">
        <f t="shared" si="90"/>
        <v>221</v>
      </c>
      <c r="EA222" s="50">
        <f t="shared" si="86"/>
        <v>0.81851851851851853</v>
      </c>
      <c r="EB222" s="50">
        <v>118.92400000000001</v>
      </c>
      <c r="EP222" s="50">
        <f t="shared" si="91"/>
        <v>221</v>
      </c>
      <c r="EQ222" s="50">
        <f t="shared" si="83"/>
        <v>0.86328125</v>
      </c>
      <c r="ER222" s="50">
        <v>27.747</v>
      </c>
    </row>
    <row r="223" spans="65:148" x14ac:dyDescent="0.25">
      <c r="BM223" s="50">
        <f t="shared" si="87"/>
        <v>222</v>
      </c>
      <c r="BN223" s="50">
        <f t="shared" si="84"/>
        <v>0.78169014084507038</v>
      </c>
      <c r="BO223" s="52">
        <v>151.71799999999999</v>
      </c>
      <c r="CT223" s="50">
        <f t="shared" si="89"/>
        <v>222</v>
      </c>
      <c r="CU223" s="50">
        <f t="shared" si="82"/>
        <v>0.72312703583061888</v>
      </c>
      <c r="CV223" s="50">
        <v>72.5</v>
      </c>
      <c r="DZ223" s="50">
        <f t="shared" si="90"/>
        <v>222</v>
      </c>
      <c r="EA223" s="50">
        <f t="shared" si="86"/>
        <v>0.82222222222222219</v>
      </c>
      <c r="EB223" s="50">
        <v>119.684</v>
      </c>
      <c r="EP223" s="50">
        <f t="shared" si="91"/>
        <v>222</v>
      </c>
      <c r="EQ223" s="50">
        <f t="shared" si="83"/>
        <v>0.8671875</v>
      </c>
      <c r="ER223" s="50">
        <v>28</v>
      </c>
    </row>
    <row r="224" spans="65:148" x14ac:dyDescent="0.25">
      <c r="BM224" s="50">
        <f t="shared" si="87"/>
        <v>223</v>
      </c>
      <c r="BN224" s="50">
        <f t="shared" si="84"/>
        <v>0.78521126760563376</v>
      </c>
      <c r="BO224" s="52">
        <v>152.81379310344826</v>
      </c>
      <c r="CT224" s="50">
        <f t="shared" si="89"/>
        <v>223</v>
      </c>
      <c r="CU224" s="50">
        <f t="shared" si="82"/>
        <v>0.7263843648208469</v>
      </c>
      <c r="CV224" s="50">
        <v>72.784999999999997</v>
      </c>
      <c r="DZ224" s="50">
        <f t="shared" si="90"/>
        <v>223</v>
      </c>
      <c r="EA224" s="50">
        <f t="shared" si="86"/>
        <v>0.82592592592592595</v>
      </c>
      <c r="EB224" s="50">
        <v>120.3</v>
      </c>
      <c r="EP224" s="50">
        <f t="shared" si="91"/>
        <v>223</v>
      </c>
      <c r="EQ224" s="50">
        <f t="shared" si="83"/>
        <v>0.87109375</v>
      </c>
      <c r="ER224" s="50">
        <v>28</v>
      </c>
    </row>
    <row r="225" spans="65:148" x14ac:dyDescent="0.25">
      <c r="BM225" s="50">
        <f t="shared" si="87"/>
        <v>224</v>
      </c>
      <c r="BN225" s="50">
        <f t="shared" si="84"/>
        <v>0.78873239436619713</v>
      </c>
      <c r="BO225" s="52">
        <v>152.92699999999999</v>
      </c>
      <c r="CT225" s="50">
        <f t="shared" si="89"/>
        <v>224</v>
      </c>
      <c r="CU225" s="50">
        <f t="shared" si="82"/>
        <v>0.72964169381107491</v>
      </c>
      <c r="CV225" s="50">
        <v>73.27</v>
      </c>
      <c r="DZ225" s="50">
        <f t="shared" si="90"/>
        <v>224</v>
      </c>
      <c r="EA225" s="50">
        <f t="shared" si="86"/>
        <v>0.82962962962962961</v>
      </c>
      <c r="EB225" s="50">
        <v>120.3</v>
      </c>
      <c r="EP225" s="50">
        <f t="shared" si="91"/>
        <v>224</v>
      </c>
      <c r="EQ225" s="50">
        <f t="shared" si="83"/>
        <v>0.875</v>
      </c>
      <c r="ER225" s="50">
        <v>28.957928267074834</v>
      </c>
    </row>
    <row r="226" spans="65:148" x14ac:dyDescent="0.25">
      <c r="BM226" s="50">
        <f t="shared" si="87"/>
        <v>225</v>
      </c>
      <c r="BN226" s="50">
        <f t="shared" si="84"/>
        <v>0.79225352112676062</v>
      </c>
      <c r="BO226" s="52">
        <v>153.255</v>
      </c>
      <c r="CT226" s="50">
        <f t="shared" si="89"/>
        <v>225</v>
      </c>
      <c r="CU226" s="50">
        <f t="shared" si="82"/>
        <v>0.73289902280130292</v>
      </c>
      <c r="CV226" s="50">
        <v>73.665000000000006</v>
      </c>
      <c r="DZ226" s="50">
        <f t="shared" si="90"/>
        <v>225</v>
      </c>
      <c r="EA226" s="50">
        <f t="shared" si="86"/>
        <v>0.83333333333333337</v>
      </c>
      <c r="EB226" s="50">
        <v>120.607</v>
      </c>
      <c r="EP226" s="50">
        <f t="shared" si="91"/>
        <v>225</v>
      </c>
      <c r="EQ226" s="50">
        <f t="shared" si="83"/>
        <v>0.87890625</v>
      </c>
      <c r="ER226" s="50">
        <v>29.87</v>
      </c>
    </row>
    <row r="227" spans="65:148" x14ac:dyDescent="0.25">
      <c r="BM227" s="50">
        <f t="shared" si="87"/>
        <v>226</v>
      </c>
      <c r="BN227" s="50">
        <f t="shared" si="84"/>
        <v>0.79577464788732399</v>
      </c>
      <c r="BO227" s="52">
        <v>153.28</v>
      </c>
      <c r="CT227" s="50">
        <f t="shared" si="89"/>
        <v>226</v>
      </c>
      <c r="CU227" s="50">
        <f t="shared" si="82"/>
        <v>0.73615635179153094</v>
      </c>
      <c r="CV227" s="50">
        <v>75.2</v>
      </c>
      <c r="DZ227" s="50">
        <f t="shared" si="90"/>
        <v>226</v>
      </c>
      <c r="EA227" s="50">
        <f t="shared" si="86"/>
        <v>0.83703703703703702</v>
      </c>
      <c r="EB227" s="50">
        <v>121.511</v>
      </c>
      <c r="EP227" s="50">
        <f t="shared" si="91"/>
        <v>226</v>
      </c>
      <c r="EQ227" s="50">
        <f t="shared" si="83"/>
        <v>0.8828125</v>
      </c>
      <c r="ER227" s="50">
        <v>30.571000000000002</v>
      </c>
    </row>
    <row r="228" spans="65:148" x14ac:dyDescent="0.25">
      <c r="BM228" s="50">
        <f t="shared" si="87"/>
        <v>227</v>
      </c>
      <c r="BN228" s="50">
        <f t="shared" si="84"/>
        <v>0.79929577464788737</v>
      </c>
      <c r="BO228" s="52">
        <v>153.697</v>
      </c>
      <c r="CT228" s="50">
        <f t="shared" si="89"/>
        <v>227</v>
      </c>
      <c r="CU228" s="50">
        <f t="shared" si="82"/>
        <v>0.73941368078175895</v>
      </c>
      <c r="CV228" s="50">
        <v>75.256</v>
      </c>
      <c r="DZ228" s="50">
        <f t="shared" si="90"/>
        <v>227</v>
      </c>
      <c r="EA228" s="50">
        <f t="shared" si="86"/>
        <v>0.84074074074074079</v>
      </c>
      <c r="EB228" s="50">
        <v>121.977</v>
      </c>
      <c r="EP228" s="50">
        <f t="shared" si="91"/>
        <v>227</v>
      </c>
      <c r="EQ228" s="50">
        <f t="shared" si="83"/>
        <v>0.88671875</v>
      </c>
      <c r="ER228" s="50">
        <v>30.669</v>
      </c>
    </row>
    <row r="229" spans="65:148" x14ac:dyDescent="0.25">
      <c r="BM229" s="50">
        <f t="shared" si="87"/>
        <v>228</v>
      </c>
      <c r="BN229" s="50">
        <f t="shared" si="84"/>
        <v>0.80281690140845074</v>
      </c>
      <c r="BO229" s="52">
        <v>155.571</v>
      </c>
      <c r="CT229" s="50">
        <f t="shared" si="89"/>
        <v>228</v>
      </c>
      <c r="CU229" s="50">
        <f t="shared" si="82"/>
        <v>0.74267100977198697</v>
      </c>
      <c r="CV229" s="50">
        <v>77.308999999999997</v>
      </c>
      <c r="DZ229" s="50">
        <f t="shared" si="90"/>
        <v>228</v>
      </c>
      <c r="EA229" s="50">
        <f t="shared" si="86"/>
        <v>0.84444444444444444</v>
      </c>
      <c r="EB229" s="50">
        <v>124</v>
      </c>
      <c r="EP229" s="50">
        <f t="shared" si="91"/>
        <v>228</v>
      </c>
      <c r="EQ229" s="50">
        <f t="shared" si="83"/>
        <v>0.890625</v>
      </c>
      <c r="ER229" s="50">
        <v>30.933</v>
      </c>
    </row>
    <row r="230" spans="65:148" x14ac:dyDescent="0.25">
      <c r="BM230" s="50">
        <f t="shared" si="87"/>
        <v>229</v>
      </c>
      <c r="BN230" s="50">
        <f t="shared" si="84"/>
        <v>0.80633802816901412</v>
      </c>
      <c r="BO230" s="52">
        <v>155.88300000000001</v>
      </c>
      <c r="CT230" s="50">
        <f t="shared" si="89"/>
        <v>229</v>
      </c>
      <c r="CU230" s="50">
        <f t="shared" si="82"/>
        <v>0.74592833876221498</v>
      </c>
      <c r="CV230" s="50">
        <v>77.387</v>
      </c>
      <c r="DZ230" s="50">
        <f t="shared" si="90"/>
        <v>229</v>
      </c>
      <c r="EA230" s="50">
        <f t="shared" si="86"/>
        <v>0.8481481481481481</v>
      </c>
      <c r="EB230" s="50">
        <v>124.76600000000001</v>
      </c>
      <c r="EP230" s="50">
        <f t="shared" si="91"/>
        <v>229</v>
      </c>
      <c r="EQ230" s="50">
        <f t="shared" si="83"/>
        <v>0.89453125</v>
      </c>
      <c r="ER230" s="50">
        <v>31</v>
      </c>
    </row>
    <row r="231" spans="65:148" x14ac:dyDescent="0.25">
      <c r="BM231" s="50">
        <f t="shared" si="87"/>
        <v>230</v>
      </c>
      <c r="BN231" s="50">
        <f t="shared" si="84"/>
        <v>0.8098591549295775</v>
      </c>
      <c r="BO231" s="52">
        <v>157.13300000000001</v>
      </c>
      <c r="CT231" s="50">
        <f t="shared" si="89"/>
        <v>230</v>
      </c>
      <c r="CU231" s="50">
        <f t="shared" si="82"/>
        <v>0.749185667752443</v>
      </c>
      <c r="CV231" s="50">
        <v>77.412999999999997</v>
      </c>
      <c r="DZ231" s="50">
        <f t="shared" si="90"/>
        <v>230</v>
      </c>
      <c r="EA231" s="50">
        <f t="shared" si="86"/>
        <v>0.85185185185185186</v>
      </c>
      <c r="EB231" s="50">
        <v>125</v>
      </c>
      <c r="EP231" s="50">
        <f t="shared" si="91"/>
        <v>230</v>
      </c>
      <c r="EQ231" s="50">
        <f t="shared" si="83"/>
        <v>0.8984375</v>
      </c>
      <c r="ER231" s="50">
        <v>31</v>
      </c>
    </row>
    <row r="232" spans="65:148" x14ac:dyDescent="0.25">
      <c r="BM232" s="50">
        <f t="shared" si="87"/>
        <v>231</v>
      </c>
      <c r="BN232" s="50">
        <f t="shared" si="84"/>
        <v>0.81338028169014087</v>
      </c>
      <c r="BO232" s="52">
        <v>157.86199999999999</v>
      </c>
      <c r="CT232" s="50">
        <f t="shared" si="89"/>
        <v>231</v>
      </c>
      <c r="CU232" s="50">
        <f t="shared" si="82"/>
        <v>0.75244299674267101</v>
      </c>
      <c r="CV232" s="50">
        <v>77.891999999999996</v>
      </c>
      <c r="DZ232" s="50">
        <f t="shared" si="90"/>
        <v>231</v>
      </c>
      <c r="EA232" s="50">
        <f t="shared" si="86"/>
        <v>0.85555555555555551</v>
      </c>
      <c r="EB232" s="50">
        <v>125.017</v>
      </c>
      <c r="EP232" s="50">
        <f t="shared" si="91"/>
        <v>231</v>
      </c>
      <c r="EQ232" s="50">
        <f t="shared" si="83"/>
        <v>0.90234375</v>
      </c>
      <c r="ER232" s="50">
        <v>31.231999999999999</v>
      </c>
    </row>
    <row r="233" spans="65:148" x14ac:dyDescent="0.25">
      <c r="BM233" s="50">
        <f t="shared" si="87"/>
        <v>232</v>
      </c>
      <c r="BN233" s="50">
        <f t="shared" si="84"/>
        <v>0.81690140845070425</v>
      </c>
      <c r="BO233" s="52">
        <v>158</v>
      </c>
      <c r="CT233" s="50">
        <f t="shared" si="89"/>
        <v>232</v>
      </c>
      <c r="CU233" s="50">
        <f t="shared" si="82"/>
        <v>0.75570032573289903</v>
      </c>
      <c r="CV233" s="50">
        <v>78</v>
      </c>
      <c r="DZ233" s="50">
        <f t="shared" si="90"/>
        <v>232</v>
      </c>
      <c r="EA233" s="50">
        <f t="shared" si="86"/>
        <v>0.85925925925925928</v>
      </c>
      <c r="EB233" s="50">
        <v>127.858</v>
      </c>
      <c r="EP233" s="50">
        <f t="shared" si="91"/>
        <v>232</v>
      </c>
      <c r="EQ233" s="50">
        <f t="shared" si="83"/>
        <v>0.90625</v>
      </c>
      <c r="ER233" s="50">
        <v>32.005000000000003</v>
      </c>
    </row>
    <row r="234" spans="65:148" x14ac:dyDescent="0.25">
      <c r="BM234" s="50">
        <f t="shared" si="87"/>
        <v>233</v>
      </c>
      <c r="BN234" s="50">
        <f t="shared" si="84"/>
        <v>0.82042253521126762</v>
      </c>
      <c r="BO234" s="52">
        <v>158</v>
      </c>
      <c r="CT234" s="50">
        <f t="shared" si="89"/>
        <v>233</v>
      </c>
      <c r="CU234" s="50">
        <f t="shared" si="82"/>
        <v>0.75895765472312704</v>
      </c>
      <c r="CV234" s="50">
        <v>78</v>
      </c>
      <c r="DZ234" s="50">
        <f t="shared" si="90"/>
        <v>233</v>
      </c>
      <c r="EA234" s="50">
        <f t="shared" si="86"/>
        <v>0.86296296296296293</v>
      </c>
      <c r="EB234" s="50">
        <v>128.72</v>
      </c>
      <c r="EP234" s="50">
        <f t="shared" si="91"/>
        <v>233</v>
      </c>
      <c r="EQ234" s="50">
        <f t="shared" si="83"/>
        <v>0.91015625</v>
      </c>
      <c r="ER234" s="50">
        <v>32.786000000000001</v>
      </c>
    </row>
    <row r="235" spans="65:148" x14ac:dyDescent="0.25">
      <c r="BM235" s="50">
        <f t="shared" si="87"/>
        <v>234</v>
      </c>
      <c r="BN235" s="50">
        <f t="shared" si="84"/>
        <v>0.823943661971831</v>
      </c>
      <c r="BO235" s="52">
        <v>158.25200000000001</v>
      </c>
      <c r="CT235" s="50">
        <f t="shared" si="89"/>
        <v>234</v>
      </c>
      <c r="CU235" s="50">
        <f t="shared" si="82"/>
        <v>0.76221498371335505</v>
      </c>
      <c r="CV235" s="50">
        <v>78</v>
      </c>
      <c r="DZ235" s="50">
        <f t="shared" si="90"/>
        <v>234</v>
      </c>
      <c r="EA235" s="50">
        <f t="shared" si="86"/>
        <v>0.8666666666666667</v>
      </c>
      <c r="EB235" s="50">
        <v>129.161</v>
      </c>
      <c r="EP235" s="50">
        <f t="shared" si="91"/>
        <v>234</v>
      </c>
      <c r="EQ235" s="50">
        <f t="shared" si="83"/>
        <v>0.9140625</v>
      </c>
      <c r="ER235" s="50">
        <v>34.457000000000001</v>
      </c>
    </row>
    <row r="236" spans="65:148" x14ac:dyDescent="0.25">
      <c r="BM236" s="50">
        <f t="shared" si="87"/>
        <v>235</v>
      </c>
      <c r="BN236" s="50">
        <f t="shared" si="84"/>
        <v>0.82746478873239437</v>
      </c>
      <c r="BO236" s="52">
        <v>158.57913098636217</v>
      </c>
      <c r="CT236" s="50">
        <f t="shared" si="89"/>
        <v>235</v>
      </c>
      <c r="CU236" s="50">
        <f t="shared" si="82"/>
        <v>0.76547231270358307</v>
      </c>
      <c r="CV236" s="50">
        <v>78</v>
      </c>
      <c r="DZ236" s="50">
        <f t="shared" si="90"/>
        <v>235</v>
      </c>
      <c r="EA236" s="50">
        <f t="shared" si="86"/>
        <v>0.87037037037037035</v>
      </c>
      <c r="EB236" s="50">
        <v>131.059</v>
      </c>
      <c r="EP236" s="50">
        <f t="shared" si="91"/>
        <v>235</v>
      </c>
      <c r="EQ236" s="50">
        <f t="shared" si="83"/>
        <v>0.91796875</v>
      </c>
      <c r="ER236" s="50">
        <v>34.950000000000003</v>
      </c>
    </row>
    <row r="237" spans="65:148" x14ac:dyDescent="0.25">
      <c r="BM237" s="50">
        <f t="shared" si="87"/>
        <v>236</v>
      </c>
      <c r="BN237" s="50">
        <f t="shared" si="84"/>
        <v>0.83098591549295775</v>
      </c>
      <c r="BO237" s="52">
        <v>158.57913098636217</v>
      </c>
      <c r="CT237" s="50">
        <f t="shared" si="89"/>
        <v>236</v>
      </c>
      <c r="CU237" s="50">
        <f>(CT237/($DB$15 +1))</f>
        <v>0.76872964169381108</v>
      </c>
      <c r="CV237" s="50">
        <v>78</v>
      </c>
      <c r="DZ237" s="50">
        <f t="shared" si="90"/>
        <v>236</v>
      </c>
      <c r="EA237" s="50">
        <f t="shared" si="86"/>
        <v>0.87407407407407411</v>
      </c>
      <c r="EB237" s="50">
        <v>132.49199999999999</v>
      </c>
      <c r="EP237" s="50">
        <f t="shared" si="91"/>
        <v>236</v>
      </c>
      <c r="EQ237" s="50">
        <f t="shared" si="83"/>
        <v>0.921875</v>
      </c>
      <c r="ER237" s="50">
        <v>35.082000000000001</v>
      </c>
    </row>
    <row r="238" spans="65:148" x14ac:dyDescent="0.25">
      <c r="BM238" s="50">
        <f t="shared" si="87"/>
        <v>237</v>
      </c>
      <c r="BN238" s="50">
        <f t="shared" si="84"/>
        <v>0.83450704225352113</v>
      </c>
      <c r="BO238" s="52">
        <v>158.59100000000001</v>
      </c>
      <c r="CT238" s="50">
        <f t="shared" si="89"/>
        <v>237</v>
      </c>
      <c r="CU238" s="50">
        <f>(CT238/($DB$15 +1))</f>
        <v>0.7719869706840391</v>
      </c>
      <c r="CV238" s="50">
        <v>78</v>
      </c>
      <c r="DZ238" s="50">
        <f t="shared" si="90"/>
        <v>237</v>
      </c>
      <c r="EA238" s="50">
        <f t="shared" si="86"/>
        <v>0.87777777777777777</v>
      </c>
      <c r="EB238" s="50">
        <v>133.56800000000001</v>
      </c>
      <c r="EP238" s="50">
        <f t="shared" si="91"/>
        <v>237</v>
      </c>
      <c r="EQ238" s="50">
        <f t="shared" si="83"/>
        <v>0.92578125</v>
      </c>
      <c r="ER238" s="50">
        <v>35.392000000000003</v>
      </c>
    </row>
    <row r="239" spans="65:148" x14ac:dyDescent="0.25">
      <c r="BM239" s="50">
        <f t="shared" si="87"/>
        <v>238</v>
      </c>
      <c r="BN239" s="50">
        <f t="shared" si="84"/>
        <v>0.8380281690140845</v>
      </c>
      <c r="BO239" s="52">
        <v>158.90299999999999</v>
      </c>
      <c r="CT239" s="50">
        <f t="shared" si="89"/>
        <v>238</v>
      </c>
      <c r="CU239" s="50">
        <f>(CT239/($DB$15 +1))</f>
        <v>0.77524429967426711</v>
      </c>
      <c r="CV239" s="50">
        <v>79.052999999999997</v>
      </c>
      <c r="DZ239" s="50">
        <f t="shared" si="90"/>
        <v>238</v>
      </c>
      <c r="EA239" s="50">
        <f t="shared" si="86"/>
        <v>0.88148148148148153</v>
      </c>
      <c r="EB239" s="50">
        <v>134.99299999999999</v>
      </c>
      <c r="EP239" s="50">
        <f t="shared" si="91"/>
        <v>238</v>
      </c>
      <c r="EQ239" s="50">
        <f t="shared" si="83"/>
        <v>0.9296875</v>
      </c>
      <c r="ER239" s="52">
        <v>35.529000000000003</v>
      </c>
    </row>
    <row r="240" spans="65:148" x14ac:dyDescent="0.25">
      <c r="BM240" s="50">
        <f t="shared" si="87"/>
        <v>239</v>
      </c>
      <c r="BN240" s="50">
        <f t="shared" si="84"/>
        <v>0.84154929577464788</v>
      </c>
      <c r="BO240" s="52">
        <v>163.69300000000001</v>
      </c>
      <c r="CT240" s="50">
        <f t="shared" si="89"/>
        <v>239</v>
      </c>
      <c r="CU240" s="50">
        <f>(CT240/($DB$15 +1))</f>
        <v>0.77850162866449513</v>
      </c>
      <c r="CV240" s="50">
        <v>80.337000000000003</v>
      </c>
      <c r="DZ240" s="50">
        <f t="shared" si="90"/>
        <v>239</v>
      </c>
      <c r="EA240" s="50">
        <f t="shared" si="86"/>
        <v>0.88518518518518519</v>
      </c>
      <c r="EB240" s="50">
        <v>135.08699999999999</v>
      </c>
      <c r="EP240" s="50">
        <f t="shared" si="91"/>
        <v>239</v>
      </c>
      <c r="EQ240" s="50">
        <f t="shared" si="83"/>
        <v>0.93359375</v>
      </c>
      <c r="ER240" s="50">
        <v>35.664999999999999</v>
      </c>
    </row>
    <row r="241" spans="65:148" x14ac:dyDescent="0.25">
      <c r="BM241" s="50">
        <f t="shared" si="87"/>
        <v>240</v>
      </c>
      <c r="BN241" s="50">
        <f t="shared" si="84"/>
        <v>0.84507042253521125</v>
      </c>
      <c r="BO241" s="52">
        <v>164.83500000000001</v>
      </c>
      <c r="CT241" s="50">
        <f t="shared" si="89"/>
        <v>240</v>
      </c>
      <c r="CU241" s="50">
        <f t="shared" ref="CU241:CU304" si="93">(CT241/($DB$15 +1))</f>
        <v>0.78175895765472314</v>
      </c>
      <c r="CV241" s="50">
        <v>80.710999999999999</v>
      </c>
      <c r="DZ241" s="50">
        <f t="shared" si="90"/>
        <v>240</v>
      </c>
      <c r="EA241" s="50">
        <f t="shared" si="86"/>
        <v>0.88888888888888884</v>
      </c>
      <c r="EB241" s="50">
        <v>135.69999999999999</v>
      </c>
      <c r="EP241" s="50">
        <f t="shared" si="91"/>
        <v>240</v>
      </c>
      <c r="EQ241" s="50">
        <f t="shared" si="83"/>
        <v>0.9375</v>
      </c>
      <c r="ER241" s="50">
        <v>35.906999999999996</v>
      </c>
    </row>
    <row r="242" spans="65:148" x14ac:dyDescent="0.25">
      <c r="BM242" s="50">
        <f t="shared" si="87"/>
        <v>241</v>
      </c>
      <c r="BN242" s="50">
        <f t="shared" si="84"/>
        <v>0.84859154929577463</v>
      </c>
      <c r="BO242" s="52">
        <v>164.839</v>
      </c>
      <c r="CT242" s="50">
        <f t="shared" si="89"/>
        <v>241</v>
      </c>
      <c r="CU242" s="50">
        <f t="shared" si="93"/>
        <v>0.78501628664495116</v>
      </c>
      <c r="CV242" s="50">
        <v>81.515000000000001</v>
      </c>
      <c r="DZ242" s="50">
        <f t="shared" si="90"/>
        <v>241</v>
      </c>
      <c r="EA242" s="50">
        <f t="shared" si="86"/>
        <v>0.8925925925925926</v>
      </c>
      <c r="EB242" s="50">
        <v>136.19999999999999</v>
      </c>
      <c r="EP242" s="50">
        <f t="shared" si="91"/>
        <v>241</v>
      </c>
      <c r="EQ242" s="50">
        <f t="shared" si="83"/>
        <v>0.94140625</v>
      </c>
      <c r="ER242" s="50">
        <v>36.002000000000002</v>
      </c>
    </row>
    <row r="243" spans="65:148" x14ac:dyDescent="0.25">
      <c r="BM243" s="50">
        <f t="shared" si="87"/>
        <v>242</v>
      </c>
      <c r="BN243" s="50">
        <f t="shared" si="84"/>
        <v>0.852112676056338</v>
      </c>
      <c r="BO243" s="52">
        <v>165.27799999999999</v>
      </c>
      <c r="CT243" s="50">
        <f t="shared" si="89"/>
        <v>242</v>
      </c>
      <c r="CU243" s="50">
        <f t="shared" si="93"/>
        <v>0.78827361563517917</v>
      </c>
      <c r="CV243" s="50">
        <v>81.918000000000006</v>
      </c>
      <c r="DZ243" s="50">
        <f t="shared" si="90"/>
        <v>242</v>
      </c>
      <c r="EA243" s="50">
        <f t="shared" si="86"/>
        <v>0.89629629629629626</v>
      </c>
      <c r="EB243" s="50">
        <v>138.761</v>
      </c>
      <c r="EP243" s="50">
        <f t="shared" si="91"/>
        <v>242</v>
      </c>
      <c r="EQ243" s="50">
        <f t="shared" si="83"/>
        <v>0.9453125</v>
      </c>
      <c r="ER243" s="50">
        <v>37.823</v>
      </c>
    </row>
    <row r="244" spans="65:148" x14ac:dyDescent="0.25">
      <c r="BM244" s="50">
        <f t="shared" si="87"/>
        <v>243</v>
      </c>
      <c r="BN244" s="50">
        <f t="shared" si="84"/>
        <v>0.85563380281690138</v>
      </c>
      <c r="BO244" s="52">
        <v>165.672</v>
      </c>
      <c r="CT244" s="50">
        <f t="shared" si="89"/>
        <v>243</v>
      </c>
      <c r="CU244" s="50">
        <f t="shared" si="93"/>
        <v>0.79153094462540718</v>
      </c>
      <c r="CV244" s="50">
        <v>82.203999999999994</v>
      </c>
      <c r="DZ244" s="50">
        <f t="shared" si="90"/>
        <v>243</v>
      </c>
      <c r="EA244" s="50">
        <f t="shared" si="86"/>
        <v>0.9</v>
      </c>
      <c r="EB244" s="50">
        <v>139.04</v>
      </c>
      <c r="EP244" s="50">
        <f t="shared" si="91"/>
        <v>243</v>
      </c>
      <c r="EQ244" s="50">
        <f t="shared" si="83"/>
        <v>0.94921875</v>
      </c>
      <c r="ER244" s="50">
        <v>38.238999999999997</v>
      </c>
    </row>
    <row r="245" spans="65:148" x14ac:dyDescent="0.25">
      <c r="BM245" s="50">
        <f t="shared" si="87"/>
        <v>244</v>
      </c>
      <c r="BN245" s="50">
        <f t="shared" si="84"/>
        <v>0.85915492957746475</v>
      </c>
      <c r="BO245" s="52">
        <v>171.33799999999999</v>
      </c>
      <c r="CT245" s="50">
        <f t="shared" si="89"/>
        <v>244</v>
      </c>
      <c r="CU245" s="50">
        <f t="shared" si="93"/>
        <v>0.7947882736156352</v>
      </c>
      <c r="CV245" s="50">
        <v>82.349000000000004</v>
      </c>
      <c r="DZ245" s="50">
        <f t="shared" si="90"/>
        <v>244</v>
      </c>
      <c r="EA245" s="50">
        <f t="shared" si="86"/>
        <v>0.90370370370370368</v>
      </c>
      <c r="EB245" s="50">
        <v>139.32300000000001</v>
      </c>
      <c r="EP245" s="50">
        <f t="shared" si="91"/>
        <v>244</v>
      </c>
      <c r="EQ245" s="50">
        <f t="shared" ref="EQ245:EQ256" si="94">(EP245/($EX$15 +1))</f>
        <v>0.953125</v>
      </c>
      <c r="ER245" s="50">
        <v>39.344000000000001</v>
      </c>
    </row>
    <row r="246" spans="65:148" x14ac:dyDescent="0.25">
      <c r="BM246" s="50">
        <f t="shared" si="87"/>
        <v>245</v>
      </c>
      <c r="BN246" s="50">
        <f t="shared" si="84"/>
        <v>0.86267605633802813</v>
      </c>
      <c r="BO246" s="52">
        <v>171.607</v>
      </c>
      <c r="CT246" s="50">
        <f t="shared" si="89"/>
        <v>245</v>
      </c>
      <c r="CU246" s="50">
        <f t="shared" si="93"/>
        <v>0.79804560260586321</v>
      </c>
      <c r="CV246" s="50">
        <v>83.132000000000005</v>
      </c>
      <c r="DZ246" s="50">
        <f t="shared" si="90"/>
        <v>245</v>
      </c>
      <c r="EA246" s="50">
        <f t="shared" si="86"/>
        <v>0.90740740740740744</v>
      </c>
      <c r="EB246" s="50">
        <v>140.518</v>
      </c>
      <c r="EP246" s="50">
        <f t="shared" si="91"/>
        <v>245</v>
      </c>
      <c r="EQ246" s="50">
        <f t="shared" si="94"/>
        <v>0.95703125</v>
      </c>
      <c r="ER246" s="50">
        <v>40.116</v>
      </c>
    </row>
    <row r="247" spans="65:148" x14ac:dyDescent="0.25">
      <c r="BM247" s="50">
        <f t="shared" si="87"/>
        <v>246</v>
      </c>
      <c r="BN247" s="50">
        <f t="shared" si="84"/>
        <v>0.86619718309859151</v>
      </c>
      <c r="BO247" s="52">
        <v>172.857</v>
      </c>
      <c r="CT247" s="50">
        <f t="shared" si="89"/>
        <v>246</v>
      </c>
      <c r="CU247" s="50">
        <f t="shared" si="93"/>
        <v>0.80130293159609123</v>
      </c>
      <c r="CV247" s="50">
        <v>83.158000000000001</v>
      </c>
      <c r="DZ247" s="50">
        <f t="shared" si="90"/>
        <v>246</v>
      </c>
      <c r="EA247" s="50">
        <f t="shared" si="86"/>
        <v>0.91111111111111109</v>
      </c>
      <c r="EB247" s="50">
        <v>140.56200000000001</v>
      </c>
      <c r="EP247" s="50">
        <f t="shared" si="91"/>
        <v>246</v>
      </c>
      <c r="EQ247" s="50">
        <f t="shared" si="94"/>
        <v>0.9609375</v>
      </c>
      <c r="ER247" s="50">
        <v>43.207000000000001</v>
      </c>
    </row>
    <row r="248" spans="65:148" x14ac:dyDescent="0.25">
      <c r="BM248" s="50">
        <f t="shared" si="87"/>
        <v>247</v>
      </c>
      <c r="BN248" s="50">
        <f t="shared" si="84"/>
        <v>0.86971830985915488</v>
      </c>
      <c r="BO248" s="52">
        <v>172.96100000000001</v>
      </c>
      <c r="CT248" s="50">
        <f t="shared" si="89"/>
        <v>247</v>
      </c>
      <c r="CU248" s="50">
        <f t="shared" si="93"/>
        <v>0.80456026058631924</v>
      </c>
      <c r="CV248" s="50">
        <v>83.5</v>
      </c>
      <c r="DZ248" s="50">
        <f t="shared" si="90"/>
        <v>247</v>
      </c>
      <c r="EA248" s="50">
        <f t="shared" si="86"/>
        <v>0.91481481481481486</v>
      </c>
      <c r="EB248" s="50">
        <v>141.375</v>
      </c>
      <c r="EP248" s="50">
        <f t="shared" si="91"/>
        <v>247</v>
      </c>
      <c r="EQ248" s="50">
        <f t="shared" si="94"/>
        <v>0.96484375</v>
      </c>
      <c r="ER248" s="50">
        <v>44.526000000000003</v>
      </c>
    </row>
    <row r="249" spans="65:148" x14ac:dyDescent="0.25">
      <c r="BM249" s="50">
        <f t="shared" si="87"/>
        <v>248</v>
      </c>
      <c r="BN249" s="50">
        <f t="shared" si="84"/>
        <v>0.87323943661971826</v>
      </c>
      <c r="BO249" s="52">
        <v>172.96100000000001</v>
      </c>
      <c r="CT249" s="50">
        <f t="shared" si="89"/>
        <v>248</v>
      </c>
      <c r="CU249" s="50">
        <f t="shared" si="93"/>
        <v>0.80781758957654726</v>
      </c>
      <c r="CV249" s="50">
        <v>83.528999999999996</v>
      </c>
      <c r="DZ249" s="50">
        <f t="shared" si="90"/>
        <v>248</v>
      </c>
      <c r="EA249" s="50">
        <f t="shared" si="86"/>
        <v>0.91851851851851851</v>
      </c>
      <c r="EB249" s="50">
        <v>144.672</v>
      </c>
      <c r="EP249" s="50">
        <f t="shared" si="91"/>
        <v>248</v>
      </c>
      <c r="EQ249" s="50">
        <f t="shared" si="94"/>
        <v>0.96875</v>
      </c>
      <c r="ER249" s="50">
        <v>45.65</v>
      </c>
    </row>
    <row r="250" spans="65:148" x14ac:dyDescent="0.25">
      <c r="BM250" s="50">
        <f t="shared" si="87"/>
        <v>249</v>
      </c>
      <c r="BN250" s="50">
        <f t="shared" si="84"/>
        <v>0.87676056338028174</v>
      </c>
      <c r="BO250" s="52">
        <v>173</v>
      </c>
      <c r="CT250" s="50">
        <f t="shared" si="89"/>
        <v>249</v>
      </c>
      <c r="CU250" s="50">
        <f t="shared" si="93"/>
        <v>0.81107491856677527</v>
      </c>
      <c r="CV250" s="50">
        <v>87.009</v>
      </c>
      <c r="DZ250" s="50">
        <f t="shared" si="90"/>
        <v>249</v>
      </c>
      <c r="EA250" s="50">
        <f t="shared" si="86"/>
        <v>0.92222222222222228</v>
      </c>
      <c r="EB250" s="50">
        <v>147</v>
      </c>
      <c r="EP250" s="50">
        <f t="shared" si="91"/>
        <v>249</v>
      </c>
      <c r="EQ250" s="50">
        <f t="shared" si="94"/>
        <v>0.97265625</v>
      </c>
      <c r="ER250" s="50">
        <v>49.875999999999998</v>
      </c>
    </row>
    <row r="251" spans="65:148" x14ac:dyDescent="0.25">
      <c r="BM251" s="50">
        <f t="shared" si="87"/>
        <v>250</v>
      </c>
      <c r="BN251" s="50">
        <f t="shared" si="84"/>
        <v>0.88028169014084512</v>
      </c>
      <c r="BO251" s="52">
        <v>173</v>
      </c>
      <c r="CT251" s="50">
        <f t="shared" si="89"/>
        <v>250</v>
      </c>
      <c r="CU251" s="50">
        <f t="shared" si="93"/>
        <v>0.81433224755700329</v>
      </c>
      <c r="CV251" s="50">
        <v>87.751000000000005</v>
      </c>
      <c r="DZ251" s="50">
        <f t="shared" si="90"/>
        <v>250</v>
      </c>
      <c r="EA251" s="50">
        <f t="shared" si="86"/>
        <v>0.92592592592592593</v>
      </c>
      <c r="EB251" s="50">
        <v>148.23701374812117</v>
      </c>
      <c r="EP251" s="50">
        <f t="shared" si="91"/>
        <v>250</v>
      </c>
      <c r="EQ251" s="50">
        <f t="shared" si="94"/>
        <v>0.9765625</v>
      </c>
      <c r="ER251" s="50">
        <v>50.189</v>
      </c>
    </row>
    <row r="252" spans="65:148" x14ac:dyDescent="0.25">
      <c r="BM252" s="50">
        <f t="shared" si="87"/>
        <v>251</v>
      </c>
      <c r="BN252" s="50">
        <f t="shared" si="84"/>
        <v>0.88380281690140849</v>
      </c>
      <c r="BO252" s="52">
        <v>173.00299999999999</v>
      </c>
      <c r="CT252" s="50">
        <f t="shared" si="89"/>
        <v>251</v>
      </c>
      <c r="CU252" s="50">
        <f t="shared" si="93"/>
        <v>0.8175895765472313</v>
      </c>
      <c r="CV252" s="50">
        <v>88.192999999999998</v>
      </c>
      <c r="DZ252" s="50">
        <f t="shared" si="90"/>
        <v>251</v>
      </c>
      <c r="EA252" s="50">
        <f t="shared" si="86"/>
        <v>0.92962962962962958</v>
      </c>
      <c r="EB252" s="50">
        <v>148.94999999999999</v>
      </c>
      <c r="EP252" s="50">
        <f t="shared" si="91"/>
        <v>251</v>
      </c>
      <c r="EQ252" s="50">
        <f t="shared" si="94"/>
        <v>0.98046875</v>
      </c>
      <c r="ER252" s="50">
        <v>50.984000000000002</v>
      </c>
    </row>
    <row r="253" spans="65:148" x14ac:dyDescent="0.25">
      <c r="BM253" s="50">
        <f t="shared" si="87"/>
        <v>252</v>
      </c>
      <c r="BN253" s="50">
        <f t="shared" si="84"/>
        <v>0.88732394366197187</v>
      </c>
      <c r="BO253" s="52">
        <v>173.00899999999999</v>
      </c>
      <c r="CT253" s="50">
        <f t="shared" si="89"/>
        <v>252</v>
      </c>
      <c r="CU253" s="50">
        <f t="shared" si="93"/>
        <v>0.82084690553745931</v>
      </c>
      <c r="CV253" s="50">
        <v>89.016000000000005</v>
      </c>
      <c r="DZ253" s="50">
        <f t="shared" si="90"/>
        <v>252</v>
      </c>
      <c r="EA253" s="50">
        <f t="shared" si="86"/>
        <v>0.93333333333333335</v>
      </c>
      <c r="EB253" s="50">
        <v>150</v>
      </c>
      <c r="EP253" s="50">
        <f t="shared" si="91"/>
        <v>252</v>
      </c>
      <c r="EQ253" s="50">
        <f t="shared" si="94"/>
        <v>0.984375</v>
      </c>
      <c r="ER253" s="50">
        <v>55.328000000000003</v>
      </c>
    </row>
    <row r="254" spans="65:148" x14ac:dyDescent="0.25">
      <c r="BM254" s="50">
        <f t="shared" si="87"/>
        <v>253</v>
      </c>
      <c r="BN254" s="50">
        <f t="shared" si="84"/>
        <v>0.89084507042253525</v>
      </c>
      <c r="BO254" s="52">
        <v>173.065</v>
      </c>
      <c r="CT254" s="50">
        <f t="shared" si="89"/>
        <v>253</v>
      </c>
      <c r="CU254" s="50">
        <f t="shared" si="93"/>
        <v>0.82410423452768733</v>
      </c>
      <c r="CV254" s="50">
        <v>89.813000000000002</v>
      </c>
      <c r="DZ254" s="50">
        <f t="shared" si="90"/>
        <v>253</v>
      </c>
      <c r="EA254" s="50">
        <f t="shared" si="86"/>
        <v>0.937037037037037</v>
      </c>
      <c r="EB254" s="50">
        <v>150.24600000000001</v>
      </c>
      <c r="EP254" s="50">
        <f t="shared" si="91"/>
        <v>253</v>
      </c>
      <c r="EQ254" s="50">
        <f t="shared" si="94"/>
        <v>0.98828125</v>
      </c>
      <c r="ER254" s="50">
        <v>62.042000000000002</v>
      </c>
    </row>
    <row r="255" spans="65:148" x14ac:dyDescent="0.25">
      <c r="BM255" s="50">
        <f t="shared" si="87"/>
        <v>254</v>
      </c>
      <c r="BN255" s="50">
        <f t="shared" si="84"/>
        <v>0.89436619718309862</v>
      </c>
      <c r="BO255" s="52">
        <v>175</v>
      </c>
      <c r="CT255" s="50">
        <f t="shared" si="89"/>
        <v>254</v>
      </c>
      <c r="CU255" s="50">
        <f t="shared" si="93"/>
        <v>0.82736156351791534</v>
      </c>
      <c r="CV255" s="50">
        <v>90.56</v>
      </c>
      <c r="DZ255" s="50">
        <f t="shared" si="90"/>
        <v>254</v>
      </c>
      <c r="EA255" s="50">
        <f t="shared" si="86"/>
        <v>0.94074074074074077</v>
      </c>
      <c r="EB255" s="50">
        <v>151.928</v>
      </c>
      <c r="EP255" s="50">
        <f t="shared" si="91"/>
        <v>254</v>
      </c>
      <c r="EQ255" s="50">
        <f t="shared" si="94"/>
        <v>0.9921875</v>
      </c>
      <c r="ER255" s="50">
        <v>67.08</v>
      </c>
    </row>
    <row r="256" spans="65:148" x14ac:dyDescent="0.25">
      <c r="BM256" s="50">
        <f t="shared" si="87"/>
        <v>255</v>
      </c>
      <c r="BN256" s="50">
        <f t="shared" si="84"/>
        <v>0.897887323943662</v>
      </c>
      <c r="BO256" s="52">
        <v>175.04300000000001</v>
      </c>
      <c r="CT256" s="50">
        <f t="shared" si="89"/>
        <v>255</v>
      </c>
      <c r="CU256" s="50">
        <f t="shared" si="93"/>
        <v>0.83061889250814336</v>
      </c>
      <c r="CV256" s="50">
        <v>92.926000000000002</v>
      </c>
      <c r="DZ256" s="50">
        <f t="shared" si="90"/>
        <v>255</v>
      </c>
      <c r="EA256" s="50">
        <f t="shared" si="86"/>
        <v>0.94444444444444442</v>
      </c>
      <c r="EB256" s="50">
        <v>152.16200000000001</v>
      </c>
      <c r="EP256" s="50">
        <f t="shared" si="91"/>
        <v>255</v>
      </c>
      <c r="EQ256" s="50">
        <f t="shared" si="94"/>
        <v>0.99609375</v>
      </c>
      <c r="ER256" s="50">
        <v>72.363</v>
      </c>
    </row>
    <row r="257" spans="65:148" x14ac:dyDescent="0.25">
      <c r="BM257" s="50">
        <f t="shared" si="87"/>
        <v>256</v>
      </c>
      <c r="BN257" s="50">
        <f t="shared" si="84"/>
        <v>0.90140845070422537</v>
      </c>
      <c r="BO257" s="52">
        <v>178.89599999999999</v>
      </c>
      <c r="CT257" s="50">
        <f t="shared" si="89"/>
        <v>256</v>
      </c>
      <c r="CU257" s="50">
        <f t="shared" si="93"/>
        <v>0.83387622149837137</v>
      </c>
      <c r="CV257" s="50">
        <v>92.980999999999995</v>
      </c>
      <c r="DZ257" s="50">
        <f t="shared" si="90"/>
        <v>256</v>
      </c>
      <c r="EA257" s="50">
        <f t="shared" si="86"/>
        <v>0.94814814814814818</v>
      </c>
      <c r="EB257" s="50">
        <v>153.876</v>
      </c>
    </row>
    <row r="258" spans="65:148" x14ac:dyDescent="0.25">
      <c r="BM258" s="50">
        <f t="shared" si="87"/>
        <v>257</v>
      </c>
      <c r="BN258" s="50">
        <f t="shared" si="84"/>
        <v>0.90492957746478875</v>
      </c>
      <c r="BO258" s="52">
        <v>179.46206896551723</v>
      </c>
      <c r="CT258" s="50">
        <f t="shared" si="89"/>
        <v>257</v>
      </c>
      <c r="CU258" s="50">
        <f t="shared" si="93"/>
        <v>0.83713355048859939</v>
      </c>
      <c r="CV258" s="50">
        <v>94.501000000000005</v>
      </c>
      <c r="DZ258" s="50">
        <f t="shared" si="90"/>
        <v>257</v>
      </c>
      <c r="EA258" s="50">
        <f t="shared" si="86"/>
        <v>0.95185185185185184</v>
      </c>
      <c r="EB258" s="50">
        <v>154.32900000000001</v>
      </c>
      <c r="ER258" s="52"/>
    </row>
    <row r="259" spans="65:148" x14ac:dyDescent="0.25">
      <c r="BM259" s="50">
        <f t="shared" si="87"/>
        <v>258</v>
      </c>
      <c r="BN259" s="50">
        <f t="shared" ref="BN259:BN271" si="95">(BM259/($BU$15 +1))</f>
        <v>0.90845070422535212</v>
      </c>
      <c r="BO259" s="52">
        <v>179.833</v>
      </c>
      <c r="CT259" s="50">
        <f t="shared" si="89"/>
        <v>258</v>
      </c>
      <c r="CU259" s="50">
        <f t="shared" si="93"/>
        <v>0.8403908794788274</v>
      </c>
      <c r="CV259" s="50">
        <v>94.766999999999996</v>
      </c>
      <c r="DZ259" s="50">
        <f t="shared" si="90"/>
        <v>258</v>
      </c>
      <c r="EA259" s="50">
        <f t="shared" ref="EA259:EA270" si="96">(DZ259/($EH$15 +1))</f>
        <v>0.9555555555555556</v>
      </c>
      <c r="EB259" s="50">
        <v>157.88</v>
      </c>
      <c r="ER259" s="51"/>
    </row>
    <row r="260" spans="65:148" x14ac:dyDescent="0.25">
      <c r="BM260" s="50">
        <f t="shared" ref="BM260:BM284" si="97">BM259+1</f>
        <v>259</v>
      </c>
      <c r="BN260" s="50">
        <f t="shared" si="95"/>
        <v>0.9119718309859155</v>
      </c>
      <c r="BO260" s="52">
        <v>182.15700000000001</v>
      </c>
      <c r="CT260" s="50">
        <f t="shared" ref="CT260:CT307" si="98">CT259+1</f>
        <v>259</v>
      </c>
      <c r="CU260" s="50">
        <f t="shared" si="93"/>
        <v>0.84364820846905542</v>
      </c>
      <c r="CV260" s="50">
        <v>96.182000000000002</v>
      </c>
      <c r="DZ260" s="50">
        <f t="shared" ref="DZ260:DZ270" si="99">DZ259+1</f>
        <v>259</v>
      </c>
      <c r="EA260" s="50">
        <f t="shared" si="96"/>
        <v>0.95925925925925926</v>
      </c>
      <c r="EB260" s="50">
        <v>157.90600000000001</v>
      </c>
    </row>
    <row r="261" spans="65:148" x14ac:dyDescent="0.25">
      <c r="BM261" s="50">
        <f t="shared" si="97"/>
        <v>260</v>
      </c>
      <c r="BN261" s="50">
        <f t="shared" si="95"/>
        <v>0.91549295774647887</v>
      </c>
      <c r="BO261" s="52">
        <v>192.85</v>
      </c>
      <c r="CT261" s="50">
        <f t="shared" si="98"/>
        <v>260</v>
      </c>
      <c r="CU261" s="50">
        <f t="shared" si="93"/>
        <v>0.84690553745928343</v>
      </c>
      <c r="CV261" s="50">
        <v>97</v>
      </c>
      <c r="DZ261" s="50">
        <f t="shared" si="99"/>
        <v>260</v>
      </c>
      <c r="EA261" s="50">
        <f t="shared" si="96"/>
        <v>0.96296296296296291</v>
      </c>
      <c r="EB261" s="50">
        <v>159.09399999999999</v>
      </c>
    </row>
    <row r="262" spans="65:148" x14ac:dyDescent="0.25">
      <c r="BM262" s="50">
        <f t="shared" si="97"/>
        <v>261</v>
      </c>
      <c r="BN262" s="50">
        <f t="shared" si="95"/>
        <v>0.91901408450704225</v>
      </c>
      <c r="BO262" s="52">
        <v>193</v>
      </c>
      <c r="CT262" s="50">
        <f t="shared" si="98"/>
        <v>261</v>
      </c>
      <c r="CU262" s="50">
        <f t="shared" si="93"/>
        <v>0.85016286644951145</v>
      </c>
      <c r="CV262" s="50">
        <v>97.808999999999997</v>
      </c>
      <c r="DZ262" s="50">
        <f t="shared" si="99"/>
        <v>261</v>
      </c>
      <c r="EA262" s="50">
        <f t="shared" si="96"/>
        <v>0.96666666666666667</v>
      </c>
      <c r="EB262" s="50">
        <v>159.137</v>
      </c>
    </row>
    <row r="263" spans="65:148" x14ac:dyDescent="0.25">
      <c r="BM263" s="50">
        <f t="shared" si="97"/>
        <v>262</v>
      </c>
      <c r="BN263" s="50">
        <f t="shared" si="95"/>
        <v>0.92253521126760563</v>
      </c>
      <c r="BO263" s="52">
        <v>193.05799999999999</v>
      </c>
      <c r="CT263" s="50">
        <f t="shared" si="98"/>
        <v>262</v>
      </c>
      <c r="CU263" s="50">
        <f t="shared" si="93"/>
        <v>0.85342019543973946</v>
      </c>
      <c r="CV263" s="50">
        <v>98</v>
      </c>
      <c r="DZ263" s="50">
        <f t="shared" si="99"/>
        <v>262</v>
      </c>
      <c r="EA263" s="50">
        <f t="shared" si="96"/>
        <v>0.97037037037037033</v>
      </c>
      <c r="EB263" s="50">
        <v>163.78800000000001</v>
      </c>
    </row>
    <row r="264" spans="65:148" x14ac:dyDescent="0.25">
      <c r="BM264" s="50">
        <f t="shared" si="97"/>
        <v>263</v>
      </c>
      <c r="BN264" s="50">
        <f t="shared" si="95"/>
        <v>0.926056338028169</v>
      </c>
      <c r="BO264" s="52">
        <v>195.76499999999999</v>
      </c>
      <c r="CT264" s="50">
        <f t="shared" si="98"/>
        <v>263</v>
      </c>
      <c r="CU264" s="50">
        <f t="shared" si="93"/>
        <v>0.85667752442996747</v>
      </c>
      <c r="CV264" s="50">
        <v>98</v>
      </c>
      <c r="DZ264" s="50">
        <f t="shared" si="99"/>
        <v>263</v>
      </c>
      <c r="EA264" s="50">
        <f t="shared" si="96"/>
        <v>0.97407407407407409</v>
      </c>
      <c r="EB264" s="50">
        <v>164</v>
      </c>
    </row>
    <row r="265" spans="65:148" x14ac:dyDescent="0.25">
      <c r="BM265" s="50">
        <f t="shared" si="97"/>
        <v>264</v>
      </c>
      <c r="BN265" s="50">
        <f t="shared" si="95"/>
        <v>0.92957746478873238</v>
      </c>
      <c r="BO265" s="52">
        <v>195.869</v>
      </c>
      <c r="CT265" s="50">
        <f t="shared" si="98"/>
        <v>264</v>
      </c>
      <c r="CU265" s="50">
        <f t="shared" si="93"/>
        <v>0.85993485342019549</v>
      </c>
      <c r="CV265" s="50">
        <v>99.54</v>
      </c>
      <c r="DZ265" s="50">
        <f t="shared" si="99"/>
        <v>264</v>
      </c>
      <c r="EA265" s="50">
        <f t="shared" si="96"/>
        <v>0.97777777777777775</v>
      </c>
      <c r="EB265" s="50">
        <v>166.21899999999999</v>
      </c>
    </row>
    <row r="266" spans="65:148" x14ac:dyDescent="0.25">
      <c r="BM266" s="50">
        <f t="shared" si="97"/>
        <v>265</v>
      </c>
      <c r="BN266" s="50">
        <f t="shared" si="95"/>
        <v>0.93309859154929575</v>
      </c>
      <c r="BO266" s="52">
        <v>197</v>
      </c>
      <c r="CT266" s="50">
        <f t="shared" si="98"/>
        <v>265</v>
      </c>
      <c r="CU266" s="50">
        <f t="shared" si="93"/>
        <v>0.8631921824104235</v>
      </c>
      <c r="CV266" s="50">
        <v>100.845</v>
      </c>
      <c r="DZ266" s="50">
        <f t="shared" si="99"/>
        <v>265</v>
      </c>
      <c r="EA266" s="50">
        <f t="shared" si="96"/>
        <v>0.98148148148148151</v>
      </c>
      <c r="EB266" s="50">
        <v>168.6</v>
      </c>
    </row>
    <row r="267" spans="65:148" x14ac:dyDescent="0.25">
      <c r="BM267" s="50">
        <f t="shared" si="97"/>
        <v>266</v>
      </c>
      <c r="BN267" s="50">
        <f t="shared" si="95"/>
        <v>0.93661971830985913</v>
      </c>
      <c r="BO267" s="52">
        <v>197.536</v>
      </c>
      <c r="CT267" s="50">
        <f t="shared" si="98"/>
        <v>266</v>
      </c>
      <c r="CU267" s="50">
        <f t="shared" si="93"/>
        <v>0.86644951140065152</v>
      </c>
      <c r="CV267" s="50">
        <v>101.262</v>
      </c>
      <c r="DZ267" s="50">
        <f t="shared" si="99"/>
        <v>266</v>
      </c>
      <c r="EA267" s="50">
        <f t="shared" si="96"/>
        <v>0.98518518518518516</v>
      </c>
      <c r="EB267" s="50">
        <v>168.82499999999999</v>
      </c>
    </row>
    <row r="268" spans="65:148" x14ac:dyDescent="0.25">
      <c r="BM268" s="50">
        <f t="shared" si="97"/>
        <v>267</v>
      </c>
      <c r="BN268" s="50">
        <f t="shared" si="95"/>
        <v>0.9401408450704225</v>
      </c>
      <c r="BO268" s="52">
        <v>197.84800000000001</v>
      </c>
      <c r="CT268" s="50">
        <f t="shared" si="98"/>
        <v>267</v>
      </c>
      <c r="CU268" s="50">
        <f t="shared" si="93"/>
        <v>0.86970684039087953</v>
      </c>
      <c r="CV268" s="50">
        <v>106.113</v>
      </c>
      <c r="DZ268" s="50">
        <f t="shared" si="99"/>
        <v>267</v>
      </c>
      <c r="EA268" s="50">
        <f t="shared" si="96"/>
        <v>0.98888888888888893</v>
      </c>
      <c r="EB268" s="50">
        <v>176</v>
      </c>
    </row>
    <row r="269" spans="65:148" x14ac:dyDescent="0.25">
      <c r="BM269" s="50">
        <f t="shared" si="97"/>
        <v>268</v>
      </c>
      <c r="BN269" s="50">
        <f t="shared" si="95"/>
        <v>0.94366197183098588</v>
      </c>
      <c r="BO269" s="52">
        <v>197.952</v>
      </c>
      <c r="CT269" s="50">
        <f t="shared" si="98"/>
        <v>268</v>
      </c>
      <c r="CU269" s="50">
        <f t="shared" si="93"/>
        <v>0.87296416938110755</v>
      </c>
      <c r="CV269" s="50">
        <v>107.623</v>
      </c>
      <c r="DZ269" s="50">
        <f t="shared" si="99"/>
        <v>268</v>
      </c>
      <c r="EA269" s="50">
        <f t="shared" si="96"/>
        <v>0.99259259259259258</v>
      </c>
      <c r="EB269" s="50">
        <v>176.28700000000001</v>
      </c>
    </row>
    <row r="270" spans="65:148" x14ac:dyDescent="0.25">
      <c r="BM270" s="50">
        <f t="shared" si="97"/>
        <v>269</v>
      </c>
      <c r="BN270" s="50">
        <f t="shared" si="95"/>
        <v>0.94718309859154926</v>
      </c>
      <c r="BO270" s="52">
        <v>199.58</v>
      </c>
      <c r="CT270" s="50">
        <f t="shared" si="98"/>
        <v>269</v>
      </c>
      <c r="CU270" s="50">
        <f t="shared" si="93"/>
        <v>0.87622149837133545</v>
      </c>
      <c r="CV270" s="50">
        <v>108</v>
      </c>
      <c r="DZ270" s="50">
        <f t="shared" si="99"/>
        <v>269</v>
      </c>
      <c r="EA270" s="50">
        <f t="shared" si="96"/>
        <v>0.99629629629629635</v>
      </c>
      <c r="EB270" s="50">
        <v>177</v>
      </c>
    </row>
    <row r="271" spans="65:148" x14ac:dyDescent="0.25">
      <c r="BM271" s="50">
        <f t="shared" si="97"/>
        <v>270</v>
      </c>
      <c r="BN271" s="50">
        <f t="shared" si="95"/>
        <v>0.95070422535211263</v>
      </c>
      <c r="BO271" s="52">
        <v>203.15899999999999</v>
      </c>
      <c r="CT271" s="50">
        <f t="shared" si="98"/>
        <v>270</v>
      </c>
      <c r="CU271" s="50">
        <f t="shared" si="93"/>
        <v>0.87947882736156346</v>
      </c>
      <c r="CV271" s="50">
        <v>108.074</v>
      </c>
    </row>
    <row r="272" spans="65:148" x14ac:dyDescent="0.25">
      <c r="BM272" s="50">
        <f t="shared" si="97"/>
        <v>271</v>
      </c>
      <c r="BN272" s="50">
        <f t="shared" ref="BN272:BN284" si="100">(BM272/($BU$15 +1))</f>
        <v>0.95422535211267601</v>
      </c>
      <c r="BO272" s="52">
        <v>204.61600000000001</v>
      </c>
      <c r="CT272" s="50">
        <f t="shared" si="98"/>
        <v>271</v>
      </c>
      <c r="CU272" s="50">
        <f t="shared" si="93"/>
        <v>0.88273615635179148</v>
      </c>
      <c r="CV272" s="50">
        <v>109.462</v>
      </c>
    </row>
    <row r="273" spans="65:100" x14ac:dyDescent="0.25">
      <c r="BM273" s="50">
        <f t="shared" si="97"/>
        <v>272</v>
      </c>
      <c r="BN273" s="50">
        <f t="shared" si="100"/>
        <v>0.95774647887323938</v>
      </c>
      <c r="BO273" s="52">
        <v>209.40600000000001</v>
      </c>
      <c r="CT273" s="50">
        <f t="shared" si="98"/>
        <v>272</v>
      </c>
      <c r="CU273" s="50">
        <f t="shared" si="93"/>
        <v>0.88599348534201949</v>
      </c>
      <c r="CV273" s="50">
        <v>109.553</v>
      </c>
    </row>
    <row r="274" spans="65:100" x14ac:dyDescent="0.25">
      <c r="BM274" s="50">
        <f t="shared" si="97"/>
        <v>273</v>
      </c>
      <c r="BN274" s="50">
        <f t="shared" si="100"/>
        <v>0.96126760563380287</v>
      </c>
      <c r="BO274" s="52">
        <v>209.49299999999999</v>
      </c>
      <c r="CT274" s="50">
        <f t="shared" si="98"/>
        <v>273</v>
      </c>
      <c r="CU274" s="50">
        <f t="shared" si="93"/>
        <v>0.88925081433224751</v>
      </c>
      <c r="CV274" s="50">
        <v>109.762</v>
      </c>
    </row>
    <row r="275" spans="65:100" x14ac:dyDescent="0.25">
      <c r="BM275" s="50">
        <f t="shared" si="97"/>
        <v>274</v>
      </c>
      <c r="BN275" s="50">
        <f t="shared" si="100"/>
        <v>0.96478873239436624</v>
      </c>
      <c r="BO275" s="52">
        <v>209.946</v>
      </c>
      <c r="CT275" s="50">
        <f t="shared" si="98"/>
        <v>274</v>
      </c>
      <c r="CU275" s="50">
        <f t="shared" si="93"/>
        <v>0.89250814332247552</v>
      </c>
      <c r="CV275" s="50">
        <v>109.87</v>
      </c>
    </row>
    <row r="276" spans="65:100" x14ac:dyDescent="0.25">
      <c r="BM276" s="50">
        <f t="shared" si="97"/>
        <v>275</v>
      </c>
      <c r="BN276" s="50">
        <f t="shared" si="100"/>
        <v>0.96830985915492962</v>
      </c>
      <c r="BO276" s="52">
        <v>211.59299999999999</v>
      </c>
      <c r="CT276" s="50">
        <f t="shared" si="98"/>
        <v>275</v>
      </c>
      <c r="CU276" s="50">
        <f t="shared" si="93"/>
        <v>0.89576547231270354</v>
      </c>
      <c r="CV276" s="50">
        <v>110</v>
      </c>
    </row>
    <row r="277" spans="65:100" x14ac:dyDescent="0.25">
      <c r="BM277" s="50">
        <f t="shared" si="97"/>
        <v>276</v>
      </c>
      <c r="BN277" s="50">
        <f t="shared" si="100"/>
        <v>0.971830985915493</v>
      </c>
      <c r="BO277" s="52">
        <v>213.78</v>
      </c>
      <c r="CT277" s="50">
        <f t="shared" si="98"/>
        <v>276</v>
      </c>
      <c r="CU277" s="50">
        <f t="shared" si="93"/>
        <v>0.89902280130293155</v>
      </c>
      <c r="CV277" s="50">
        <v>110</v>
      </c>
    </row>
    <row r="278" spans="65:100" x14ac:dyDescent="0.25">
      <c r="BM278" s="50">
        <f t="shared" si="97"/>
        <v>277</v>
      </c>
      <c r="BN278" s="50">
        <f t="shared" si="100"/>
        <v>0.97535211267605637</v>
      </c>
      <c r="BO278" s="52">
        <v>214.23400000000001</v>
      </c>
      <c r="CT278" s="50">
        <f t="shared" si="98"/>
        <v>277</v>
      </c>
      <c r="CU278" s="50">
        <f t="shared" si="93"/>
        <v>0.90228013029315957</v>
      </c>
      <c r="CV278" s="50">
        <v>110.111</v>
      </c>
    </row>
    <row r="279" spans="65:100" x14ac:dyDescent="0.25">
      <c r="BM279" s="50">
        <f t="shared" si="97"/>
        <v>278</v>
      </c>
      <c r="BN279" s="50">
        <f t="shared" si="100"/>
        <v>0.97887323943661975</v>
      </c>
      <c r="BO279" s="52">
        <v>240.24700000000001</v>
      </c>
      <c r="CT279" s="50">
        <f t="shared" si="98"/>
        <v>278</v>
      </c>
      <c r="CU279" s="50">
        <f t="shared" si="93"/>
        <v>0.90553745928338758</v>
      </c>
      <c r="CV279" s="50">
        <v>110.111</v>
      </c>
    </row>
    <row r="280" spans="65:100" x14ac:dyDescent="0.25">
      <c r="BM280" s="50">
        <f t="shared" si="97"/>
        <v>279</v>
      </c>
      <c r="BN280" s="50">
        <f t="shared" si="100"/>
        <v>0.98239436619718312</v>
      </c>
      <c r="BO280" s="52">
        <v>245.01900000000001</v>
      </c>
      <c r="CT280" s="50">
        <f t="shared" si="98"/>
        <v>279</v>
      </c>
      <c r="CU280" s="50">
        <f t="shared" si="93"/>
        <v>0.90879478827361559</v>
      </c>
      <c r="CV280" s="50">
        <v>110.145</v>
      </c>
    </row>
    <row r="281" spans="65:100" x14ac:dyDescent="0.25">
      <c r="BM281" s="50">
        <f t="shared" si="97"/>
        <v>280</v>
      </c>
      <c r="BN281" s="50">
        <f t="shared" si="100"/>
        <v>0.9859154929577465</v>
      </c>
      <c r="BO281" s="52">
        <v>245.12299999999999</v>
      </c>
      <c r="CT281" s="50">
        <f t="shared" si="98"/>
        <v>280</v>
      </c>
      <c r="CU281" s="50">
        <f t="shared" si="93"/>
        <v>0.91205211726384361</v>
      </c>
      <c r="CV281" s="50">
        <v>110.3</v>
      </c>
    </row>
    <row r="282" spans="65:100" x14ac:dyDescent="0.25">
      <c r="BM282" s="50">
        <f t="shared" si="97"/>
        <v>281</v>
      </c>
      <c r="BN282" s="50">
        <f t="shared" si="100"/>
        <v>0.98943661971830987</v>
      </c>
      <c r="BO282" s="52">
        <v>255.10555854327831</v>
      </c>
      <c r="CT282" s="50">
        <f t="shared" si="98"/>
        <v>281</v>
      </c>
      <c r="CU282" s="50">
        <f t="shared" si="93"/>
        <v>0.91530944625407162</v>
      </c>
      <c r="CV282" s="50">
        <v>111.89</v>
      </c>
    </row>
    <row r="283" spans="65:100" x14ac:dyDescent="0.25">
      <c r="BM283" s="50">
        <f t="shared" si="97"/>
        <v>282</v>
      </c>
      <c r="BN283" s="50">
        <f t="shared" si="100"/>
        <v>0.99295774647887325</v>
      </c>
      <c r="BO283" s="52">
        <v>277.50799999999998</v>
      </c>
      <c r="CT283" s="50">
        <f t="shared" si="98"/>
        <v>282</v>
      </c>
      <c r="CU283" s="50">
        <f t="shared" si="93"/>
        <v>0.91856677524429964</v>
      </c>
      <c r="CV283" s="50">
        <v>111.98399999999999</v>
      </c>
    </row>
    <row r="284" spans="65:100" x14ac:dyDescent="0.25">
      <c r="BM284" s="50">
        <f t="shared" si="97"/>
        <v>283</v>
      </c>
      <c r="BN284" s="50">
        <f t="shared" si="100"/>
        <v>0.99647887323943662</v>
      </c>
      <c r="BO284" s="52">
        <v>293.64800000000002</v>
      </c>
      <c r="CT284" s="50">
        <f t="shared" si="98"/>
        <v>283</v>
      </c>
      <c r="CU284" s="50">
        <f t="shared" si="93"/>
        <v>0.92182410423452765</v>
      </c>
      <c r="CV284" s="50">
        <v>112.008</v>
      </c>
    </row>
    <row r="285" spans="65:100" x14ac:dyDescent="0.25">
      <c r="CT285" s="50">
        <f t="shared" si="98"/>
        <v>284</v>
      </c>
      <c r="CU285" s="50">
        <f t="shared" si="93"/>
        <v>0.92508143322475567</v>
      </c>
      <c r="CV285" s="50">
        <v>112.131</v>
      </c>
    </row>
    <row r="286" spans="65:100" x14ac:dyDescent="0.25">
      <c r="CT286" s="50">
        <f t="shared" si="98"/>
        <v>285</v>
      </c>
      <c r="CU286" s="50">
        <f t="shared" si="93"/>
        <v>0.92833876221498368</v>
      </c>
      <c r="CV286" s="50">
        <v>112.331</v>
      </c>
    </row>
    <row r="287" spans="65:100" x14ac:dyDescent="0.25">
      <c r="CT287" s="50">
        <f t="shared" si="98"/>
        <v>286</v>
      </c>
      <c r="CU287" s="50">
        <f t="shared" si="93"/>
        <v>0.9315960912052117</v>
      </c>
      <c r="CV287" s="50">
        <v>112.79</v>
      </c>
    </row>
    <row r="288" spans="65:100" x14ac:dyDescent="0.25">
      <c r="CT288" s="50">
        <f t="shared" si="98"/>
        <v>287</v>
      </c>
      <c r="CU288" s="50">
        <f t="shared" si="93"/>
        <v>0.93485342019543971</v>
      </c>
      <c r="CV288" s="50">
        <v>112.988</v>
      </c>
    </row>
    <row r="289" spans="98:100" x14ac:dyDescent="0.25">
      <c r="CT289" s="50">
        <f t="shared" si="98"/>
        <v>288</v>
      </c>
      <c r="CU289" s="50">
        <f t="shared" si="93"/>
        <v>0.93811074918566772</v>
      </c>
      <c r="CV289" s="50">
        <v>113.21899999999999</v>
      </c>
    </row>
    <row r="290" spans="98:100" x14ac:dyDescent="0.25">
      <c r="CT290" s="50">
        <f t="shared" si="98"/>
        <v>289</v>
      </c>
      <c r="CU290" s="50">
        <f t="shared" si="93"/>
        <v>0.94136807817589574</v>
      </c>
      <c r="CV290" s="50">
        <v>118.60899999999999</v>
      </c>
    </row>
    <row r="291" spans="98:100" x14ac:dyDescent="0.25">
      <c r="CT291" s="50">
        <f t="shared" si="98"/>
        <v>290</v>
      </c>
      <c r="CU291" s="50">
        <f t="shared" si="93"/>
        <v>0.94462540716612375</v>
      </c>
      <c r="CV291" s="50">
        <v>121.782</v>
      </c>
    </row>
    <row r="292" spans="98:100" x14ac:dyDescent="0.25">
      <c r="CT292" s="50">
        <f t="shared" si="98"/>
        <v>291</v>
      </c>
      <c r="CU292" s="50">
        <f t="shared" si="93"/>
        <v>0.94788273615635177</v>
      </c>
      <c r="CV292" s="50">
        <v>122.01</v>
      </c>
    </row>
    <row r="293" spans="98:100" x14ac:dyDescent="0.25">
      <c r="CT293" s="50">
        <f t="shared" si="98"/>
        <v>292</v>
      </c>
      <c r="CU293" s="50">
        <f t="shared" si="93"/>
        <v>0.95114006514657978</v>
      </c>
      <c r="CV293" s="50">
        <v>122.506</v>
      </c>
    </row>
    <row r="294" spans="98:100" x14ac:dyDescent="0.25">
      <c r="CT294" s="50">
        <f t="shared" si="98"/>
        <v>293</v>
      </c>
      <c r="CU294" s="50">
        <f t="shared" si="93"/>
        <v>0.9543973941368078</v>
      </c>
      <c r="CV294" s="50">
        <v>122.634</v>
      </c>
    </row>
    <row r="295" spans="98:100" x14ac:dyDescent="0.25">
      <c r="CT295" s="50">
        <f t="shared" si="98"/>
        <v>294</v>
      </c>
      <c r="CU295" s="50">
        <f t="shared" si="93"/>
        <v>0.95765472312703581</v>
      </c>
      <c r="CV295" s="50">
        <v>122.816</v>
      </c>
    </row>
    <row r="296" spans="98:100" x14ac:dyDescent="0.25">
      <c r="CT296" s="50">
        <f t="shared" si="98"/>
        <v>295</v>
      </c>
      <c r="CU296" s="50">
        <f t="shared" si="93"/>
        <v>0.96091205211726383</v>
      </c>
      <c r="CV296" s="50">
        <v>125.82</v>
      </c>
    </row>
    <row r="297" spans="98:100" x14ac:dyDescent="0.25">
      <c r="CT297" s="50">
        <f t="shared" si="98"/>
        <v>296</v>
      </c>
      <c r="CU297" s="50">
        <f t="shared" si="93"/>
        <v>0.96416938110749184</v>
      </c>
      <c r="CV297" s="50">
        <v>133.82900000000001</v>
      </c>
    </row>
    <row r="298" spans="98:100" x14ac:dyDescent="0.25">
      <c r="CT298" s="50">
        <f t="shared" si="98"/>
        <v>297</v>
      </c>
      <c r="CU298" s="50">
        <f t="shared" si="93"/>
        <v>0.96742671009771986</v>
      </c>
      <c r="CV298" s="50">
        <v>140.31100000000001</v>
      </c>
    </row>
    <row r="299" spans="98:100" x14ac:dyDescent="0.25">
      <c r="CT299" s="50">
        <f t="shared" si="98"/>
        <v>298</v>
      </c>
      <c r="CU299" s="50">
        <f t="shared" si="93"/>
        <v>0.97068403908794787</v>
      </c>
      <c r="CV299" s="50">
        <v>141.39699999999999</v>
      </c>
    </row>
    <row r="300" spans="98:100" x14ac:dyDescent="0.25">
      <c r="CT300" s="50">
        <f t="shared" si="98"/>
        <v>299</v>
      </c>
      <c r="CU300" s="50">
        <f t="shared" si="93"/>
        <v>0.97394136807817588</v>
      </c>
      <c r="CV300" s="50">
        <v>148.81200000000001</v>
      </c>
    </row>
    <row r="301" spans="98:100" x14ac:dyDescent="0.25">
      <c r="CT301" s="50">
        <f t="shared" si="98"/>
        <v>300</v>
      </c>
      <c r="CU301" s="50">
        <f t="shared" si="93"/>
        <v>0.9771986970684039</v>
      </c>
      <c r="CV301" s="50">
        <v>149</v>
      </c>
    </row>
    <row r="302" spans="98:100" x14ac:dyDescent="0.25">
      <c r="CT302" s="50">
        <f t="shared" si="98"/>
        <v>301</v>
      </c>
      <c r="CU302" s="50">
        <f t="shared" si="93"/>
        <v>0.98045602605863191</v>
      </c>
      <c r="CV302" s="50">
        <v>149</v>
      </c>
    </row>
    <row r="303" spans="98:100" x14ac:dyDescent="0.25">
      <c r="CT303" s="50">
        <f t="shared" si="98"/>
        <v>302</v>
      </c>
      <c r="CU303" s="50">
        <f t="shared" si="93"/>
        <v>0.98371335504885993</v>
      </c>
      <c r="CV303" s="50">
        <v>149.71100000000001</v>
      </c>
    </row>
    <row r="304" spans="98:100" x14ac:dyDescent="0.25">
      <c r="CT304" s="50">
        <f t="shared" si="98"/>
        <v>303</v>
      </c>
      <c r="CU304" s="50">
        <f t="shared" si="93"/>
        <v>0.98697068403908794</v>
      </c>
      <c r="CV304" s="50">
        <v>154.87700000000001</v>
      </c>
    </row>
    <row r="305" spans="98:100" x14ac:dyDescent="0.25">
      <c r="CT305" s="50">
        <f t="shared" si="98"/>
        <v>304</v>
      </c>
      <c r="CU305" s="50">
        <f t="shared" ref="CU305:CU307" si="101">(CT305/($DB$15 +1))</f>
        <v>0.99022801302931596</v>
      </c>
      <c r="CV305" s="50">
        <v>170.06100000000001</v>
      </c>
    </row>
    <row r="306" spans="98:100" x14ac:dyDescent="0.25">
      <c r="CT306" s="50">
        <f t="shared" si="98"/>
        <v>305</v>
      </c>
      <c r="CU306" s="50">
        <f t="shared" si="101"/>
        <v>0.99348534201954397</v>
      </c>
      <c r="CV306" s="50">
        <v>184.55500000000001</v>
      </c>
    </row>
    <row r="307" spans="98:100" x14ac:dyDescent="0.25">
      <c r="CT307" s="50">
        <f t="shared" si="98"/>
        <v>306</v>
      </c>
      <c r="CU307" s="50">
        <f t="shared" si="101"/>
        <v>0.99674267100977199</v>
      </c>
      <c r="CV307" s="50">
        <v>184.614</v>
      </c>
    </row>
  </sheetData>
  <sortState xmlns:xlrd2="http://schemas.microsoft.com/office/spreadsheetml/2017/richdata2" ref="ER2:ER270">
    <sortCondition ref="ER2:ER270"/>
  </sortState>
  <phoneticPr fontId="3" type="noConversion"/>
  <conditionalFormatting sqref="E13:G13">
    <cfRule type="cellIs" dxfId="57" priority="46" operator="lessThan">
      <formula>$AP$13</formula>
    </cfRule>
  </conditionalFormatting>
  <conditionalFormatting sqref="F12:G22">
    <cfRule type="cellIs" dxfId="56" priority="45" operator="greaterThan">
      <formula>$AP$12</formula>
    </cfRule>
  </conditionalFormatting>
  <conditionalFormatting sqref="U13:W13">
    <cfRule type="cellIs" dxfId="55" priority="44" operator="lessThan">
      <formula>$AP$13</formula>
    </cfRule>
  </conditionalFormatting>
  <conditionalFormatting sqref="V12:W22">
    <cfRule type="cellIs" dxfId="54" priority="43" operator="greaterThan">
      <formula>$AP$12</formula>
    </cfRule>
  </conditionalFormatting>
  <conditionalFormatting sqref="AK13:AM13">
    <cfRule type="cellIs" dxfId="53" priority="42" operator="lessThan">
      <formula>$AP$13</formula>
    </cfRule>
  </conditionalFormatting>
  <conditionalFormatting sqref="AL12:AM22">
    <cfRule type="cellIs" dxfId="52" priority="41" operator="greaterThan">
      <formula>$AP$12</formula>
    </cfRule>
  </conditionalFormatting>
  <conditionalFormatting sqref="BA13:BC13">
    <cfRule type="cellIs" dxfId="51" priority="40" operator="lessThan">
      <formula>$AP$13</formula>
    </cfRule>
  </conditionalFormatting>
  <conditionalFormatting sqref="BB12:BC22">
    <cfRule type="cellIs" dxfId="50" priority="39" operator="greaterThan">
      <formula>$AP$12</formula>
    </cfRule>
  </conditionalFormatting>
  <conditionalFormatting sqref="BQ13:BS13">
    <cfRule type="cellIs" dxfId="49" priority="38" operator="lessThan">
      <formula>$AP$13</formula>
    </cfRule>
  </conditionalFormatting>
  <conditionalFormatting sqref="BR12:BS22">
    <cfRule type="cellIs" dxfId="48" priority="37" operator="greaterThan">
      <formula>$AP$12</formula>
    </cfRule>
  </conditionalFormatting>
  <conditionalFormatting sqref="CG13:CI13">
    <cfRule type="cellIs" dxfId="47" priority="36" operator="lessThan">
      <formula>$AP$13</formula>
    </cfRule>
  </conditionalFormatting>
  <conditionalFormatting sqref="CH12:CI22">
    <cfRule type="cellIs" dxfId="46" priority="35" operator="greaterThan">
      <formula>$AP$12</formula>
    </cfRule>
  </conditionalFormatting>
  <conditionalFormatting sqref="CX13:CZ13">
    <cfRule type="cellIs" dxfId="45" priority="34" operator="lessThan">
      <formula>$AP$13</formula>
    </cfRule>
  </conditionalFormatting>
  <conditionalFormatting sqref="CY12:CZ22">
    <cfRule type="cellIs" dxfId="44" priority="33" operator="greaterThan">
      <formula>$AP$12</formula>
    </cfRule>
  </conditionalFormatting>
  <conditionalFormatting sqref="DN13:DP13">
    <cfRule type="cellIs" dxfId="43" priority="32" operator="lessThan">
      <formula>$AP$13</formula>
    </cfRule>
  </conditionalFormatting>
  <conditionalFormatting sqref="DO12:DP22">
    <cfRule type="cellIs" dxfId="42" priority="31" operator="greaterThan">
      <formula>$AP$12</formula>
    </cfRule>
  </conditionalFormatting>
  <conditionalFormatting sqref="FJ13:FL13">
    <cfRule type="cellIs" dxfId="41" priority="30" operator="lessThan">
      <formula>$AP$13</formula>
    </cfRule>
  </conditionalFormatting>
  <conditionalFormatting sqref="FK12:FL22">
    <cfRule type="cellIs" dxfId="40" priority="29" operator="greaterThan">
      <formula>$AP$12</formula>
    </cfRule>
  </conditionalFormatting>
  <conditionalFormatting sqref="GP13:GR13">
    <cfRule type="cellIs" dxfId="39" priority="28" operator="lessThan">
      <formula>$AP$13</formula>
    </cfRule>
  </conditionalFormatting>
  <conditionalFormatting sqref="GQ12:GR22">
    <cfRule type="cellIs" dxfId="38" priority="27" operator="greaterThan">
      <formula>$AP$12</formula>
    </cfRule>
  </conditionalFormatting>
  <conditionalFormatting sqref="HF13:HH13">
    <cfRule type="cellIs" dxfId="37" priority="26" operator="lessThan">
      <formula>$AP$13</formula>
    </cfRule>
  </conditionalFormatting>
  <conditionalFormatting sqref="HG12:HH22">
    <cfRule type="cellIs" dxfId="36" priority="25" operator="greaterThan">
      <formula>$AP$12</formula>
    </cfRule>
  </conditionalFormatting>
  <conditionalFormatting sqref="HV13:HX13">
    <cfRule type="cellIs" dxfId="35" priority="24" operator="lessThan">
      <formula>$AP$13</formula>
    </cfRule>
  </conditionalFormatting>
  <conditionalFormatting sqref="HW12:HX22">
    <cfRule type="cellIs" dxfId="34" priority="23" operator="greaterThan">
      <formula>$AP$12</formula>
    </cfRule>
  </conditionalFormatting>
  <conditionalFormatting sqref="IL13:IN13">
    <cfRule type="cellIs" dxfId="33" priority="22" operator="lessThan">
      <formula>$AP$13</formula>
    </cfRule>
  </conditionalFormatting>
  <conditionalFormatting sqref="IM12:IN22">
    <cfRule type="cellIs" dxfId="32" priority="21" operator="greaterThan">
      <formula>$AP$12</formula>
    </cfRule>
  </conditionalFormatting>
  <conditionalFormatting sqref="JB13:JD13">
    <cfRule type="cellIs" dxfId="31" priority="20" operator="lessThan">
      <formula>$AP$13</formula>
    </cfRule>
  </conditionalFormatting>
  <conditionalFormatting sqref="JC12:JD22">
    <cfRule type="cellIs" dxfId="30" priority="19" operator="greaterThan">
      <formula>$AP$12</formula>
    </cfRule>
  </conditionalFormatting>
  <conditionalFormatting sqref="JR13:JT13">
    <cfRule type="cellIs" dxfId="29" priority="18" operator="lessThan">
      <formula>$AP$13</formula>
    </cfRule>
  </conditionalFormatting>
  <conditionalFormatting sqref="JS12:JT22">
    <cfRule type="cellIs" dxfId="28" priority="17" operator="greaterThan">
      <formula>$AP$12</formula>
    </cfRule>
  </conditionalFormatting>
  <conditionalFormatting sqref="ED13:EF13">
    <cfRule type="cellIs" dxfId="27" priority="16" operator="lessThan">
      <formula>$AP$13</formula>
    </cfRule>
  </conditionalFormatting>
  <conditionalFormatting sqref="EE12:EF22">
    <cfRule type="cellIs" dxfId="26" priority="15" operator="greaterThan">
      <formula>$AP$12</formula>
    </cfRule>
  </conditionalFormatting>
  <conditionalFormatting sqref="ET13:EV13">
    <cfRule type="cellIs" dxfId="25" priority="14" operator="lessThan">
      <formula>$AP$13</formula>
    </cfRule>
  </conditionalFormatting>
  <conditionalFormatting sqref="EU12:EV22">
    <cfRule type="cellIs" dxfId="24" priority="13" operator="greaterThan">
      <formula>$AP$12</formula>
    </cfRule>
  </conditionalFormatting>
  <conditionalFormatting sqref="LN13:LP13">
    <cfRule type="cellIs" dxfId="23" priority="12" operator="lessThan">
      <formula>$AP$13</formula>
    </cfRule>
  </conditionalFormatting>
  <conditionalFormatting sqref="LO12:LP22">
    <cfRule type="cellIs" dxfId="22" priority="11" operator="greaterThan">
      <formula>$AP$12</formula>
    </cfRule>
  </conditionalFormatting>
  <conditionalFormatting sqref="MU13:MW13">
    <cfRule type="cellIs" dxfId="21" priority="10" operator="lessThan">
      <formula>$AP$13</formula>
    </cfRule>
  </conditionalFormatting>
  <conditionalFormatting sqref="MV12:MW22">
    <cfRule type="cellIs" dxfId="20" priority="9" operator="greaterThan">
      <formula>$AP$12</formula>
    </cfRule>
  </conditionalFormatting>
  <conditionalFormatting sqref="KH13:KJ13">
    <cfRule type="cellIs" dxfId="19" priority="8" operator="lessThan">
      <formula>$AP$13</formula>
    </cfRule>
  </conditionalFormatting>
  <conditionalFormatting sqref="KI12:KJ22">
    <cfRule type="cellIs" dxfId="18" priority="7" operator="greaterThan">
      <formula>$AP$12</formula>
    </cfRule>
  </conditionalFormatting>
  <conditionalFormatting sqref="KX13:KZ13">
    <cfRule type="cellIs" dxfId="17" priority="6" operator="lessThan">
      <formula>$AP$13</formula>
    </cfRule>
  </conditionalFormatting>
  <conditionalFormatting sqref="KY12:KZ22">
    <cfRule type="cellIs" dxfId="16" priority="5" operator="greaterThan">
      <formula>$AP$12</formula>
    </cfRule>
  </conditionalFormatting>
  <conditionalFormatting sqref="MD13:MF13">
    <cfRule type="cellIs" dxfId="15" priority="4" operator="lessThan">
      <formula>$AP$13</formula>
    </cfRule>
  </conditionalFormatting>
  <conditionalFormatting sqref="ME12:MF22">
    <cfRule type="cellIs" dxfId="14" priority="3" operator="greaterThan">
      <formula>$AP$12</formula>
    </cfRule>
  </conditionalFormatting>
  <conditionalFormatting sqref="FZ13:GB13">
    <cfRule type="cellIs" dxfId="13" priority="2" operator="lessThan">
      <formula>$AP$13</formula>
    </cfRule>
  </conditionalFormatting>
  <conditionalFormatting sqref="GA12:GB22">
    <cfRule type="cellIs" dxfId="12" priority="1" operator="greaterThan">
      <formula>$AP$12</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5BEEB-8388-4C5B-8B86-5B1E0DDB6EE6}">
  <dimension ref="A1:FX853"/>
  <sheetViews>
    <sheetView zoomScaleNormal="100" workbookViewId="0"/>
  </sheetViews>
  <sheetFormatPr defaultRowHeight="15" x14ac:dyDescent="0.25"/>
  <cols>
    <col min="2" max="2" width="9.7109375" bestFit="1" customWidth="1"/>
    <col min="3" max="3" width="12.42578125" style="16" customWidth="1"/>
    <col min="7" max="7" width="12.85546875" customWidth="1"/>
    <col min="16" max="17" width="9.7109375" bestFit="1" customWidth="1"/>
    <col min="21" max="21" width="12.85546875" customWidth="1"/>
    <col min="30" max="30" width="9.7109375" bestFit="1" customWidth="1"/>
    <col min="31" max="31" width="9" bestFit="1" customWidth="1"/>
    <col min="35" max="35" width="12.85546875" customWidth="1"/>
    <col min="38" max="38" width="9.7109375" bestFit="1" customWidth="1"/>
    <col min="39" max="39" width="12.42578125" customWidth="1"/>
    <col min="43" max="43" width="12.85546875" customWidth="1"/>
    <col min="46" max="46" width="9.7109375" bestFit="1" customWidth="1"/>
    <col min="47" max="47" width="12.42578125" customWidth="1"/>
    <col min="51" max="51" width="12.85546875" customWidth="1"/>
    <col min="54" max="54" width="9.7109375" bestFit="1" customWidth="1"/>
    <col min="55" max="55" width="12.42578125" customWidth="1"/>
    <col min="59" max="59" width="12.85546875" customWidth="1"/>
    <col min="62" max="62" width="9.7109375" bestFit="1" customWidth="1"/>
    <col min="63" max="63" width="12.42578125" customWidth="1"/>
    <col min="67" max="67" width="12.85546875" customWidth="1"/>
    <col min="70" max="70" width="9.7109375" bestFit="1" customWidth="1"/>
    <col min="71" max="71" width="12.42578125" customWidth="1"/>
    <col min="75" max="75" width="12.85546875" customWidth="1"/>
    <col min="78" max="78" width="9.7109375" bestFit="1" customWidth="1"/>
    <col min="79" max="79" width="12.42578125" customWidth="1"/>
    <col min="83" max="83" width="12.85546875" customWidth="1"/>
    <col min="86" max="86" width="9.7109375" bestFit="1" customWidth="1"/>
    <col min="87" max="87" width="16" bestFit="1" customWidth="1"/>
    <col min="91" max="91" width="12.85546875" customWidth="1"/>
    <col min="94" max="94" width="9.7109375" bestFit="1" customWidth="1"/>
    <col min="95" max="95" width="16" bestFit="1" customWidth="1"/>
    <col min="99" max="99" width="12.85546875" customWidth="1"/>
    <col min="102" max="103" width="9.7109375" bestFit="1" customWidth="1"/>
    <col min="107" max="107" width="12.85546875" customWidth="1"/>
    <col min="111" max="112" width="9.7109375" bestFit="1" customWidth="1"/>
    <col min="116" max="116" width="12.85546875" customWidth="1"/>
    <col min="119" max="119" width="9.7109375" bestFit="1" customWidth="1"/>
    <col min="120" max="120" width="12.42578125" customWidth="1"/>
    <col min="124" max="124" width="12.85546875" customWidth="1"/>
    <col min="127" max="127" width="9.7109375" bestFit="1" customWidth="1"/>
    <col min="128" max="128" width="12.42578125" customWidth="1"/>
    <col min="132" max="132" width="12.85546875" customWidth="1"/>
    <col min="135" max="135" width="9.7109375" bestFit="1" customWidth="1"/>
    <col min="136" max="136" width="9.7109375" style="2" bestFit="1" customWidth="1"/>
    <col min="140" max="140" width="12.85546875" customWidth="1"/>
    <col min="143" max="143" width="9.7109375" bestFit="1" customWidth="1"/>
    <col min="144" max="144" width="10.5703125" bestFit="1" customWidth="1"/>
    <col min="148" max="148" width="12.85546875" customWidth="1"/>
    <col min="151" max="151" width="9.7109375" bestFit="1" customWidth="1"/>
    <col min="152" max="152" width="12.42578125" style="16" customWidth="1"/>
    <col min="156" max="156" width="12.85546875" customWidth="1"/>
    <col min="159" max="159" width="9.7109375" bestFit="1" customWidth="1"/>
    <col min="160" max="160" width="12.42578125" customWidth="1"/>
    <col min="164" max="164" width="12.85546875" customWidth="1"/>
    <col min="167" max="167" width="9.7109375" bestFit="1" customWidth="1"/>
    <col min="168" max="168" width="11.5703125" customWidth="1"/>
    <col min="172" max="172" width="12.85546875" customWidth="1"/>
    <col min="175" max="175" width="9.7109375" bestFit="1" customWidth="1"/>
    <col min="176" max="176" width="11.5703125" customWidth="1"/>
    <col min="180" max="180" width="12.85546875" customWidth="1"/>
  </cols>
  <sheetData>
    <row r="1" spans="1:180" ht="15.75" thickBot="1" x14ac:dyDescent="0.3">
      <c r="A1" t="s">
        <v>93</v>
      </c>
      <c r="B1" s="15" t="s">
        <v>163</v>
      </c>
      <c r="C1" t="s">
        <v>304</v>
      </c>
      <c r="D1" s="19" t="s">
        <v>192</v>
      </c>
      <c r="E1" s="19"/>
      <c r="F1" s="19"/>
      <c r="O1" t="s">
        <v>93</v>
      </c>
      <c r="P1" s="15" t="s">
        <v>163</v>
      </c>
      <c r="Q1" t="s">
        <v>197</v>
      </c>
      <c r="R1" s="19" t="s">
        <v>192</v>
      </c>
      <c r="S1" s="19"/>
      <c r="T1" s="19"/>
      <c r="AC1" t="s">
        <v>93</v>
      </c>
      <c r="AD1" s="15" t="s">
        <v>163</v>
      </c>
      <c r="AE1" t="s">
        <v>1</v>
      </c>
      <c r="AF1" s="19" t="s">
        <v>192</v>
      </c>
      <c r="AG1" s="19"/>
      <c r="AH1" s="19"/>
      <c r="AK1" t="s">
        <v>93</v>
      </c>
      <c r="AL1" s="15" t="s">
        <v>163</v>
      </c>
      <c r="AM1" t="s">
        <v>12</v>
      </c>
      <c r="AN1" s="19" t="s">
        <v>192</v>
      </c>
      <c r="AO1" s="19"/>
      <c r="AP1" s="19"/>
      <c r="AS1" t="s">
        <v>93</v>
      </c>
      <c r="AT1" s="15" t="s">
        <v>163</v>
      </c>
      <c r="AU1" t="s">
        <v>13</v>
      </c>
      <c r="AV1" s="19" t="s">
        <v>192</v>
      </c>
      <c r="AW1" s="19"/>
      <c r="AX1" s="19"/>
      <c r="BA1" t="s">
        <v>93</v>
      </c>
      <c r="BB1" s="15" t="s">
        <v>163</v>
      </c>
      <c r="BC1" t="s">
        <v>114</v>
      </c>
      <c r="BD1" s="19" t="s">
        <v>192</v>
      </c>
      <c r="BE1" s="19"/>
      <c r="BF1" s="19"/>
      <c r="BI1" t="s">
        <v>93</v>
      </c>
      <c r="BJ1" s="15" t="s">
        <v>163</v>
      </c>
      <c r="BK1" t="s">
        <v>115</v>
      </c>
      <c r="BL1" s="19" t="s">
        <v>192</v>
      </c>
      <c r="BM1" s="19"/>
      <c r="BN1" s="19"/>
      <c r="BQ1" t="s">
        <v>93</v>
      </c>
      <c r="BR1" s="15" t="s">
        <v>163</v>
      </c>
      <c r="BS1" t="s">
        <v>35</v>
      </c>
      <c r="BT1" s="19" t="s">
        <v>192</v>
      </c>
      <c r="BU1" s="19"/>
      <c r="BV1" s="19"/>
      <c r="BY1" t="s">
        <v>93</v>
      </c>
      <c r="BZ1" s="15" t="s">
        <v>163</v>
      </c>
      <c r="CA1" t="s">
        <v>36</v>
      </c>
      <c r="CB1" s="19" t="s">
        <v>192</v>
      </c>
      <c r="CC1" s="19"/>
      <c r="CD1" s="19"/>
      <c r="CG1" t="s">
        <v>93</v>
      </c>
      <c r="CH1" s="15" t="s">
        <v>163</v>
      </c>
      <c r="CI1" t="s">
        <v>24</v>
      </c>
      <c r="CJ1" s="19" t="s">
        <v>192</v>
      </c>
      <c r="CK1" s="19"/>
      <c r="CL1" s="19"/>
      <c r="CO1" t="s">
        <v>93</v>
      </c>
      <c r="CP1" s="15" t="s">
        <v>163</v>
      </c>
      <c r="CQ1" t="s">
        <v>25</v>
      </c>
      <c r="CR1" s="19" t="s">
        <v>192</v>
      </c>
      <c r="CS1" s="19"/>
      <c r="CT1" s="19"/>
      <c r="CW1" t="s">
        <v>93</v>
      </c>
      <c r="CX1" s="15" t="s">
        <v>163</v>
      </c>
      <c r="CY1" t="s">
        <v>38</v>
      </c>
      <c r="CZ1" s="19" t="s">
        <v>192</v>
      </c>
      <c r="DA1" s="19"/>
      <c r="DB1" s="19"/>
      <c r="DF1" t="s">
        <v>93</v>
      </c>
      <c r="DG1" s="15" t="s">
        <v>163</v>
      </c>
      <c r="DH1" t="s">
        <v>515</v>
      </c>
      <c r="DI1" s="19" t="s">
        <v>192</v>
      </c>
      <c r="DJ1" s="19"/>
      <c r="DK1" s="19"/>
      <c r="DN1" t="s">
        <v>93</v>
      </c>
      <c r="DO1" s="15" t="s">
        <v>163</v>
      </c>
      <c r="DP1" t="s">
        <v>119</v>
      </c>
      <c r="DQ1" s="19" t="s">
        <v>192</v>
      </c>
      <c r="DR1" s="19"/>
      <c r="DS1" s="19"/>
      <c r="DV1" t="s">
        <v>93</v>
      </c>
      <c r="DW1" s="15" t="s">
        <v>163</v>
      </c>
      <c r="DX1" t="s">
        <v>120</v>
      </c>
      <c r="DY1" s="19" t="s">
        <v>192</v>
      </c>
      <c r="DZ1" s="19"/>
      <c r="EA1" s="19"/>
      <c r="ED1" t="s">
        <v>93</v>
      </c>
      <c r="EE1" s="15" t="s">
        <v>163</v>
      </c>
      <c r="EF1" s="2" t="s">
        <v>32</v>
      </c>
      <c r="EG1" s="19" t="s">
        <v>192</v>
      </c>
      <c r="EH1" s="19"/>
      <c r="EI1" s="19"/>
      <c r="EL1" t="s">
        <v>93</v>
      </c>
      <c r="EM1" s="15" t="s">
        <v>163</v>
      </c>
      <c r="EN1" t="s">
        <v>33</v>
      </c>
      <c r="EO1" s="19" t="s">
        <v>192</v>
      </c>
      <c r="EP1" s="19"/>
      <c r="EQ1" s="19"/>
      <c r="ET1" t="s">
        <v>93</v>
      </c>
      <c r="EU1" s="15" t="s">
        <v>163</v>
      </c>
      <c r="EV1" s="16" t="s">
        <v>18</v>
      </c>
      <c r="EW1" s="19" t="s">
        <v>192</v>
      </c>
      <c r="EX1" s="19"/>
      <c r="EY1" s="19"/>
      <c r="FB1" t="s">
        <v>93</v>
      </c>
      <c r="FC1" s="15" t="s">
        <v>163</v>
      </c>
      <c r="FD1" t="s">
        <v>19</v>
      </c>
      <c r="FE1" s="19" t="s">
        <v>192</v>
      </c>
      <c r="FF1" s="19"/>
      <c r="FG1" s="19"/>
      <c r="FJ1" t="s">
        <v>93</v>
      </c>
      <c r="FK1" s="15" t="s">
        <v>163</v>
      </c>
      <c r="FL1" t="s">
        <v>198</v>
      </c>
      <c r="FM1" s="19" t="s">
        <v>192</v>
      </c>
      <c r="FN1" s="19"/>
      <c r="FO1" s="19"/>
      <c r="FR1" t="s">
        <v>93</v>
      </c>
      <c r="FS1" s="15" t="s">
        <v>163</v>
      </c>
      <c r="FT1" t="s">
        <v>199</v>
      </c>
      <c r="FU1" s="19" t="s">
        <v>192</v>
      </c>
      <c r="FV1" s="19"/>
      <c r="FW1" s="19"/>
    </row>
    <row r="2" spans="1:180" x14ac:dyDescent="0.25">
      <c r="A2">
        <v>1</v>
      </c>
      <c r="B2">
        <v>0.1</v>
      </c>
      <c r="C2">
        <v>338.34</v>
      </c>
      <c r="D2" s="21" t="s">
        <v>67</v>
      </c>
      <c r="E2" s="21" t="s">
        <v>189</v>
      </c>
      <c r="F2" s="22" t="s">
        <v>190</v>
      </c>
      <c r="G2" s="22" t="s">
        <v>191</v>
      </c>
      <c r="O2">
        <v>1</v>
      </c>
      <c r="P2">
        <v>1.6393442622950821E-2</v>
      </c>
      <c r="Q2">
        <v>230.07</v>
      </c>
      <c r="R2" s="21" t="s">
        <v>67</v>
      </c>
      <c r="S2" s="21" t="s">
        <v>189</v>
      </c>
      <c r="T2" s="22" t="s">
        <v>190</v>
      </c>
      <c r="U2" s="22" t="s">
        <v>191</v>
      </c>
      <c r="AC2">
        <v>1</v>
      </c>
      <c r="AD2">
        <f>(AC2/($AM$15 +1))</f>
        <v>8.5044137907574029E-3</v>
      </c>
      <c r="AE2">
        <v>53.029000000000003</v>
      </c>
      <c r="AF2" s="21" t="s">
        <v>67</v>
      </c>
      <c r="AG2" s="21" t="s">
        <v>189</v>
      </c>
      <c r="AH2" s="22" t="s">
        <v>190</v>
      </c>
      <c r="AI2" s="22" t="s">
        <v>191</v>
      </c>
      <c r="AK2">
        <v>1</v>
      </c>
      <c r="AL2">
        <f>(AK2/(AO$9 +1))</f>
        <v>9.433962264150943E-3</v>
      </c>
      <c r="AM2">
        <v>107.361</v>
      </c>
      <c r="AN2" s="21" t="s">
        <v>67</v>
      </c>
      <c r="AO2" s="21" t="s">
        <v>189</v>
      </c>
      <c r="AP2" s="22" t="s">
        <v>190</v>
      </c>
      <c r="AQ2" s="22" t="s">
        <v>191</v>
      </c>
      <c r="AS2">
        <v>1</v>
      </c>
      <c r="AT2">
        <f>(AS2/(AW$9 +1))</f>
        <v>1.1764705882352941E-2</v>
      </c>
      <c r="AU2">
        <v>10.073</v>
      </c>
      <c r="AV2" s="21" t="s">
        <v>67</v>
      </c>
      <c r="AW2" s="21" t="s">
        <v>189</v>
      </c>
      <c r="AX2" s="22" t="s">
        <v>190</v>
      </c>
      <c r="AY2" s="22" t="s">
        <v>191</v>
      </c>
      <c r="BA2">
        <v>1</v>
      </c>
      <c r="BB2">
        <v>3.5211267605633804E-3</v>
      </c>
      <c r="BC2">
        <v>8.1219999999999999</v>
      </c>
      <c r="BD2" s="21" t="s">
        <v>67</v>
      </c>
      <c r="BE2" s="21" t="s">
        <v>189</v>
      </c>
      <c r="BF2" s="22" t="s">
        <v>190</v>
      </c>
      <c r="BG2" s="22" t="s">
        <v>191</v>
      </c>
      <c r="BI2">
        <v>1</v>
      </c>
      <c r="BJ2">
        <f>(BI2/(BM$9 +1))</f>
        <v>4.8780487804878049E-3</v>
      </c>
      <c r="BK2">
        <v>1.2849999999999999</v>
      </c>
      <c r="BL2" s="21" t="s">
        <v>67</v>
      </c>
      <c r="BM2" s="21" t="s">
        <v>189</v>
      </c>
      <c r="BN2" s="22" t="s">
        <v>190</v>
      </c>
      <c r="BO2" s="22" t="s">
        <v>191</v>
      </c>
      <c r="BQ2">
        <v>1</v>
      </c>
      <c r="BR2">
        <f>(BQ2/(BU$9 +1))</f>
        <v>3.2573289902280132E-3</v>
      </c>
      <c r="BS2">
        <v>1.095</v>
      </c>
      <c r="BT2" s="21" t="s">
        <v>67</v>
      </c>
      <c r="BU2" s="21" t="s">
        <v>189</v>
      </c>
      <c r="BV2" s="22" t="s">
        <v>190</v>
      </c>
      <c r="BW2" s="22" t="s">
        <v>191</v>
      </c>
      <c r="BY2">
        <v>1</v>
      </c>
      <c r="BZ2">
        <f>(BY2/(CC$9 +1))</f>
        <v>5.9523809523809521E-3</v>
      </c>
      <c r="CA2">
        <v>9.9000000000000005E-2</v>
      </c>
      <c r="CB2" s="21" t="s">
        <v>67</v>
      </c>
      <c r="CC2" s="21" t="s">
        <v>189</v>
      </c>
      <c r="CD2" s="22" t="s">
        <v>190</v>
      </c>
      <c r="CE2" s="22" t="s">
        <v>191</v>
      </c>
      <c r="CG2">
        <v>1</v>
      </c>
      <c r="CH2">
        <f>(CG2/($FD$15 +1))</f>
        <v>1</v>
      </c>
      <c r="CI2">
        <v>8.4209999999999994</v>
      </c>
      <c r="CJ2" s="21" t="s">
        <v>67</v>
      </c>
      <c r="CK2" s="21" t="s">
        <v>189</v>
      </c>
      <c r="CL2" s="22" t="s">
        <v>190</v>
      </c>
      <c r="CM2" s="22" t="s">
        <v>191</v>
      </c>
      <c r="CO2">
        <v>1</v>
      </c>
      <c r="CP2">
        <f>(CO2/($FT$15 +1))</f>
        <v>5.6198718669214338E-2</v>
      </c>
      <c r="CQ2">
        <v>1.764</v>
      </c>
      <c r="CR2" s="21" t="s">
        <v>67</v>
      </c>
      <c r="CS2" s="21" t="s">
        <v>189</v>
      </c>
      <c r="CT2" s="22" t="s">
        <v>190</v>
      </c>
      <c r="CU2" s="22" t="s">
        <v>191</v>
      </c>
      <c r="CW2">
        <v>1</v>
      </c>
      <c r="CX2">
        <f>(CW2/($DA$9 +1))</f>
        <v>5.7142857142857143E-3</v>
      </c>
      <c r="CY2" s="50">
        <v>0.67200000000000004</v>
      </c>
      <c r="CZ2" s="21" t="s">
        <v>67</v>
      </c>
      <c r="DA2" s="21" t="s">
        <v>189</v>
      </c>
      <c r="DB2" s="22" t="s">
        <v>190</v>
      </c>
      <c r="DC2" s="22" t="s">
        <v>191</v>
      </c>
      <c r="DF2">
        <v>1</v>
      </c>
      <c r="DG2">
        <v>2.9411764705882353E-2</v>
      </c>
      <c r="DH2">
        <v>7.7008999999999999</v>
      </c>
      <c r="DI2" s="21" t="s">
        <v>67</v>
      </c>
      <c r="DJ2" s="21" t="s">
        <v>189</v>
      </c>
      <c r="DK2" s="22" t="s">
        <v>190</v>
      </c>
      <c r="DL2" s="22" t="s">
        <v>191</v>
      </c>
      <c r="DN2">
        <v>1</v>
      </c>
      <c r="DO2">
        <f>(DN2/(DR$9 +1))</f>
        <v>0.04</v>
      </c>
      <c r="DP2">
        <v>57.915856534149668</v>
      </c>
      <c r="DQ2" s="21" t="s">
        <v>67</v>
      </c>
      <c r="DR2" s="21" t="s">
        <v>189</v>
      </c>
      <c r="DS2" s="22" t="s">
        <v>190</v>
      </c>
      <c r="DT2" s="22" t="s">
        <v>191</v>
      </c>
      <c r="DV2">
        <v>1</v>
      </c>
      <c r="DW2">
        <f>(DV2/(DZ$9 +1))</f>
        <v>4.7619047619047616E-2</v>
      </c>
      <c r="DX2" s="2">
        <v>23.993711992719149</v>
      </c>
      <c r="DY2" s="21" t="s">
        <v>67</v>
      </c>
      <c r="DZ2" s="21" t="s">
        <v>189</v>
      </c>
      <c r="EA2" s="22" t="s">
        <v>190</v>
      </c>
      <c r="EB2" s="22" t="s">
        <v>191</v>
      </c>
      <c r="ED2">
        <v>1</v>
      </c>
      <c r="EE2">
        <f>(ED2/(EH$9 +1))</f>
        <v>2.8571428571428571E-2</v>
      </c>
      <c r="EF2" s="2">
        <v>9.23</v>
      </c>
      <c r="EG2" s="21" t="s">
        <v>67</v>
      </c>
      <c r="EH2" s="21" t="s">
        <v>189</v>
      </c>
      <c r="EI2" s="22" t="s">
        <v>190</v>
      </c>
      <c r="EJ2" s="22" t="s">
        <v>191</v>
      </c>
      <c r="EL2">
        <v>1</v>
      </c>
      <c r="EM2">
        <f>(EL2/(EP$9 +1))</f>
        <v>2.8571428571428571E-2</v>
      </c>
      <c r="EN2" s="2">
        <v>1.8615811028833822</v>
      </c>
      <c r="EO2" s="21" t="s">
        <v>67</v>
      </c>
      <c r="EP2" s="21" t="s">
        <v>189</v>
      </c>
      <c r="EQ2" s="22" t="s">
        <v>190</v>
      </c>
      <c r="ER2" s="22" t="s">
        <v>191</v>
      </c>
      <c r="ET2">
        <v>1</v>
      </c>
      <c r="EU2">
        <f>(ET2/(EX$9 +1))</f>
        <v>7.1428571428571425E-2</v>
      </c>
      <c r="EV2" s="17">
        <v>209</v>
      </c>
      <c r="EW2" s="21" t="s">
        <v>67</v>
      </c>
      <c r="EX2" s="21" t="s">
        <v>189</v>
      </c>
      <c r="EY2" s="22" t="s">
        <v>190</v>
      </c>
      <c r="EZ2" s="22" t="s">
        <v>191</v>
      </c>
      <c r="FB2">
        <v>1</v>
      </c>
      <c r="FC2">
        <f>(FB2/(FF$9 +1))</f>
        <v>9.0909090909090912E-2</v>
      </c>
      <c r="FD2" s="1">
        <v>22.5</v>
      </c>
      <c r="FE2" s="21" t="s">
        <v>67</v>
      </c>
      <c r="FF2" s="21" t="s">
        <v>189</v>
      </c>
      <c r="FG2" s="22" t="s">
        <v>190</v>
      </c>
      <c r="FH2" s="22" t="s">
        <v>191</v>
      </c>
      <c r="FJ2">
        <v>1</v>
      </c>
      <c r="FK2">
        <f>(FJ2/(FN$9 +1))</f>
        <v>3.0303030303030304E-2</v>
      </c>
      <c r="FL2">
        <v>1.1479999999999999</v>
      </c>
      <c r="FM2" s="21" t="s">
        <v>67</v>
      </c>
      <c r="FN2" s="21" t="s">
        <v>189</v>
      </c>
      <c r="FO2" s="22" t="s">
        <v>190</v>
      </c>
      <c r="FP2" s="22" t="s">
        <v>191</v>
      </c>
      <c r="FR2">
        <v>1</v>
      </c>
      <c r="FS2">
        <f>(FR2/(FV$9 +1))</f>
        <v>2.6315789473684209E-2</v>
      </c>
      <c r="FT2">
        <v>11.049099999999999</v>
      </c>
      <c r="FU2" s="21" t="s">
        <v>67</v>
      </c>
      <c r="FV2" s="21" t="s">
        <v>189</v>
      </c>
      <c r="FW2" s="22" t="s">
        <v>190</v>
      </c>
      <c r="FX2" s="22" t="s">
        <v>191</v>
      </c>
    </row>
    <row r="3" spans="1:180" x14ac:dyDescent="0.25">
      <c r="A3">
        <f>A2+1</f>
        <v>2</v>
      </c>
      <c r="B3">
        <v>0.2</v>
      </c>
      <c r="C3">
        <v>350.28</v>
      </c>
      <c r="D3" s="23">
        <f>AVERAGE(C2:C300)</f>
        <v>479.95222222222219</v>
      </c>
      <c r="E3" s="23">
        <f>STDEV(C2:C300)</f>
        <v>90.59757030099901</v>
      </c>
      <c r="F3">
        <f>_xlfn.NORM.DIST(G3,$D$3,$E$3,TRUE)</f>
        <v>1.3528799059675054E-4</v>
      </c>
      <c r="G3">
        <v>150</v>
      </c>
      <c r="O3">
        <f>O2+1</f>
        <v>2</v>
      </c>
      <c r="P3">
        <v>3.2786885245901641E-2</v>
      </c>
      <c r="Q3">
        <v>250.5</v>
      </c>
      <c r="R3" s="23">
        <f>AVERAGE(Q2:Q300)</f>
        <v>533.95861538461554</v>
      </c>
      <c r="S3" s="23">
        <f>STDEV(Q2:Q300)</f>
        <v>161.65951774560074</v>
      </c>
      <c r="T3">
        <f t="shared" ref="T3:T66" si="0">_xlfn.NORM.DIST(U3,$R$3,$S$3,TRUE)</f>
        <v>8.7719372399082656E-3</v>
      </c>
      <c r="U3">
        <v>150</v>
      </c>
      <c r="AC3">
        <f>AC2+1</f>
        <v>2</v>
      </c>
      <c r="AD3">
        <f t="shared" ref="AD3:AD66" si="1">(AC3/($AM$15 +1))</f>
        <v>1.7008827581514806E-2</v>
      </c>
      <c r="AE3">
        <v>57.343000000000004</v>
      </c>
      <c r="AF3" s="23">
        <f>AVERAGE(AE2:AE300)</f>
        <v>81.660969230769226</v>
      </c>
      <c r="AG3" s="23">
        <f>STDEV(AE2:AE300)</f>
        <v>15.485135834455555</v>
      </c>
      <c r="AH3">
        <f>_xlfn.NORM.DIST(AI3,AF$3,AG$3,TRUE)</f>
        <v>2.0446961996638546E-2</v>
      </c>
      <c r="AI3">
        <v>50</v>
      </c>
      <c r="AK3">
        <f>AK2+1</f>
        <v>2</v>
      </c>
      <c r="AL3">
        <f t="shared" ref="AL3:AL66" si="2">(AK3/(AO$9 +1))</f>
        <v>1.8867924528301886E-2</v>
      </c>
      <c r="AM3">
        <v>109.104</v>
      </c>
      <c r="AN3" s="23">
        <f>AVERAGE(AM2:AM300)</f>
        <v>154.9314351646795</v>
      </c>
      <c r="AO3" s="23">
        <f>STDEV(AM2:AM300)</f>
        <v>37.542752682320888</v>
      </c>
      <c r="AP3">
        <f>_xlfn.NORM.DIST(AQ3,AN$3,AO$3,TRUE)</f>
        <v>1.8392294768603585E-5</v>
      </c>
      <c r="AQ3">
        <v>0</v>
      </c>
      <c r="AS3">
        <f>AS2+1</f>
        <v>2</v>
      </c>
      <c r="AT3">
        <f t="shared" ref="AT3:AT66" si="3">(AS3/(AW$9 +1))</f>
        <v>2.3529411764705882E-2</v>
      </c>
      <c r="AU3">
        <v>10.773999999999999</v>
      </c>
      <c r="AV3" s="23">
        <f>AVERAGE(AU2:AU300)</f>
        <v>42.394840014295795</v>
      </c>
      <c r="AW3" s="23">
        <f>STDEV(AU2:AU300)</f>
        <v>22.442954585935485</v>
      </c>
      <c r="AX3">
        <f>_xlfn.NORM.DIST(AY3,AV$3,AW$3,TRUE)</f>
        <v>2.9445619408232052E-2</v>
      </c>
      <c r="AY3">
        <v>0</v>
      </c>
      <c r="BA3">
        <f>BA2+1</f>
        <v>2</v>
      </c>
      <c r="BB3">
        <v>7.0422535211267607E-3</v>
      </c>
      <c r="BC3">
        <v>10.205</v>
      </c>
      <c r="BD3" s="23">
        <f>AVERAGE(BC2:BC300)</f>
        <v>105.80629357742146</v>
      </c>
      <c r="BE3" s="23">
        <f>STDEV(BC2:BC300)</f>
        <v>54.742234720597395</v>
      </c>
      <c r="BF3">
        <f>_xlfn.NORM.DIST(BG3,BD$3,BE$3,TRUE)</f>
        <v>2.6629854779445187E-2</v>
      </c>
      <c r="BG3">
        <v>0</v>
      </c>
      <c r="BI3">
        <f>BI2+1</f>
        <v>2</v>
      </c>
      <c r="BJ3">
        <f t="shared" ref="BJ3:BJ66" si="4">(BI3/(BM$9 +1))</f>
        <v>9.7560975609756097E-3</v>
      </c>
      <c r="BK3">
        <v>2.0169999999999999</v>
      </c>
      <c r="BL3" s="23">
        <f>AVERAGE(BK2:BK300)</f>
        <v>44.735545327395073</v>
      </c>
      <c r="BM3" s="23">
        <f>STDEV(BK2:BK300)</f>
        <v>22.774155648821363</v>
      </c>
      <c r="BN3">
        <f>_xlfn.NORM.DIST(BO3,BL$3,BM$3,TRUE)</f>
        <v>2.474696530224986E-2</v>
      </c>
      <c r="BO3">
        <v>0</v>
      </c>
      <c r="BQ3">
        <f>BQ2+1</f>
        <v>2</v>
      </c>
      <c r="BR3">
        <f t="shared" ref="BR3:BR66" si="5">(BQ3/(BU$9 +1))</f>
        <v>6.5146579804560263E-3</v>
      </c>
      <c r="BS3">
        <v>1.242</v>
      </c>
      <c r="BT3" s="23">
        <f>AVERAGE(BS2:BS400)</f>
        <v>51.075673202614361</v>
      </c>
      <c r="BU3" s="23">
        <f>STDEV(BS2:BS400)</f>
        <v>39.402598713304521</v>
      </c>
      <c r="BV3">
        <f>_xlfn.NORM.DIST(BW3,BT$3,BU$3,TRUE)</f>
        <v>9.7444445545864775E-2</v>
      </c>
      <c r="BW3">
        <v>0</v>
      </c>
      <c r="BY3">
        <f>BY2+1</f>
        <v>2</v>
      </c>
      <c r="BZ3">
        <f t="shared" ref="BZ3:BZ66" si="6">(BY3/(CC$9 +1))</f>
        <v>1.1904761904761904E-2</v>
      </c>
      <c r="CA3">
        <v>0.1232</v>
      </c>
      <c r="CB3" s="23">
        <f>AVERAGE(CA2:CA300)</f>
        <v>15.396393230086336</v>
      </c>
      <c r="CC3" s="23">
        <f>STDEV(CA2:CA300)</f>
        <v>18.093135002645738</v>
      </c>
      <c r="CD3">
        <f>_xlfn.NORM.DIST(CE3,CB$3,CC$3,TRUE)</f>
        <v>0.19739795005540448</v>
      </c>
      <c r="CE3">
        <v>0</v>
      </c>
      <c r="CG3">
        <f>CG2+1</f>
        <v>2</v>
      </c>
      <c r="CH3">
        <f t="shared" ref="CH3:CH66" si="7">(CG3/($FD$15 +1))</f>
        <v>2</v>
      </c>
      <c r="CI3">
        <v>9.1370000000000005</v>
      </c>
      <c r="CJ3" s="23">
        <f>AVERAGE(CI2:CI300)</f>
        <v>77.960678989052539</v>
      </c>
      <c r="CK3" s="23">
        <f>STDEV(CI2:CI300)</f>
        <v>40.103351120927911</v>
      </c>
      <c r="CL3">
        <f>_xlfn.NORM.DIST(CM3,CJ$3,CK$3,TRUE)</f>
        <v>2.5948079758958183E-2</v>
      </c>
      <c r="CM3">
        <v>0</v>
      </c>
      <c r="CO3">
        <f>CO2+1</f>
        <v>2</v>
      </c>
      <c r="CP3">
        <f t="shared" ref="CP3:CP66" si="8">(CO3/($FT$15 +1))</f>
        <v>0.11239743733842868</v>
      </c>
      <c r="CQ3">
        <v>1.9419999999999999</v>
      </c>
      <c r="CR3" s="23">
        <f>AVERAGE(CQ2:CQ300)</f>
        <v>17.008708242712469</v>
      </c>
      <c r="CS3" s="23">
        <f>STDEV(CQ2:CQ300)</f>
        <v>11.591435883446925</v>
      </c>
      <c r="CT3">
        <f>_xlfn.NORM.DIST(CU3,CR$3,CS$3,TRUE)</f>
        <v>7.1140260741132402E-2</v>
      </c>
      <c r="CU3">
        <v>0</v>
      </c>
      <c r="CW3">
        <f>CW2+1</f>
        <v>2</v>
      </c>
      <c r="CX3">
        <f t="shared" ref="CX3:CX66" si="9">(CW3/($DA$9 +1))</f>
        <v>1.1428571428571429E-2</v>
      </c>
      <c r="CY3" s="50">
        <v>0.76800000000000002</v>
      </c>
      <c r="CZ3" s="23">
        <f>AVERAGE(CY2:CY300)</f>
        <v>4.102589655172415</v>
      </c>
      <c r="DA3" s="23">
        <f>STDEV(CY2:CY300)</f>
        <v>2.0225914035968611</v>
      </c>
      <c r="DB3">
        <f>_xlfn.NORM.DIST(DC3,CZ$3,DA$3,TRUE)</f>
        <v>2.1260596057616835E-2</v>
      </c>
      <c r="DC3">
        <v>0</v>
      </c>
      <c r="DF3">
        <v>2</v>
      </c>
      <c r="DG3">
        <v>5.8823529411764705E-2</v>
      </c>
      <c r="DH3">
        <v>9.6938999999999993</v>
      </c>
      <c r="DI3" s="23">
        <f>AVERAGE(DH2:DH300)</f>
        <v>19.676527272727277</v>
      </c>
      <c r="DJ3" s="23">
        <f>STDEV(DH2:DH300)</f>
        <v>5.8318902954612577</v>
      </c>
      <c r="DK3">
        <f>_xlfn.NORM.DIST(DL3,DI$3,DJ$3,TRUE)</f>
        <v>3.7048427816824644E-4</v>
      </c>
      <c r="DL3">
        <v>0</v>
      </c>
      <c r="DN3">
        <f>DN2+1</f>
        <v>2</v>
      </c>
      <c r="DO3">
        <f t="shared" ref="DO3:DO66" si="10">(DN3/(DR$9 +1))</f>
        <v>0.08</v>
      </c>
      <c r="DP3">
        <v>58</v>
      </c>
      <c r="DQ3" s="23">
        <f>AVERAGE(DP2:DP300)</f>
        <v>157.47871606359047</v>
      </c>
      <c r="DR3" s="23">
        <f>STDEV(DP2:DP300)</f>
        <v>77.70909606680587</v>
      </c>
      <c r="DS3">
        <f>_xlfn.NORM.DIST(DT3,DQ$3,DR$3,TRUE)</f>
        <v>2.1355974291907238E-2</v>
      </c>
      <c r="DT3">
        <v>0</v>
      </c>
      <c r="DV3">
        <f>DV2+1</f>
        <v>2</v>
      </c>
      <c r="DW3">
        <f t="shared" ref="DW3:DW66" si="11">(DV3/(DZ$9 +1))</f>
        <v>9.5238095238095233E-2</v>
      </c>
      <c r="DX3" s="2">
        <v>27.578979301976034</v>
      </c>
      <c r="DY3" s="23">
        <f>AVERAGE(DX2:DX300)</f>
        <v>41.851989616514288</v>
      </c>
      <c r="DZ3" s="23">
        <f>STDEV(DX2:DX300)</f>
        <v>16.813495930822249</v>
      </c>
      <c r="EA3">
        <f>_xlfn.NORM.DIST(EB3,DY$3,DZ$3,TRUE)</f>
        <v>6.4017221287197244E-3</v>
      </c>
      <c r="EB3">
        <v>0</v>
      </c>
      <c r="ED3">
        <v>2</v>
      </c>
      <c r="EE3">
        <f t="shared" ref="EE3:EE66" si="12">(ED3/(EH$9 +1))</f>
        <v>5.7142857142857141E-2</v>
      </c>
      <c r="EF3" s="2">
        <v>10.755801927770653</v>
      </c>
      <c r="EG3" s="23">
        <f>AVERAGE(EF2:EF300)</f>
        <v>22.889770340105589</v>
      </c>
      <c r="EH3" s="23">
        <f>STDEV(EF2:EF300)</f>
        <v>7.0037705006099955</v>
      </c>
      <c r="EI3">
        <f>_xlfn.NORM.DIST(EJ3,EG$3,EH$3,TRUE)</f>
        <v>5.4115627136775725E-4</v>
      </c>
      <c r="EJ3">
        <v>0</v>
      </c>
      <c r="EL3">
        <v>2</v>
      </c>
      <c r="EM3">
        <f t="shared" ref="EM3:EM66" si="13">(EL3/(EP$9 +1))</f>
        <v>5.7142857142857141E-2</v>
      </c>
      <c r="EN3" s="2">
        <v>2.7578979301976032</v>
      </c>
      <c r="EO3" s="23">
        <f>AVERAGE(EN2:EN300)</f>
        <v>5.2549232087655735</v>
      </c>
      <c r="EP3" s="23">
        <f>STDEV(EN2:EN300)</f>
        <v>1.5523109958918497</v>
      </c>
      <c r="EQ3">
        <f>_xlfn.NORM.DIST(ER3,EO$3,EP$3,TRUE)</f>
        <v>3.5559864439001503E-4</v>
      </c>
      <c r="ER3">
        <v>0</v>
      </c>
      <c r="ET3">
        <f>ET2+1</f>
        <v>2</v>
      </c>
      <c r="EU3">
        <f t="shared" ref="EU3:EU66" si="14">(ET3/(EX$9 +1))</f>
        <v>0.14285714285714285</v>
      </c>
      <c r="EV3" s="17">
        <v>214.9</v>
      </c>
      <c r="EW3" s="23">
        <f>AVERAGE(EV2:EV300)</f>
        <v>320.06983807737498</v>
      </c>
      <c r="EX3" s="23">
        <f>STDEV(EV2:EV300)</f>
        <v>125.14594964275194</v>
      </c>
      <c r="EY3">
        <f>_xlfn.NORM.DIST(EZ3,EW$3,EX$3,TRUE)</f>
        <v>5.270279319531411E-3</v>
      </c>
      <c r="EZ3">
        <v>0</v>
      </c>
      <c r="FB3">
        <f>FB2+1</f>
        <v>2</v>
      </c>
      <c r="FC3">
        <f t="shared" ref="FC3:FC66" si="15">(FB3/(FF$9 +1))</f>
        <v>0.18181818181818182</v>
      </c>
      <c r="FD3" s="3">
        <v>38.61057102276645</v>
      </c>
      <c r="FE3" s="23">
        <f>AVERAGE(FD2:FD300)</f>
        <v>60.831975720037221</v>
      </c>
      <c r="FF3" s="23">
        <f>STDEV(FD2:FD300)</f>
        <v>24.294062214920917</v>
      </c>
      <c r="FG3">
        <f>_xlfn.NORM.DIST(FH3,FE$3,FF$3,TRUE)</f>
        <v>6.1401560598253521E-3</v>
      </c>
      <c r="FH3">
        <v>0</v>
      </c>
      <c r="FJ3">
        <f>FJ2+1</f>
        <v>2</v>
      </c>
      <c r="FK3">
        <f t="shared" ref="FK3:FK66" si="16">(FJ3/(FN$9 +1))</f>
        <v>6.0606060606060608E-2</v>
      </c>
      <c r="FL3">
        <v>1.22</v>
      </c>
      <c r="FM3" s="23">
        <f>AVERAGE(FL2:FL300)</f>
        <v>4.1648031249999997</v>
      </c>
      <c r="FN3" s="23">
        <f>STDEV(FL2:FL300)</f>
        <v>1.9029963338808922</v>
      </c>
      <c r="FO3">
        <f>_xlfn.NORM.DIST(FP3,FM$3,FN$3,TRUE)</f>
        <v>1.4314772145082869E-2</v>
      </c>
      <c r="FP3">
        <v>0</v>
      </c>
      <c r="FR3">
        <f>FR2+1</f>
        <v>2</v>
      </c>
      <c r="FS3">
        <f t="shared" ref="FS3:FS66" si="17">(FR3/(FV$9 +1))</f>
        <v>5.2631578947368418E-2</v>
      </c>
      <c r="FT3">
        <v>11.053000000000001</v>
      </c>
      <c r="FU3" s="23">
        <f>AVERAGE(FT2:FT300)</f>
        <v>19.878435135135135</v>
      </c>
      <c r="FV3" s="23">
        <f>STDEV(FT2:FT300)</f>
        <v>5.2763273611278851</v>
      </c>
      <c r="FW3">
        <f>_xlfn.NORM.DIST(FX3,FU$3,FV$3,TRUE)</f>
        <v>8.2453292329980797E-5</v>
      </c>
      <c r="FX3">
        <v>0</v>
      </c>
    </row>
    <row r="4" spans="1:180" x14ac:dyDescent="0.25">
      <c r="A4">
        <f t="shared" ref="A4:A10" si="18">A3+1</f>
        <v>3</v>
      </c>
      <c r="B4">
        <v>0.3</v>
      </c>
      <c r="C4">
        <v>417.59</v>
      </c>
      <c r="F4">
        <f t="shared" ref="F4:F67" si="19">_xlfn.NORM.DIST(G4,$D$3,$E$3,TRUE)</f>
        <v>1.4120821913922885E-4</v>
      </c>
      <c r="G4">
        <f>G3+1</f>
        <v>151</v>
      </c>
      <c r="O4">
        <f t="shared" ref="O4:O66" si="20">O3+1</f>
        <v>3</v>
      </c>
      <c r="P4">
        <v>4.9180327868852458E-2</v>
      </c>
      <c r="Q4">
        <v>250.76</v>
      </c>
      <c r="T4">
        <f t="shared" si="0"/>
        <v>8.9200334547738826E-3</v>
      </c>
      <c r="U4">
        <f>U3+1</f>
        <v>151</v>
      </c>
      <c r="AC4">
        <f t="shared" ref="AC4:AC66" si="21">AC3+1</f>
        <v>3</v>
      </c>
      <c r="AD4">
        <f t="shared" si="1"/>
        <v>2.5513241372272209E-2</v>
      </c>
      <c r="AE4">
        <v>57.534999999999997</v>
      </c>
      <c r="AH4">
        <f t="shared" ref="AH4:AH67" si="22">_xlfn.NORM.DIST(AI4,AF$3,AG$3,TRUE)</f>
        <v>2.3850312088770125E-2</v>
      </c>
      <c r="AI4">
        <f>AI3+1</f>
        <v>51</v>
      </c>
      <c r="AK4">
        <f t="shared" ref="AK4:AK67" si="23">AK3+1</f>
        <v>3</v>
      </c>
      <c r="AL4">
        <f t="shared" si="2"/>
        <v>2.8301886792452831E-2</v>
      </c>
      <c r="AM4">
        <v>109.2</v>
      </c>
      <c r="AP4">
        <f t="shared" ref="AP4:AP67" si="24">_xlfn.NORM.DIST(AQ4,AN$3,AO$3,TRUE)</f>
        <v>2.0642891559358279E-5</v>
      </c>
      <c r="AQ4">
        <f>AQ3+1</f>
        <v>1</v>
      </c>
      <c r="AS4">
        <f t="shared" ref="AS4:AS67" si="25">AS3+1</f>
        <v>3</v>
      </c>
      <c r="AT4">
        <f t="shared" si="3"/>
        <v>3.5294117647058823E-2</v>
      </c>
      <c r="AU4">
        <v>10.936999999999999</v>
      </c>
      <c r="AX4">
        <f t="shared" ref="AX4:AX67" si="26">_xlfn.NORM.DIST(AY4,AV$3,AW$3,TRUE)</f>
        <v>3.2559012330390817E-2</v>
      </c>
      <c r="AY4">
        <f>AY3+1</f>
        <v>1</v>
      </c>
      <c r="BA4">
        <f t="shared" ref="BA4:BA67" si="27">BA3+1</f>
        <v>3</v>
      </c>
      <c r="BB4">
        <v>1.0563380281690141E-2</v>
      </c>
      <c r="BC4">
        <v>11.03</v>
      </c>
      <c r="BF4">
        <f t="shared" ref="BF4:BF67" si="28">_xlfn.NORM.DIST(BG4,BD$3,BE$3,TRUE)</f>
        <v>2.7775485264898057E-2</v>
      </c>
      <c r="BG4">
        <f>BG3+1</f>
        <v>1</v>
      </c>
      <c r="BI4">
        <f t="shared" ref="BI4:BI67" si="29">BI3+1</f>
        <v>3</v>
      </c>
      <c r="BJ4">
        <f t="shared" si="4"/>
        <v>1.4634146341463415E-2</v>
      </c>
      <c r="BK4">
        <v>2.145</v>
      </c>
      <c r="BN4">
        <f t="shared" ref="BN4:BN67" si="30">_xlfn.NORM.DIST(BO4,BL$3,BM$3,TRUE)</f>
        <v>2.7403539329915617E-2</v>
      </c>
      <c r="BO4">
        <f>BO3+1</f>
        <v>1</v>
      </c>
      <c r="BQ4">
        <f t="shared" ref="BQ4:BQ67" si="31">BQ3+1</f>
        <v>3</v>
      </c>
      <c r="BR4">
        <f t="shared" si="5"/>
        <v>9.7719869706840382E-3</v>
      </c>
      <c r="BS4">
        <v>1.2749999999999999</v>
      </c>
      <c r="BV4">
        <f t="shared" ref="BV4:BV67" si="32">_xlfn.NORM.DIST(BW4,BT$3,BU$3,TRUE)</f>
        <v>0.10188703233562871</v>
      </c>
      <c r="BW4">
        <f>BW3+1</f>
        <v>1</v>
      </c>
      <c r="BY4">
        <f t="shared" ref="BY4:BY67" si="33">BY3+1</f>
        <v>3</v>
      </c>
      <c r="BZ4">
        <f t="shared" si="6"/>
        <v>1.7857142857142856E-2</v>
      </c>
      <c r="CA4">
        <v>0.20684234476482025</v>
      </c>
      <c r="CD4">
        <f t="shared" ref="CD4:CD67" si="34">_xlfn.NORM.DIST(CE4,CB$3,CC$3,TRUE)</f>
        <v>0.21310826292056109</v>
      </c>
      <c r="CE4">
        <f>CE3+1</f>
        <v>1</v>
      </c>
      <c r="CG4">
        <f t="shared" ref="CG4:CG67" si="35">CG3+1</f>
        <v>3</v>
      </c>
      <c r="CH4">
        <f t="shared" si="7"/>
        <v>3</v>
      </c>
      <c r="CI4">
        <v>9.4879999999999995</v>
      </c>
      <c r="CL4">
        <f t="shared" ref="CL4:CL67" si="36">_xlfn.NORM.DIST(CM4,CJ$3,CK$3,TRUE)</f>
        <v>2.7488461994733256E-2</v>
      </c>
      <c r="CM4">
        <f>CM3+1</f>
        <v>1</v>
      </c>
      <c r="CO4">
        <f t="shared" ref="CO4:CO67" si="37">CO3+1</f>
        <v>3</v>
      </c>
      <c r="CP4">
        <f t="shared" si="8"/>
        <v>0.16859615600764302</v>
      </c>
      <c r="CQ4">
        <v>2.0030000000000001</v>
      </c>
      <c r="CT4">
        <f t="shared" ref="CT4:CT43" si="38">_xlfn.NORM.DIST(CU4,CR$3,CS$3,TRUE)</f>
        <v>8.3627076405473358E-2</v>
      </c>
      <c r="CU4">
        <f>CU3+1</f>
        <v>1</v>
      </c>
      <c r="CW4">
        <f t="shared" ref="CW4:CW67" si="39">CW3+1</f>
        <v>3</v>
      </c>
      <c r="CX4">
        <f t="shared" si="9"/>
        <v>1.7142857142857144E-2</v>
      </c>
      <c r="CY4" s="50">
        <v>0.79680000000000006</v>
      </c>
      <c r="DB4">
        <f t="shared" ref="DB4:DB67" si="40">_xlfn.NORM.DIST(DC4,CZ$3,DA$3,TRUE)</f>
        <v>6.2518813487056776E-2</v>
      </c>
      <c r="DC4">
        <f>DC3+1</f>
        <v>1</v>
      </c>
      <c r="DF4">
        <v>3</v>
      </c>
      <c r="DG4">
        <v>8.8235294117647065E-2</v>
      </c>
      <c r="DH4">
        <v>11.053000000000001</v>
      </c>
      <c r="DK4">
        <f t="shared" ref="DK4:DK67" si="41">_xlfn.NORM.DIST(DL4,DI$3,DJ$3,TRUE)</f>
        <v>6.8124262364168743E-4</v>
      </c>
      <c r="DL4">
        <f>DL3+1</f>
        <v>1</v>
      </c>
      <c r="DN4">
        <f t="shared" ref="DN4:DN25" si="42">DN3+1</f>
        <v>3</v>
      </c>
      <c r="DO4">
        <f t="shared" si="10"/>
        <v>0.12</v>
      </c>
      <c r="DP4">
        <v>61.363228946896669</v>
      </c>
      <c r="DS4">
        <f t="shared" ref="DS4:DS67" si="43">_xlfn.NORM.DIST(DT4,DQ$3,DR$3,TRUE)</f>
        <v>2.2023285225334917E-2</v>
      </c>
      <c r="DT4">
        <f>DT3+1</f>
        <v>1</v>
      </c>
      <c r="DV4">
        <f t="shared" ref="DV4:DV21" si="44">DV3+1</f>
        <v>3</v>
      </c>
      <c r="DW4">
        <f t="shared" si="11"/>
        <v>0.14285714285714285</v>
      </c>
      <c r="DX4" s="2">
        <v>28.751085922310015</v>
      </c>
      <c r="EA4">
        <f t="shared" ref="EA4:EA43" si="45">_xlfn.NORM.DIST(EB4,DY$3,DZ$3,TRUE)</f>
        <v>7.5553667798868513E-3</v>
      </c>
      <c r="EB4">
        <f>EB3+1</f>
        <v>1</v>
      </c>
      <c r="ED4">
        <v>3</v>
      </c>
      <c r="EE4">
        <f t="shared" si="12"/>
        <v>8.5714285714285715E-2</v>
      </c>
      <c r="EF4" s="2">
        <v>11.3</v>
      </c>
      <c r="EI4">
        <f t="shared" ref="EI4:EI67" si="46">_xlfn.NORM.DIST(EJ4,EG$3,EH$3,TRUE)</f>
        <v>8.8773698475307604E-4</v>
      </c>
      <c r="EJ4">
        <f>EJ3+1</f>
        <v>1</v>
      </c>
      <c r="EL4">
        <v>3</v>
      </c>
      <c r="EM4">
        <f t="shared" si="13"/>
        <v>8.5714285714285715E-2</v>
      </c>
      <c r="EN4" s="2">
        <v>2.9647402749624234</v>
      </c>
      <c r="EQ4">
        <f t="shared" ref="EQ4:EQ67" si="47">_xlfn.NORM.DIST(ER4,EO$3,EP$3,TRUE)</f>
        <v>3.0623925892114367E-3</v>
      </c>
      <c r="ER4">
        <f>ER3+1</f>
        <v>1</v>
      </c>
      <c r="ET4">
        <f t="shared" ref="ET4:ET14" si="48">ET3+1</f>
        <v>3</v>
      </c>
      <c r="EU4">
        <f t="shared" si="14"/>
        <v>0.21428571428571427</v>
      </c>
      <c r="EV4" s="18">
        <v>220.63183441580824</v>
      </c>
      <c r="EY4">
        <f t="shared" ref="EY4:EY67" si="49">_xlfn.NORM.DIST(EZ4,EW$3,EX$3,TRUE)</f>
        <v>5.3926100050845768E-3</v>
      </c>
      <c r="EZ4">
        <f>EZ3+1</f>
        <v>1</v>
      </c>
      <c r="FB4">
        <f t="shared" ref="FB4:FB11" si="50">FB3+1</f>
        <v>3</v>
      </c>
      <c r="FC4">
        <f t="shared" si="15"/>
        <v>0.27272727272727271</v>
      </c>
      <c r="FD4" s="1">
        <v>39</v>
      </c>
      <c r="FG4">
        <f t="shared" ref="FG4:FG67" si="51">_xlfn.NORM.DIST(FH4,FE$3,FF$3,TRUE)</f>
        <v>6.8923969664227702E-3</v>
      </c>
      <c r="FH4">
        <f>FH3+1</f>
        <v>1</v>
      </c>
      <c r="FJ4">
        <f t="shared" ref="FJ4:FJ33" si="52">FJ3+1</f>
        <v>3</v>
      </c>
      <c r="FK4">
        <f t="shared" si="16"/>
        <v>9.0909090909090912E-2</v>
      </c>
      <c r="FL4">
        <v>1.675</v>
      </c>
      <c r="FO4">
        <f t="shared" ref="FO4:FO67" si="53">_xlfn.NORM.DIST(FP4,FM$3,FN$3,TRUE)</f>
        <v>4.8149895132511708E-2</v>
      </c>
      <c r="FP4">
        <f>FP3+1</f>
        <v>1</v>
      </c>
      <c r="FR4">
        <f t="shared" ref="FR4:FR38" si="54">FR3+1</f>
        <v>3</v>
      </c>
      <c r="FS4">
        <f t="shared" si="17"/>
        <v>7.8947368421052627E-2</v>
      </c>
      <c r="FT4">
        <v>11.938000000000001</v>
      </c>
      <c r="FW4">
        <f t="shared" ref="FW4:FW67" si="55">_xlfn.NORM.DIST(FX4,FU$3,FV$3,TRUE)</f>
        <v>1.7314988105272366E-4</v>
      </c>
      <c r="FX4">
        <f>FX3+1</f>
        <v>1</v>
      </c>
    </row>
    <row r="5" spans="1:180" x14ac:dyDescent="0.25">
      <c r="A5">
        <f t="shared" si="18"/>
        <v>4</v>
      </c>
      <c r="B5">
        <v>0.4</v>
      </c>
      <c r="C5">
        <v>496.36</v>
      </c>
      <c r="F5">
        <f t="shared" si="19"/>
        <v>1.473705313339596E-4</v>
      </c>
      <c r="G5">
        <f t="shared" ref="G5:G68" si="56">G4+1</f>
        <v>152</v>
      </c>
      <c r="O5">
        <f t="shared" si="20"/>
        <v>4</v>
      </c>
      <c r="P5">
        <v>6.5573770491803282E-2</v>
      </c>
      <c r="Q5">
        <v>276.87</v>
      </c>
      <c r="T5">
        <f t="shared" si="0"/>
        <v>9.0703158085840164E-3</v>
      </c>
      <c r="U5">
        <f t="shared" ref="U5:U68" si="57">U4+1</f>
        <v>152</v>
      </c>
      <c r="AC5">
        <f t="shared" si="21"/>
        <v>4</v>
      </c>
      <c r="AD5">
        <f t="shared" si="1"/>
        <v>3.4017655163029611E-2</v>
      </c>
      <c r="AE5">
        <v>57.878</v>
      </c>
      <c r="AF5" t="s">
        <v>193</v>
      </c>
      <c r="AG5" t="s">
        <v>194</v>
      </c>
      <c r="AH5">
        <f t="shared" si="22"/>
        <v>2.7717710644354021E-2</v>
      </c>
      <c r="AI5">
        <f t="shared" ref="AI5:AI68" si="58">AI4+1</f>
        <v>52</v>
      </c>
      <c r="AK5">
        <f t="shared" si="23"/>
        <v>4</v>
      </c>
      <c r="AL5">
        <f t="shared" si="2"/>
        <v>3.7735849056603772E-2</v>
      </c>
      <c r="AM5">
        <v>109.2</v>
      </c>
      <c r="AN5" t="s">
        <v>193</v>
      </c>
      <c r="AO5" t="s">
        <v>194</v>
      </c>
      <c r="AP5">
        <f t="shared" si="24"/>
        <v>2.3153191278176532E-5</v>
      </c>
      <c r="AQ5">
        <f t="shared" ref="AQ5:AQ68" si="59">AQ4+1</f>
        <v>2</v>
      </c>
      <c r="AS5">
        <f t="shared" si="25"/>
        <v>4</v>
      </c>
      <c r="AT5">
        <f t="shared" si="3"/>
        <v>4.7058823529411764E-2</v>
      </c>
      <c r="AU5">
        <v>11.256</v>
      </c>
      <c r="AV5" t="s">
        <v>193</v>
      </c>
      <c r="AW5" t="s">
        <v>194</v>
      </c>
      <c r="AX5">
        <f t="shared" si="26"/>
        <v>3.5939037970143854E-2</v>
      </c>
      <c r="AY5">
        <f t="shared" ref="AY5:AY68" si="60">AY4+1</f>
        <v>2</v>
      </c>
      <c r="BA5">
        <f t="shared" si="27"/>
        <v>4</v>
      </c>
      <c r="BB5">
        <v>1.4084507042253521E-2</v>
      </c>
      <c r="BC5">
        <v>11.38</v>
      </c>
      <c r="BD5" t="s">
        <v>193</v>
      </c>
      <c r="BE5" t="s">
        <v>194</v>
      </c>
      <c r="BF5">
        <f t="shared" si="28"/>
        <v>2.8961890488369141E-2</v>
      </c>
      <c r="BG5">
        <f t="shared" ref="BG5:BG68" si="61">BG4+1</f>
        <v>2</v>
      </c>
      <c r="BI5">
        <f t="shared" si="29"/>
        <v>4</v>
      </c>
      <c r="BJ5">
        <f t="shared" si="4"/>
        <v>1.9512195121951219E-2</v>
      </c>
      <c r="BK5">
        <v>3.0550000000000002</v>
      </c>
      <c r="BL5" t="s">
        <v>193</v>
      </c>
      <c r="BM5" t="s">
        <v>194</v>
      </c>
      <c r="BN5">
        <f t="shared" si="30"/>
        <v>3.0293802470131869E-2</v>
      </c>
      <c r="BO5">
        <f t="shared" ref="BO5:BO68" si="62">BO4+1</f>
        <v>2</v>
      </c>
      <c r="BQ5">
        <f t="shared" si="31"/>
        <v>4</v>
      </c>
      <c r="BR5">
        <f t="shared" si="5"/>
        <v>1.3029315960912053E-2</v>
      </c>
      <c r="BS5">
        <v>1.5389999999999999</v>
      </c>
      <c r="BT5" t="s">
        <v>193</v>
      </c>
      <c r="BU5" t="s">
        <v>194</v>
      </c>
      <c r="BV5">
        <f t="shared" si="32"/>
        <v>0.10647523605992802</v>
      </c>
      <c r="BW5">
        <f t="shared" ref="BW5:BW68" si="63">BW4+1</f>
        <v>2</v>
      </c>
      <c r="BY5">
        <f t="shared" si="33"/>
        <v>4</v>
      </c>
      <c r="BZ5">
        <f t="shared" si="6"/>
        <v>2.3809523809523808E-2</v>
      </c>
      <c r="CA5">
        <v>0.25719999999999998</v>
      </c>
      <c r="CB5" t="s">
        <v>193</v>
      </c>
      <c r="CC5" t="s">
        <v>194</v>
      </c>
      <c r="CD5">
        <f t="shared" si="34"/>
        <v>0.22952470206649395</v>
      </c>
      <c r="CE5">
        <f t="shared" ref="CE5:CE68" si="64">CE4+1</f>
        <v>2</v>
      </c>
      <c r="CG5">
        <f t="shared" si="35"/>
        <v>4</v>
      </c>
      <c r="CH5">
        <f t="shared" si="7"/>
        <v>4</v>
      </c>
      <c r="CI5">
        <v>10.003</v>
      </c>
      <c r="CJ5" t="s">
        <v>193</v>
      </c>
      <c r="CK5" t="s">
        <v>194</v>
      </c>
      <c r="CL5">
        <f t="shared" si="36"/>
        <v>2.9104343988997132E-2</v>
      </c>
      <c r="CM5">
        <f t="shared" ref="CM5:CM68" si="65">CM4+1</f>
        <v>2</v>
      </c>
      <c r="CO5">
        <f t="shared" si="37"/>
        <v>4</v>
      </c>
      <c r="CP5">
        <f t="shared" si="8"/>
        <v>0.22479487467685735</v>
      </c>
      <c r="CQ5">
        <v>2.1680000000000001</v>
      </c>
      <c r="CR5" t="s">
        <v>193</v>
      </c>
      <c r="CS5" t="s">
        <v>194</v>
      </c>
      <c r="CT5">
        <f t="shared" si="38"/>
        <v>9.7692873661594445E-2</v>
      </c>
      <c r="CU5">
        <f t="shared" ref="CU5:CU43" si="66">CU4+1</f>
        <v>2</v>
      </c>
      <c r="CW5">
        <f t="shared" si="39"/>
        <v>4</v>
      </c>
      <c r="CX5">
        <f t="shared" si="9"/>
        <v>2.2857142857142857E-2</v>
      </c>
      <c r="CY5" s="50">
        <v>0.81600000000000006</v>
      </c>
      <c r="CZ5" t="s">
        <v>193</v>
      </c>
      <c r="DA5" t="s">
        <v>194</v>
      </c>
      <c r="DB5">
        <f t="shared" si="40"/>
        <v>0.14927396131785434</v>
      </c>
      <c r="DC5">
        <f t="shared" ref="DC5:DC68" si="67">DC4+1</f>
        <v>2</v>
      </c>
      <c r="DF5">
        <v>4</v>
      </c>
      <c r="DG5">
        <v>0.11764705882352941</v>
      </c>
      <c r="DH5">
        <v>11.938000000000001</v>
      </c>
      <c r="DI5" t="s">
        <v>193</v>
      </c>
      <c r="DJ5" t="s">
        <v>194</v>
      </c>
      <c r="DK5">
        <f t="shared" si="41"/>
        <v>1.2186793238604136E-3</v>
      </c>
      <c r="DL5">
        <f t="shared" ref="DL5:DL68" si="68">DL4+1</f>
        <v>2</v>
      </c>
      <c r="DN5">
        <f t="shared" si="42"/>
        <v>4</v>
      </c>
      <c r="DO5">
        <f t="shared" si="10"/>
        <v>0.16</v>
      </c>
      <c r="DP5">
        <v>68.257973772390685</v>
      </c>
      <c r="DQ5" t="s">
        <v>193</v>
      </c>
      <c r="DR5" t="s">
        <v>194</v>
      </c>
      <c r="DS5">
        <f t="shared" si="43"/>
        <v>2.2708113683381461E-2</v>
      </c>
      <c r="DT5">
        <f t="shared" ref="DT5:DT68" si="69">DT4+1</f>
        <v>2</v>
      </c>
      <c r="DV5">
        <f t="shared" si="44"/>
        <v>4</v>
      </c>
      <c r="DW5">
        <f t="shared" si="11"/>
        <v>0.19047619047619047</v>
      </c>
      <c r="DX5" s="2">
        <v>29.302665508349538</v>
      </c>
      <c r="DY5" t="s">
        <v>193</v>
      </c>
      <c r="DZ5" t="s">
        <v>194</v>
      </c>
      <c r="EA5">
        <f t="shared" si="45"/>
        <v>8.8883152310531566E-3</v>
      </c>
      <c r="EB5">
        <f t="shared" ref="EB5:EB68" si="70">EB4+1</f>
        <v>2</v>
      </c>
      <c r="ED5">
        <v>4</v>
      </c>
      <c r="EE5">
        <f t="shared" si="12"/>
        <v>0.11428571428571428</v>
      </c>
      <c r="EF5" s="2">
        <v>11.514223858574994</v>
      </c>
      <c r="EG5" t="s">
        <v>193</v>
      </c>
      <c r="EH5" t="s">
        <v>194</v>
      </c>
      <c r="EI5">
        <f t="shared" si="46"/>
        <v>1.4288400533719015E-3</v>
      </c>
      <c r="EJ5">
        <f t="shared" ref="EJ5:EJ68" si="71">EJ4+1</f>
        <v>2</v>
      </c>
      <c r="EL5">
        <v>4</v>
      </c>
      <c r="EM5">
        <f t="shared" si="13"/>
        <v>0.11428571428571428</v>
      </c>
      <c r="EN5" s="12">
        <v>3.4</v>
      </c>
      <c r="EO5" t="s">
        <v>193</v>
      </c>
      <c r="EP5" t="s">
        <v>194</v>
      </c>
      <c r="EQ5">
        <f t="shared" si="47"/>
        <v>1.8004571775676808E-2</v>
      </c>
      <c r="ER5">
        <f t="shared" ref="ER5:ER68" si="72">ER4+1</f>
        <v>2</v>
      </c>
      <c r="ET5">
        <f t="shared" si="48"/>
        <v>4</v>
      </c>
      <c r="EU5">
        <f t="shared" si="14"/>
        <v>0.2857142857142857</v>
      </c>
      <c r="EV5" s="16">
        <v>225</v>
      </c>
      <c r="EW5" t="s">
        <v>193</v>
      </c>
      <c r="EX5" t="s">
        <v>194</v>
      </c>
      <c r="EY5">
        <f t="shared" si="49"/>
        <v>5.5174584641086918E-3</v>
      </c>
      <c r="EZ5">
        <f t="shared" ref="EZ5:EZ68" si="73">EZ4+1</f>
        <v>2</v>
      </c>
      <c r="FB5">
        <f t="shared" si="50"/>
        <v>4</v>
      </c>
      <c r="FC5">
        <f t="shared" si="15"/>
        <v>0.36363636363636365</v>
      </c>
      <c r="FD5" s="1">
        <v>47.862068965517238</v>
      </c>
      <c r="FE5" t="s">
        <v>193</v>
      </c>
      <c r="FF5" t="s">
        <v>194</v>
      </c>
      <c r="FG5">
        <f t="shared" si="51"/>
        <v>7.7248841526543202E-3</v>
      </c>
      <c r="FH5">
        <f t="shared" ref="FH5:FH68" si="74">FH4+1</f>
        <v>2</v>
      </c>
      <c r="FJ5">
        <f t="shared" si="52"/>
        <v>4</v>
      </c>
      <c r="FK5">
        <f t="shared" si="16"/>
        <v>0.12121212121212122</v>
      </c>
      <c r="FL5">
        <v>1.8180000000000001</v>
      </c>
      <c r="FM5" t="s">
        <v>193</v>
      </c>
      <c r="FN5" t="s">
        <v>194</v>
      </c>
      <c r="FO5">
        <f t="shared" si="53"/>
        <v>0.12764876807174139</v>
      </c>
      <c r="FP5">
        <f t="shared" ref="FP5:FP68" si="75">FP4+1</f>
        <v>2</v>
      </c>
      <c r="FR5">
        <f t="shared" si="54"/>
        <v>4</v>
      </c>
      <c r="FS5">
        <f t="shared" si="17"/>
        <v>0.10526315789473684</v>
      </c>
      <c r="FT5">
        <v>13.5364</v>
      </c>
      <c r="FU5" t="s">
        <v>193</v>
      </c>
      <c r="FV5" t="s">
        <v>194</v>
      </c>
      <c r="FW5">
        <f t="shared" si="55"/>
        <v>3.5147732133322803E-4</v>
      </c>
      <c r="FX5">
        <f t="shared" ref="FX5:FX68" si="76">FX4+1</f>
        <v>2</v>
      </c>
    </row>
    <row r="6" spans="1:180" x14ac:dyDescent="0.25">
      <c r="A6">
        <f t="shared" si="18"/>
        <v>5</v>
      </c>
      <c r="B6">
        <v>0.5</v>
      </c>
      <c r="C6">
        <v>505.51</v>
      </c>
      <c r="F6">
        <f t="shared" si="19"/>
        <v>1.5378404478589634E-4</v>
      </c>
      <c r="G6">
        <f t="shared" si="56"/>
        <v>153</v>
      </c>
      <c r="O6">
        <f t="shared" si="20"/>
        <v>5</v>
      </c>
      <c r="P6">
        <v>8.1967213114754092E-2</v>
      </c>
      <c r="Q6">
        <v>288.77</v>
      </c>
      <c r="T6">
        <f t="shared" si="0"/>
        <v>9.2228107370207358E-3</v>
      </c>
      <c r="U6">
        <f t="shared" si="57"/>
        <v>153</v>
      </c>
      <c r="AC6">
        <f t="shared" si="21"/>
        <v>5</v>
      </c>
      <c r="AD6">
        <f t="shared" si="1"/>
        <v>4.2522068953787018E-2</v>
      </c>
      <c r="AE6">
        <v>58.048999999999999</v>
      </c>
      <c r="AF6">
        <f>MIN(AE2:AE300)</f>
        <v>53.029000000000003</v>
      </c>
      <c r="AG6">
        <f>MAX(AE2:AE300)</f>
        <v>133.45400000000001</v>
      </c>
      <c r="AH6">
        <f t="shared" si="22"/>
        <v>3.2094147985405497E-2</v>
      </c>
      <c r="AI6">
        <f t="shared" si="58"/>
        <v>53</v>
      </c>
      <c r="AK6">
        <f t="shared" si="23"/>
        <v>5</v>
      </c>
      <c r="AL6">
        <f t="shared" si="2"/>
        <v>4.716981132075472E-2</v>
      </c>
      <c r="AM6">
        <v>111.2</v>
      </c>
      <c r="AN6">
        <f>MIN(AM2:AM300)</f>
        <v>107.361</v>
      </c>
      <c r="AO6">
        <f>MAX(AM2:AM300)</f>
        <v>281</v>
      </c>
      <c r="AP6">
        <f t="shared" si="24"/>
        <v>2.5951176067333174E-5</v>
      </c>
      <c r="AQ6">
        <f t="shared" si="59"/>
        <v>3</v>
      </c>
      <c r="AS6">
        <f t="shared" si="25"/>
        <v>5</v>
      </c>
      <c r="AT6">
        <f t="shared" si="3"/>
        <v>5.8823529411764705E-2</v>
      </c>
      <c r="AU6">
        <v>11.391</v>
      </c>
      <c r="AV6">
        <f>MIN(AU2:AU300)</f>
        <v>10.073</v>
      </c>
      <c r="AW6">
        <f>MAX(AU2:AU300)</f>
        <v>81.357988940829301</v>
      </c>
      <c r="AX6">
        <f t="shared" si="26"/>
        <v>3.960125405699319E-2</v>
      </c>
      <c r="AY6">
        <f t="shared" si="60"/>
        <v>3</v>
      </c>
      <c r="BA6">
        <f t="shared" si="27"/>
        <v>5</v>
      </c>
      <c r="BB6">
        <v>1.7605633802816902E-2</v>
      </c>
      <c r="BC6">
        <v>11.766999999999999</v>
      </c>
      <c r="BD6">
        <f>MIN(BC2:BC300)</f>
        <v>8.1219999999999999</v>
      </c>
      <c r="BE6">
        <f>MAX(BC2:BC300)</f>
        <v>293.64800000000002</v>
      </c>
      <c r="BF6">
        <f t="shared" si="28"/>
        <v>3.0190111771782855E-2</v>
      </c>
      <c r="BG6">
        <f t="shared" si="61"/>
        <v>3</v>
      </c>
      <c r="BI6">
        <f t="shared" si="29"/>
        <v>5</v>
      </c>
      <c r="BJ6">
        <f t="shared" si="4"/>
        <v>2.4390243902439025E-2</v>
      </c>
      <c r="BK6">
        <v>3.3809999999999998</v>
      </c>
      <c r="BL6">
        <f>MIN(BK2:BK300)</f>
        <v>1.2849999999999999</v>
      </c>
      <c r="BM6">
        <f>MAX(BK2:BK300)</f>
        <v>97.289000000000001</v>
      </c>
      <c r="BN6">
        <f t="shared" si="30"/>
        <v>3.3432255582405E-2</v>
      </c>
      <c r="BO6">
        <f t="shared" si="62"/>
        <v>3</v>
      </c>
      <c r="BQ6">
        <f t="shared" si="31"/>
        <v>5</v>
      </c>
      <c r="BR6">
        <f t="shared" si="5"/>
        <v>1.6286644951140065E-2</v>
      </c>
      <c r="BS6">
        <v>1.722</v>
      </c>
      <c r="BT6">
        <f>MIN(BS2:BS300)</f>
        <v>1.095</v>
      </c>
      <c r="BU6">
        <f>MAX(BS2:BS300)</f>
        <v>148.81200000000001</v>
      </c>
      <c r="BV6">
        <f t="shared" si="32"/>
        <v>0.11121077871890801</v>
      </c>
      <c r="BW6">
        <f t="shared" si="63"/>
        <v>3</v>
      </c>
      <c r="BY6">
        <f t="shared" si="33"/>
        <v>5</v>
      </c>
      <c r="BZ6">
        <f t="shared" si="6"/>
        <v>2.976190476190476E-2</v>
      </c>
      <c r="CA6">
        <v>0.34079999999999999</v>
      </c>
      <c r="CB6">
        <f>MIN(CA2:CA300)</f>
        <v>9.9000000000000005E-2</v>
      </c>
      <c r="CC6">
        <f>MAX(CA2:CA300)</f>
        <v>90.147000000000006</v>
      </c>
      <c r="CD6">
        <f t="shared" si="34"/>
        <v>0.24662669706301027</v>
      </c>
      <c r="CE6">
        <f t="shared" si="64"/>
        <v>3</v>
      </c>
      <c r="CG6">
        <f t="shared" si="35"/>
        <v>5</v>
      </c>
      <c r="CH6">
        <f t="shared" si="7"/>
        <v>5</v>
      </c>
      <c r="CI6">
        <v>11.632999999999999</v>
      </c>
      <c r="CJ6">
        <f>MIN(CI2:CI300)</f>
        <v>8.4209999999999994</v>
      </c>
      <c r="CK6">
        <f>MAX(CI2:CI300)</f>
        <v>177</v>
      </c>
      <c r="CL6">
        <f t="shared" si="36"/>
        <v>3.0798372669875038E-2</v>
      </c>
      <c r="CM6">
        <f t="shared" si="65"/>
        <v>3</v>
      </c>
      <c r="CO6">
        <f t="shared" si="37"/>
        <v>5</v>
      </c>
      <c r="CP6">
        <f t="shared" si="8"/>
        <v>0.28099359334607171</v>
      </c>
      <c r="CQ6">
        <v>2.2042000000000002</v>
      </c>
      <c r="CR6">
        <f>MIN(CQ2:CQ300)</f>
        <v>1.764</v>
      </c>
      <c r="CS6">
        <f>MAX(CQ2:CQ300)</f>
        <v>72.363</v>
      </c>
      <c r="CT6">
        <f t="shared" si="38"/>
        <v>0.11341990392099269</v>
      </c>
      <c r="CU6">
        <f t="shared" si="66"/>
        <v>3</v>
      </c>
      <c r="CW6">
        <f t="shared" si="39"/>
        <v>5</v>
      </c>
      <c r="CX6">
        <f t="shared" si="9"/>
        <v>2.8571428571428571E-2</v>
      </c>
      <c r="CY6" s="50">
        <v>1.1052</v>
      </c>
      <c r="CZ6">
        <f>MIN(CY2:CY300)</f>
        <v>0.67200000000000004</v>
      </c>
      <c r="DA6">
        <f>MAX(CY2:CY300)</f>
        <v>11.5</v>
      </c>
      <c r="DB6">
        <f t="shared" si="40"/>
        <v>0.2928296067791526</v>
      </c>
      <c r="DC6">
        <f t="shared" si="67"/>
        <v>3</v>
      </c>
      <c r="DF6">
        <v>5</v>
      </c>
      <c r="DG6">
        <v>0.14705882352941177</v>
      </c>
      <c r="DH6">
        <v>14.904</v>
      </c>
      <c r="DI6">
        <f>MIN(DH2:DH300)</f>
        <v>7.7008999999999999</v>
      </c>
      <c r="DJ6">
        <f>MAX(DH2:DH300)</f>
        <v>31.364000000000001</v>
      </c>
      <c r="DK6">
        <f t="shared" si="41"/>
        <v>2.121275311124284E-3</v>
      </c>
      <c r="DL6">
        <f t="shared" si="68"/>
        <v>3</v>
      </c>
      <c r="DN6">
        <f t="shared" si="42"/>
        <v>5</v>
      </c>
      <c r="DO6">
        <f t="shared" si="10"/>
        <v>0.2</v>
      </c>
      <c r="DP6">
        <v>95.836953074366704</v>
      </c>
      <c r="DQ6">
        <f>MIN(DP2:DP300)</f>
        <v>57.915856534149668</v>
      </c>
      <c r="DR6">
        <f>MAX(DP2:DP300)</f>
        <v>368.86884816392944</v>
      </c>
      <c r="DS6">
        <f t="shared" si="43"/>
        <v>2.3410803144829916E-2</v>
      </c>
      <c r="DT6">
        <f t="shared" si="69"/>
        <v>3</v>
      </c>
      <c r="DV6">
        <f t="shared" si="44"/>
        <v>5</v>
      </c>
      <c r="DW6">
        <f t="shared" si="11"/>
        <v>0.23809523809523808</v>
      </c>
      <c r="DX6" s="2">
        <v>32.12951088680208</v>
      </c>
      <c r="DY6">
        <f>MIN(DX2:DX300)</f>
        <v>23.993711992719149</v>
      </c>
      <c r="DZ6">
        <f>MAX(DX2:DX300)</f>
        <v>85.494835836125702</v>
      </c>
      <c r="EA6">
        <f t="shared" si="45"/>
        <v>1.0422998758795536E-2</v>
      </c>
      <c r="EB6">
        <f t="shared" si="70"/>
        <v>3</v>
      </c>
      <c r="ED6">
        <v>5</v>
      </c>
      <c r="EE6">
        <f t="shared" si="12"/>
        <v>0.14285714285714285</v>
      </c>
      <c r="EF6" s="2">
        <v>11.583171306829934</v>
      </c>
      <c r="EG6">
        <f>MIN(EF2:EF300)</f>
        <v>9.23</v>
      </c>
      <c r="EH6">
        <f>MAX(EF2:EF300)</f>
        <v>32.26</v>
      </c>
      <c r="EI6">
        <f t="shared" si="46"/>
        <v>2.2566237700573782E-3</v>
      </c>
      <c r="EJ6">
        <f t="shared" si="71"/>
        <v>3</v>
      </c>
      <c r="EL6">
        <v>5</v>
      </c>
      <c r="EM6">
        <f t="shared" si="13"/>
        <v>0.14285714285714285</v>
      </c>
      <c r="EN6" s="2">
        <v>3.65</v>
      </c>
      <c r="EO6">
        <f>MIN(EN2:EN300)</f>
        <v>1.8615811028833822</v>
      </c>
      <c r="EP6">
        <f>MAX(EN2:EN300)</f>
        <v>9.6300000000000008</v>
      </c>
      <c r="EQ6">
        <f t="shared" si="47"/>
        <v>7.3164178783196518E-2</v>
      </c>
      <c r="ER6">
        <f t="shared" si="72"/>
        <v>3</v>
      </c>
      <c r="ET6">
        <f t="shared" si="48"/>
        <v>5</v>
      </c>
      <c r="EU6">
        <f t="shared" si="14"/>
        <v>0.35714285714285715</v>
      </c>
      <c r="EV6" s="16">
        <v>230</v>
      </c>
      <c r="EW6">
        <f>MIN(EV2:EV300)</f>
        <v>209</v>
      </c>
      <c r="EX6">
        <f>MAX(EV2:EV300)</f>
        <v>629</v>
      </c>
      <c r="EY6">
        <f t="shared" si="49"/>
        <v>5.6448683812193035E-3</v>
      </c>
      <c r="EZ6">
        <f t="shared" si="73"/>
        <v>3</v>
      </c>
      <c r="FB6">
        <f t="shared" si="50"/>
        <v>5</v>
      </c>
      <c r="FC6">
        <f t="shared" si="15"/>
        <v>0.45454545454545453</v>
      </c>
      <c r="FD6">
        <v>58</v>
      </c>
      <c r="FE6">
        <f>MIN(FD2:FD300)</f>
        <v>22.5</v>
      </c>
      <c r="FF6">
        <f>MAX(FD2:FD300)</f>
        <v>96.526427556916119</v>
      </c>
      <c r="FG6">
        <f t="shared" si="51"/>
        <v>8.6446185546341543E-3</v>
      </c>
      <c r="FH6">
        <f t="shared" si="74"/>
        <v>3</v>
      </c>
      <c r="FJ6">
        <f t="shared" si="52"/>
        <v>5</v>
      </c>
      <c r="FK6">
        <f t="shared" si="16"/>
        <v>0.15151515151515152</v>
      </c>
      <c r="FL6">
        <v>2.105</v>
      </c>
      <c r="FM6">
        <f>MIN(FL2:FL300)</f>
        <v>1.1479999999999999</v>
      </c>
      <c r="FN6">
        <f>MAX(FL2:FL300)</f>
        <v>7.5119999999999996</v>
      </c>
      <c r="FO6">
        <f t="shared" si="53"/>
        <v>0.2702394371309107</v>
      </c>
      <c r="FP6">
        <f t="shared" si="75"/>
        <v>3</v>
      </c>
      <c r="FR6">
        <f t="shared" si="54"/>
        <v>5</v>
      </c>
      <c r="FS6">
        <f t="shared" si="17"/>
        <v>0.13157894736842105</v>
      </c>
      <c r="FT6">
        <v>13.998699999999999</v>
      </c>
      <c r="FU6">
        <f>MIN(FT2:FT300)</f>
        <v>11.049099999999999</v>
      </c>
      <c r="FV6">
        <f>MAX(FT2:FT300)</f>
        <v>31.364000000000001</v>
      </c>
      <c r="FW6">
        <f t="shared" si="55"/>
        <v>6.8976889169849911E-4</v>
      </c>
      <c r="FX6">
        <f t="shared" si="76"/>
        <v>3</v>
      </c>
    </row>
    <row r="7" spans="1:180" x14ac:dyDescent="0.25">
      <c r="A7">
        <f t="shared" si="18"/>
        <v>6</v>
      </c>
      <c r="B7">
        <v>0.6</v>
      </c>
      <c r="C7">
        <v>512.33000000000004</v>
      </c>
      <c r="F7">
        <f t="shared" si="19"/>
        <v>1.6045818631855137E-4</v>
      </c>
      <c r="G7">
        <f t="shared" si="56"/>
        <v>154</v>
      </c>
      <c r="O7">
        <f t="shared" si="20"/>
        <v>6</v>
      </c>
      <c r="P7">
        <v>9.8360655737704916E-2</v>
      </c>
      <c r="Q7">
        <v>290.17</v>
      </c>
      <c r="T7">
        <f t="shared" si="0"/>
        <v>9.3775448944035944E-3</v>
      </c>
      <c r="U7">
        <f t="shared" si="57"/>
        <v>154</v>
      </c>
      <c r="AC7">
        <f t="shared" si="21"/>
        <v>6</v>
      </c>
      <c r="AD7">
        <f t="shared" si="1"/>
        <v>5.1026482744544417E-2</v>
      </c>
      <c r="AE7">
        <v>58.313000000000002</v>
      </c>
      <c r="AH7">
        <f t="shared" si="22"/>
        <v>3.7026022052859216E-2</v>
      </c>
      <c r="AI7">
        <f t="shared" si="58"/>
        <v>54</v>
      </c>
      <c r="AK7">
        <f t="shared" si="23"/>
        <v>6</v>
      </c>
      <c r="AL7">
        <f t="shared" si="2"/>
        <v>5.6603773584905662E-2</v>
      </c>
      <c r="AM7">
        <v>113.39</v>
      </c>
      <c r="AP7">
        <f t="shared" si="24"/>
        <v>2.9067603441610721E-5</v>
      </c>
      <c r="AQ7">
        <f t="shared" si="59"/>
        <v>4</v>
      </c>
      <c r="AS7">
        <f t="shared" si="25"/>
        <v>6</v>
      </c>
      <c r="AT7">
        <f t="shared" si="3"/>
        <v>7.0588235294117646E-2</v>
      </c>
      <c r="AU7">
        <v>11.471</v>
      </c>
      <c r="AX7">
        <f t="shared" si="26"/>
        <v>4.3561351274605038E-2</v>
      </c>
      <c r="AY7">
        <f t="shared" si="60"/>
        <v>4</v>
      </c>
      <c r="BA7">
        <f t="shared" si="27"/>
        <v>6</v>
      </c>
      <c r="BB7">
        <v>2.1126760563380281E-2</v>
      </c>
      <c r="BC7">
        <v>11.871</v>
      </c>
      <c r="BF7">
        <f t="shared" si="28"/>
        <v>3.1461198745262216E-2</v>
      </c>
      <c r="BG7">
        <f t="shared" si="61"/>
        <v>4</v>
      </c>
      <c r="BI7">
        <f t="shared" si="29"/>
        <v>6</v>
      </c>
      <c r="BJ7">
        <f t="shared" si="4"/>
        <v>2.9268292682926831E-2</v>
      </c>
      <c r="BK7">
        <v>4.4930000000000003</v>
      </c>
      <c r="BN7">
        <f t="shared" si="30"/>
        <v>3.6833647722063337E-2</v>
      </c>
      <c r="BO7">
        <f t="shared" si="62"/>
        <v>4</v>
      </c>
      <c r="BQ7">
        <f t="shared" si="31"/>
        <v>6</v>
      </c>
      <c r="BR7">
        <f t="shared" si="5"/>
        <v>1.9543973941368076E-2</v>
      </c>
      <c r="BS7">
        <v>1.7290000000000001</v>
      </c>
      <c r="BV7">
        <f t="shared" si="32"/>
        <v>0.11609524483478802</v>
      </c>
      <c r="BW7">
        <f t="shared" si="63"/>
        <v>4</v>
      </c>
      <c r="BY7">
        <f t="shared" si="33"/>
        <v>6</v>
      </c>
      <c r="BZ7">
        <f t="shared" si="6"/>
        <v>3.5714285714285712E-2</v>
      </c>
      <c r="CA7">
        <v>0.55000000000000004</v>
      </c>
      <c r="CD7">
        <f t="shared" si="34"/>
        <v>0.26438855023592134</v>
      </c>
      <c r="CE7">
        <f t="shared" si="64"/>
        <v>4</v>
      </c>
      <c r="CG7">
        <f t="shared" si="35"/>
        <v>6</v>
      </c>
      <c r="CH7">
        <f t="shared" si="7"/>
        <v>6</v>
      </c>
      <c r="CI7">
        <v>12.45</v>
      </c>
      <c r="CL7">
        <f t="shared" si="36"/>
        <v>3.2573223480912371E-2</v>
      </c>
      <c r="CM7">
        <f t="shared" si="65"/>
        <v>4</v>
      </c>
      <c r="CO7">
        <f t="shared" si="37"/>
        <v>6</v>
      </c>
      <c r="CP7">
        <f t="shared" si="8"/>
        <v>0.33719231201528604</v>
      </c>
      <c r="CQ7">
        <v>2.64</v>
      </c>
      <c r="CT7">
        <f t="shared" si="38"/>
        <v>0.13087405811073322</v>
      </c>
      <c r="CU7">
        <f t="shared" si="66"/>
        <v>4</v>
      </c>
      <c r="CW7">
        <f t="shared" si="39"/>
        <v>6</v>
      </c>
      <c r="CX7">
        <f t="shared" si="9"/>
        <v>3.4285714285714287E-2</v>
      </c>
      <c r="CY7" s="50">
        <v>1.1520000000000001</v>
      </c>
      <c r="DB7">
        <f t="shared" si="40"/>
        <v>0.47977356739294963</v>
      </c>
      <c r="DC7">
        <f t="shared" si="67"/>
        <v>4</v>
      </c>
      <c r="DF7">
        <v>6</v>
      </c>
      <c r="DG7">
        <v>0.17647058823529413</v>
      </c>
      <c r="DH7">
        <v>14.928000000000001</v>
      </c>
      <c r="DK7">
        <f t="shared" si="41"/>
        <v>3.5933202974623882E-3</v>
      </c>
      <c r="DL7">
        <f t="shared" si="68"/>
        <v>4</v>
      </c>
      <c r="DN7">
        <f t="shared" si="42"/>
        <v>6</v>
      </c>
      <c r="DO7">
        <f t="shared" si="10"/>
        <v>0.24</v>
      </c>
      <c r="DP7">
        <v>111.51</v>
      </c>
      <c r="DS7">
        <f t="shared" si="43"/>
        <v>2.4131700054658197E-2</v>
      </c>
      <c r="DT7">
        <f t="shared" si="69"/>
        <v>4</v>
      </c>
      <c r="DV7">
        <f t="shared" si="44"/>
        <v>6</v>
      </c>
      <c r="DW7">
        <f t="shared" si="11"/>
        <v>0.2857142857142857</v>
      </c>
      <c r="DX7" s="2">
        <v>32.4</v>
      </c>
      <c r="EA7">
        <f t="shared" si="45"/>
        <v>1.2183711426836131E-2</v>
      </c>
      <c r="EB7">
        <f t="shared" si="70"/>
        <v>4</v>
      </c>
      <c r="ED7">
        <v>6</v>
      </c>
      <c r="EE7">
        <f t="shared" si="12"/>
        <v>0.17142857142857143</v>
      </c>
      <c r="EF7" s="12">
        <v>14.84</v>
      </c>
      <c r="EI7">
        <f t="shared" si="46"/>
        <v>3.4974616730498562E-3</v>
      </c>
      <c r="EJ7">
        <f t="shared" si="71"/>
        <v>4</v>
      </c>
      <c r="EL7">
        <v>6</v>
      </c>
      <c r="EM7">
        <f t="shared" si="13"/>
        <v>0.17142857142857143</v>
      </c>
      <c r="EN7" s="12">
        <v>3.97</v>
      </c>
      <c r="EQ7">
        <f t="shared" si="47"/>
        <v>0.20942368839147474</v>
      </c>
      <c r="ER7">
        <f t="shared" si="72"/>
        <v>4</v>
      </c>
      <c r="ET7">
        <f t="shared" si="48"/>
        <v>6</v>
      </c>
      <c r="EU7">
        <f t="shared" si="14"/>
        <v>0.42857142857142855</v>
      </c>
      <c r="EV7" s="16">
        <v>253.58620689655172</v>
      </c>
      <c r="EY7">
        <f t="shared" si="49"/>
        <v>5.774884006843466E-3</v>
      </c>
      <c r="EZ7">
        <f t="shared" si="73"/>
        <v>4</v>
      </c>
      <c r="FB7">
        <f t="shared" si="50"/>
        <v>6</v>
      </c>
      <c r="FC7">
        <f t="shared" si="15"/>
        <v>0.54545454545454541</v>
      </c>
      <c r="FD7" s="1">
        <v>62.620689655172413</v>
      </c>
      <c r="FG7">
        <f t="shared" si="51"/>
        <v>9.6590239904213657E-3</v>
      </c>
      <c r="FH7">
        <f t="shared" si="74"/>
        <v>4</v>
      </c>
      <c r="FJ7">
        <f t="shared" si="52"/>
        <v>6</v>
      </c>
      <c r="FK7">
        <f t="shared" si="16"/>
        <v>0.18181818181818182</v>
      </c>
      <c r="FL7">
        <v>2.464</v>
      </c>
      <c r="FO7">
        <f t="shared" si="53"/>
        <v>0.46549397220178407</v>
      </c>
      <c r="FP7">
        <f t="shared" si="75"/>
        <v>4</v>
      </c>
      <c r="FR7">
        <f t="shared" si="54"/>
        <v>6</v>
      </c>
      <c r="FS7">
        <f t="shared" si="17"/>
        <v>0.15789473684210525</v>
      </c>
      <c r="FT7">
        <v>14.904</v>
      </c>
      <c r="FW7">
        <f t="shared" si="55"/>
        <v>1.3089391081500632E-3</v>
      </c>
      <c r="FX7">
        <f t="shared" si="76"/>
        <v>4</v>
      </c>
    </row>
    <row r="8" spans="1:180" x14ac:dyDescent="0.25">
      <c r="A8">
        <f t="shared" si="18"/>
        <v>7</v>
      </c>
      <c r="B8">
        <v>0.7</v>
      </c>
      <c r="C8">
        <v>553</v>
      </c>
      <c r="F8">
        <f t="shared" si="19"/>
        <v>1.6740270104415099E-4</v>
      </c>
      <c r="G8">
        <f t="shared" si="56"/>
        <v>155</v>
      </c>
      <c r="O8">
        <f t="shared" si="20"/>
        <v>7</v>
      </c>
      <c r="P8">
        <v>0.11475409836065574</v>
      </c>
      <c r="Q8">
        <v>323.82</v>
      </c>
      <c r="T8">
        <f t="shared" si="0"/>
        <v>9.5345451538222017E-3</v>
      </c>
      <c r="U8">
        <f t="shared" si="57"/>
        <v>155</v>
      </c>
      <c r="AC8">
        <f t="shared" si="21"/>
        <v>7</v>
      </c>
      <c r="AD8">
        <f t="shared" si="1"/>
        <v>5.9530896535301824E-2</v>
      </c>
      <c r="AE8">
        <v>63.411000000000001</v>
      </c>
      <c r="AG8" t="s">
        <v>93</v>
      </c>
      <c r="AH8">
        <f t="shared" si="22"/>
        <v>4.256070467304738E-2</v>
      </c>
      <c r="AI8">
        <f t="shared" si="58"/>
        <v>55</v>
      </c>
      <c r="AK8">
        <f t="shared" si="23"/>
        <v>7</v>
      </c>
      <c r="AL8">
        <f t="shared" si="2"/>
        <v>6.6037735849056603E-2</v>
      </c>
      <c r="AM8">
        <v>113.971</v>
      </c>
      <c r="AO8" t="s">
        <v>93</v>
      </c>
      <c r="AP8">
        <f t="shared" si="24"/>
        <v>3.2536254090474628E-5</v>
      </c>
      <c r="AQ8">
        <f t="shared" si="59"/>
        <v>5</v>
      </c>
      <c r="AS8">
        <f t="shared" si="25"/>
        <v>7</v>
      </c>
      <c r="AT8">
        <f t="shared" si="3"/>
        <v>8.2352941176470587E-2</v>
      </c>
      <c r="AU8">
        <v>11.744</v>
      </c>
      <c r="AW8" t="s">
        <v>93</v>
      </c>
      <c r="AX8">
        <f t="shared" si="26"/>
        <v>4.7835067087555361E-2</v>
      </c>
      <c r="AY8">
        <f t="shared" si="60"/>
        <v>5</v>
      </c>
      <c r="BA8">
        <f t="shared" si="27"/>
        <v>7</v>
      </c>
      <c r="BB8">
        <v>2.464788732394366E-2</v>
      </c>
      <c r="BC8">
        <v>12.079000000000001</v>
      </c>
      <c r="BE8" t="s">
        <v>93</v>
      </c>
      <c r="BF8">
        <f t="shared" si="28"/>
        <v>3.2776208569636457E-2</v>
      </c>
      <c r="BG8">
        <f t="shared" si="61"/>
        <v>5</v>
      </c>
      <c r="BI8">
        <f t="shared" si="29"/>
        <v>7</v>
      </c>
      <c r="BJ8">
        <f t="shared" si="4"/>
        <v>3.4146341463414637E-2</v>
      </c>
      <c r="BK8">
        <v>5.2270000000000003</v>
      </c>
      <c r="BM8" t="s">
        <v>93</v>
      </c>
      <c r="BN8">
        <f t="shared" si="30"/>
        <v>4.0512908419459502E-2</v>
      </c>
      <c r="BO8">
        <f t="shared" si="62"/>
        <v>5</v>
      </c>
      <c r="BQ8">
        <f t="shared" si="31"/>
        <v>7</v>
      </c>
      <c r="BR8">
        <f t="shared" si="5"/>
        <v>2.2801302931596091E-2</v>
      </c>
      <c r="BS8">
        <v>1.7370000000000001</v>
      </c>
      <c r="BU8" t="s">
        <v>93</v>
      </c>
      <c r="BV8">
        <f t="shared" si="32"/>
        <v>0.12113007397468936</v>
      </c>
      <c r="BW8">
        <f t="shared" si="63"/>
        <v>5</v>
      </c>
      <c r="BY8">
        <f t="shared" si="33"/>
        <v>7</v>
      </c>
      <c r="BZ8">
        <f t="shared" si="6"/>
        <v>4.1666666666666664E-2</v>
      </c>
      <c r="CA8">
        <v>0.55000000000000004</v>
      </c>
      <c r="CC8" t="s">
        <v>93</v>
      </c>
      <c r="CD8">
        <f t="shared" si="34"/>
        <v>0.28277947056704367</v>
      </c>
      <c r="CE8">
        <f t="shared" si="64"/>
        <v>5</v>
      </c>
      <c r="CG8">
        <f t="shared" si="35"/>
        <v>7</v>
      </c>
      <c r="CH8">
        <f t="shared" si="7"/>
        <v>7</v>
      </c>
      <c r="CI8" s="2">
        <v>16.346</v>
      </c>
      <c r="CK8" t="s">
        <v>93</v>
      </c>
      <c r="CL8">
        <f t="shared" si="36"/>
        <v>3.4431596643191585E-2</v>
      </c>
      <c r="CM8">
        <f t="shared" si="65"/>
        <v>5</v>
      </c>
      <c r="CO8">
        <f t="shared" si="37"/>
        <v>7</v>
      </c>
      <c r="CP8">
        <f t="shared" si="8"/>
        <v>0.39339103068450038</v>
      </c>
      <c r="CQ8">
        <v>2.923</v>
      </c>
      <c r="CS8" t="s">
        <v>93</v>
      </c>
      <c r="CT8">
        <f t="shared" si="38"/>
        <v>0.15010146030236832</v>
      </c>
      <c r="CU8">
        <f t="shared" si="66"/>
        <v>5</v>
      </c>
      <c r="CW8">
        <f t="shared" si="39"/>
        <v>7</v>
      </c>
      <c r="CX8">
        <f t="shared" si="9"/>
        <v>0.04</v>
      </c>
      <c r="CY8" s="50">
        <v>1.2325999999999999</v>
      </c>
      <c r="DA8" t="s">
        <v>93</v>
      </c>
      <c r="DB8">
        <f t="shared" si="40"/>
        <v>0.67136784608253064</v>
      </c>
      <c r="DC8">
        <f t="shared" si="67"/>
        <v>5</v>
      </c>
      <c r="DF8">
        <v>7</v>
      </c>
      <c r="DG8">
        <v>0.20588235294117646</v>
      </c>
      <c r="DH8">
        <v>15.4337</v>
      </c>
      <c r="DJ8" t="s">
        <v>93</v>
      </c>
      <c r="DK8">
        <f t="shared" si="41"/>
        <v>5.9246860700781735E-3</v>
      </c>
      <c r="DL8">
        <f t="shared" si="68"/>
        <v>5</v>
      </c>
      <c r="DN8">
        <f t="shared" si="42"/>
        <v>7</v>
      </c>
      <c r="DO8">
        <f t="shared" si="10"/>
        <v>0.28000000000000003</v>
      </c>
      <c r="DP8">
        <v>120</v>
      </c>
      <c r="DR8" t="s">
        <v>93</v>
      </c>
      <c r="DS8">
        <f t="shared" si="43"/>
        <v>2.4871153726824535E-2</v>
      </c>
      <c r="DT8">
        <f t="shared" si="69"/>
        <v>5</v>
      </c>
      <c r="DV8">
        <f t="shared" si="44"/>
        <v>7</v>
      </c>
      <c r="DW8">
        <f t="shared" si="11"/>
        <v>0.33333333333333331</v>
      </c>
      <c r="DX8" s="2">
        <v>32.474248128076781</v>
      </c>
      <c r="DZ8" t="s">
        <v>93</v>
      </c>
      <c r="EA8">
        <f t="shared" si="45"/>
        <v>1.4196612011437472E-2</v>
      </c>
      <c r="EB8">
        <f t="shared" si="70"/>
        <v>5</v>
      </c>
      <c r="ED8">
        <v>7</v>
      </c>
      <c r="EE8">
        <f t="shared" si="12"/>
        <v>0.2</v>
      </c>
      <c r="EF8" s="12">
        <v>15.83</v>
      </c>
      <c r="EH8" t="s">
        <v>93</v>
      </c>
      <c r="EI8">
        <f t="shared" si="46"/>
        <v>5.3199909978331886E-3</v>
      </c>
      <c r="EJ8">
        <f t="shared" si="71"/>
        <v>5</v>
      </c>
      <c r="EL8">
        <v>7</v>
      </c>
      <c r="EM8">
        <f t="shared" si="13"/>
        <v>0.2</v>
      </c>
      <c r="EN8" s="12">
        <v>4.16</v>
      </c>
      <c r="EP8" t="s">
        <v>93</v>
      </c>
      <c r="EQ8">
        <f t="shared" si="47"/>
        <v>0.4347782947127749</v>
      </c>
      <c r="ER8">
        <f t="shared" si="72"/>
        <v>5</v>
      </c>
      <c r="ET8">
        <f t="shared" si="48"/>
        <v>7</v>
      </c>
      <c r="EU8">
        <f t="shared" si="14"/>
        <v>0.5</v>
      </c>
      <c r="EV8" s="17">
        <v>311.5</v>
      </c>
      <c r="EX8" t="s">
        <v>93</v>
      </c>
      <c r="EY8">
        <f t="shared" si="49"/>
        <v>5.9075501602471915E-3</v>
      </c>
      <c r="EZ8">
        <f t="shared" si="73"/>
        <v>5</v>
      </c>
      <c r="FB8">
        <f t="shared" si="50"/>
        <v>7</v>
      </c>
      <c r="FC8">
        <f t="shared" si="15"/>
        <v>0.63636363636363635</v>
      </c>
      <c r="FD8">
        <v>70</v>
      </c>
      <c r="FF8" t="s">
        <v>93</v>
      </c>
      <c r="FG8">
        <f t="shared" si="51"/>
        <v>1.0775951447026247E-2</v>
      </c>
      <c r="FH8">
        <f t="shared" si="74"/>
        <v>5</v>
      </c>
      <c r="FJ8">
        <f t="shared" si="52"/>
        <v>7</v>
      </c>
      <c r="FK8">
        <f t="shared" si="16"/>
        <v>0.21212121212121213</v>
      </c>
      <c r="FL8">
        <v>2.5670000000000002</v>
      </c>
      <c r="FN8" t="s">
        <v>93</v>
      </c>
      <c r="FO8">
        <f t="shared" si="53"/>
        <v>0.66962762960503519</v>
      </c>
      <c r="FP8">
        <f t="shared" si="75"/>
        <v>5</v>
      </c>
      <c r="FR8">
        <f t="shared" si="54"/>
        <v>7</v>
      </c>
      <c r="FS8">
        <f t="shared" si="17"/>
        <v>0.18421052631578946</v>
      </c>
      <c r="FT8">
        <v>14.928000000000001</v>
      </c>
      <c r="FV8" t="s">
        <v>93</v>
      </c>
      <c r="FW8">
        <f t="shared" si="55"/>
        <v>2.4023286579405996E-3</v>
      </c>
      <c r="FX8">
        <f t="shared" si="76"/>
        <v>5</v>
      </c>
    </row>
    <row r="9" spans="1:180" x14ac:dyDescent="0.25">
      <c r="A9">
        <f t="shared" si="18"/>
        <v>8</v>
      </c>
      <c r="B9">
        <v>0.8</v>
      </c>
      <c r="C9">
        <v>561.83000000000004</v>
      </c>
      <c r="F9">
        <f t="shared" si="19"/>
        <v>1.7462766164413402E-4</v>
      </c>
      <c r="G9">
        <f t="shared" si="56"/>
        <v>156</v>
      </c>
      <c r="O9">
        <f t="shared" si="20"/>
        <v>8</v>
      </c>
      <c r="P9">
        <v>0.13114754098360656</v>
      </c>
      <c r="Q9">
        <v>324.36</v>
      </c>
      <c r="T9">
        <f t="shared" si="0"/>
        <v>9.6938386072370174E-3</v>
      </c>
      <c r="U9">
        <f t="shared" si="57"/>
        <v>156</v>
      </c>
      <c r="AC9">
        <f t="shared" si="21"/>
        <v>8</v>
      </c>
      <c r="AD9">
        <f t="shared" si="1"/>
        <v>6.8035310326059223E-2</v>
      </c>
      <c r="AE9">
        <v>63.945</v>
      </c>
      <c r="AG9">
        <f>MAX(AC2:AC900)</f>
        <v>65</v>
      </c>
      <c r="AH9">
        <f t="shared" si="22"/>
        <v>4.8746035663056048E-2</v>
      </c>
      <c r="AI9">
        <f t="shared" si="58"/>
        <v>56</v>
      </c>
      <c r="AK9">
        <f t="shared" si="23"/>
        <v>8</v>
      </c>
      <c r="AL9">
        <f t="shared" si="2"/>
        <v>7.5471698113207544E-2</v>
      </c>
      <c r="AM9">
        <v>114.5</v>
      </c>
      <c r="AO9">
        <f>MAX(AK2:AK900)</f>
        <v>105</v>
      </c>
      <c r="AP9">
        <f t="shared" si="24"/>
        <v>3.6394198822257978E-5</v>
      </c>
      <c r="AQ9">
        <f t="shared" si="59"/>
        <v>6</v>
      </c>
      <c r="AS9">
        <f t="shared" si="25"/>
        <v>8</v>
      </c>
      <c r="AT9">
        <f t="shared" si="3"/>
        <v>9.4117647058823528E-2</v>
      </c>
      <c r="AU9">
        <v>12.144</v>
      </c>
      <c r="AW9">
        <f>MAX(AS2:AS900)</f>
        <v>84</v>
      </c>
      <c r="AX9">
        <f t="shared" si="26"/>
        <v>5.2438092177874304E-2</v>
      </c>
      <c r="AY9">
        <f t="shared" si="60"/>
        <v>6</v>
      </c>
      <c r="BA9">
        <f t="shared" si="27"/>
        <v>8</v>
      </c>
      <c r="BB9">
        <v>2.8169014084507043E-2</v>
      </c>
      <c r="BC9">
        <v>14.56</v>
      </c>
      <c r="BE9">
        <f>MAX(BA2:BA900)</f>
        <v>270</v>
      </c>
      <c r="BF9">
        <f t="shared" si="28"/>
        <v>3.4136205121593231E-2</v>
      </c>
      <c r="BG9">
        <f t="shared" si="61"/>
        <v>6</v>
      </c>
      <c r="BI9">
        <f t="shared" si="29"/>
        <v>8</v>
      </c>
      <c r="BJ9">
        <f t="shared" si="4"/>
        <v>3.9024390243902439E-2</v>
      </c>
      <c r="BK9">
        <v>6.5880000000000001</v>
      </c>
      <c r="BM9">
        <f>MAX(BI2:BI900)</f>
        <v>204</v>
      </c>
      <c r="BN9">
        <f t="shared" si="30"/>
        <v>4.4485072842320686E-2</v>
      </c>
      <c r="BO9">
        <f t="shared" si="62"/>
        <v>6</v>
      </c>
      <c r="BQ9">
        <f t="shared" si="31"/>
        <v>8</v>
      </c>
      <c r="BR9">
        <f t="shared" si="5"/>
        <v>2.6058631921824105E-2</v>
      </c>
      <c r="BS9">
        <v>1.8029999999999999</v>
      </c>
      <c r="BU9">
        <f>MAX(BQ2:BQ900)</f>
        <v>306</v>
      </c>
      <c r="BV9">
        <f t="shared" si="32"/>
        <v>0.12631655341746906</v>
      </c>
      <c r="BW9">
        <f t="shared" si="63"/>
        <v>6</v>
      </c>
      <c r="BY9">
        <f t="shared" si="33"/>
        <v>8</v>
      </c>
      <c r="BZ9">
        <f t="shared" si="6"/>
        <v>4.7619047619047616E-2</v>
      </c>
      <c r="CA9">
        <v>0.63900000000000001</v>
      </c>
      <c r="CC9">
        <f>MAX(BY2:BY900)</f>
        <v>167</v>
      </c>
      <c r="CD9">
        <f t="shared" si="34"/>
        <v>0.30176367216661693</v>
      </c>
      <c r="CE9">
        <f t="shared" si="64"/>
        <v>6</v>
      </c>
      <c r="CG9">
        <f t="shared" si="35"/>
        <v>8</v>
      </c>
      <c r="CH9">
        <f t="shared" si="7"/>
        <v>8</v>
      </c>
      <c r="CI9">
        <v>16.565999999999999</v>
      </c>
      <c r="CK9">
        <f>MAX(CG2:CG900)</f>
        <v>269</v>
      </c>
      <c r="CL9">
        <f t="shared" si="36"/>
        <v>3.6376213176102117E-2</v>
      </c>
      <c r="CM9">
        <f t="shared" si="65"/>
        <v>6</v>
      </c>
      <c r="CO9">
        <f t="shared" si="37"/>
        <v>8</v>
      </c>
      <c r="CP9">
        <f t="shared" si="8"/>
        <v>0.44958974935371471</v>
      </c>
      <c r="CQ9">
        <v>3.0129999999999999</v>
      </c>
      <c r="CS9">
        <f>MAX(CO2:CO900)</f>
        <v>255</v>
      </c>
      <c r="CT9">
        <f t="shared" si="38"/>
        <v>0.1711253045443509</v>
      </c>
      <c r="CU9">
        <f t="shared" si="66"/>
        <v>6</v>
      </c>
      <c r="CW9">
        <f t="shared" si="39"/>
        <v>8</v>
      </c>
      <c r="CX9">
        <f t="shared" si="9"/>
        <v>4.5714285714285714E-2</v>
      </c>
      <c r="CY9" s="50">
        <v>1.2375</v>
      </c>
      <c r="DA9">
        <f>MAX(CW2:CW900)</f>
        <v>174</v>
      </c>
      <c r="DB9">
        <f t="shared" si="40"/>
        <v>0.82590569292634175</v>
      </c>
      <c r="DC9">
        <f t="shared" si="67"/>
        <v>6</v>
      </c>
      <c r="DF9">
        <v>8</v>
      </c>
      <c r="DG9">
        <v>0.23529411764705882</v>
      </c>
      <c r="DH9">
        <v>15.478</v>
      </c>
      <c r="DJ9">
        <f>MAX(DF2:DF900)</f>
        <v>33</v>
      </c>
      <c r="DK9">
        <f t="shared" si="41"/>
        <v>9.5102827847493646E-3</v>
      </c>
      <c r="DL9">
        <f t="shared" si="68"/>
        <v>6</v>
      </c>
      <c r="DN9">
        <f t="shared" si="42"/>
        <v>8</v>
      </c>
      <c r="DO9">
        <f t="shared" si="10"/>
        <v>0.32</v>
      </c>
      <c r="DP9">
        <v>130.44857209834663</v>
      </c>
      <c r="DR9">
        <f>MAX(DN2:DN900)</f>
        <v>24</v>
      </c>
      <c r="DS9">
        <f t="shared" si="43"/>
        <v>2.5629516242609729E-2</v>
      </c>
      <c r="DT9">
        <f t="shared" si="69"/>
        <v>6</v>
      </c>
      <c r="DV9">
        <f t="shared" si="44"/>
        <v>8</v>
      </c>
      <c r="DW9">
        <f t="shared" si="11"/>
        <v>0.38095238095238093</v>
      </c>
      <c r="DX9" s="2">
        <v>33.094775162371242</v>
      </c>
      <c r="DZ9">
        <f>MAX(DV2:DV900)</f>
        <v>20</v>
      </c>
      <c r="EA9">
        <f t="shared" si="45"/>
        <v>1.6489698012065592E-2</v>
      </c>
      <c r="EB9">
        <f t="shared" si="70"/>
        <v>6</v>
      </c>
      <c r="ED9">
        <v>8</v>
      </c>
      <c r="EE9">
        <f t="shared" si="12"/>
        <v>0.22857142857142856</v>
      </c>
      <c r="EF9" s="2">
        <v>15.857913098636219</v>
      </c>
      <c r="EH9">
        <f>MAX(ED2:ED900)</f>
        <v>34</v>
      </c>
      <c r="EI9">
        <f t="shared" si="46"/>
        <v>7.9429730097266144E-3</v>
      </c>
      <c r="EJ9">
        <f t="shared" si="71"/>
        <v>6</v>
      </c>
      <c r="EL9">
        <v>8</v>
      </c>
      <c r="EM9">
        <f t="shared" si="13"/>
        <v>0.22857142857142856</v>
      </c>
      <c r="EN9" s="12">
        <v>4.3499999999999996</v>
      </c>
      <c r="EP9">
        <f>MAX(EL2:EL900)</f>
        <v>34</v>
      </c>
      <c r="EQ9">
        <f t="shared" si="47"/>
        <v>0.68437886285497529</v>
      </c>
      <c r="ER9">
        <f t="shared" si="72"/>
        <v>6</v>
      </c>
      <c r="ET9">
        <f t="shared" si="48"/>
        <v>8</v>
      </c>
      <c r="EU9">
        <f t="shared" si="14"/>
        <v>0.5714285714285714</v>
      </c>
      <c r="EV9" s="17">
        <v>320.10000000000002</v>
      </c>
      <c r="EX9">
        <f>MAX(ET2:ET900)</f>
        <v>13</v>
      </c>
      <c r="EY9">
        <f t="shared" si="49"/>
        <v>6.04291223247803E-3</v>
      </c>
      <c r="EZ9">
        <f t="shared" si="73"/>
        <v>6</v>
      </c>
      <c r="FB9">
        <f t="shared" si="50"/>
        <v>8</v>
      </c>
      <c r="FC9">
        <f t="shared" si="15"/>
        <v>0.72727272727272729</v>
      </c>
      <c r="FD9">
        <v>84.8</v>
      </c>
      <c r="FF9">
        <f>MAX(FB2:FB900)</f>
        <v>10</v>
      </c>
      <c r="FG9">
        <f t="shared" si="51"/>
        <v>1.2003680771165141E-2</v>
      </c>
      <c r="FH9">
        <f t="shared" si="74"/>
        <v>6</v>
      </c>
      <c r="FJ9">
        <f t="shared" si="52"/>
        <v>8</v>
      </c>
      <c r="FK9">
        <f t="shared" si="16"/>
        <v>0.24242424242424243</v>
      </c>
      <c r="FL9">
        <v>2.6625999999999999</v>
      </c>
      <c r="FN9">
        <f>MAX(FJ2:FJ900)</f>
        <v>32</v>
      </c>
      <c r="FO9">
        <f t="shared" si="53"/>
        <v>0.83257033762900989</v>
      </c>
      <c r="FP9">
        <f t="shared" si="75"/>
        <v>6</v>
      </c>
      <c r="FR9">
        <f t="shared" si="54"/>
        <v>8</v>
      </c>
      <c r="FS9">
        <f t="shared" si="17"/>
        <v>0.21052631578947367</v>
      </c>
      <c r="FT9">
        <v>15.4337</v>
      </c>
      <c r="FV9">
        <f>MAX(FR2:FR900)</f>
        <v>37</v>
      </c>
      <c r="FW9">
        <f t="shared" si="55"/>
        <v>4.2652128287946232E-3</v>
      </c>
      <c r="FX9">
        <f t="shared" si="76"/>
        <v>6</v>
      </c>
    </row>
    <row r="10" spans="1:180" x14ac:dyDescent="0.25">
      <c r="A10">
        <f t="shared" si="18"/>
        <v>9</v>
      </c>
      <c r="B10">
        <v>0.9</v>
      </c>
      <c r="C10">
        <v>584.33000000000004</v>
      </c>
      <c r="F10">
        <f t="shared" si="19"/>
        <v>1.8214347786276412E-4</v>
      </c>
      <c r="G10">
        <f t="shared" si="56"/>
        <v>157</v>
      </c>
      <c r="O10">
        <f t="shared" si="20"/>
        <v>9</v>
      </c>
      <c r="P10">
        <v>0.14754098360655737</v>
      </c>
      <c r="Q10">
        <v>352.09</v>
      </c>
      <c r="T10">
        <f t="shared" si="0"/>
        <v>9.8554525655478384E-3</v>
      </c>
      <c r="U10">
        <f t="shared" si="57"/>
        <v>157</v>
      </c>
      <c r="AC10">
        <f t="shared" si="21"/>
        <v>9</v>
      </c>
      <c r="AD10">
        <f t="shared" si="1"/>
        <v>7.6539724116816629E-2</v>
      </c>
      <c r="AE10">
        <v>65.08</v>
      </c>
      <c r="AH10">
        <f t="shared" si="22"/>
        <v>5.56297469476967E-2</v>
      </c>
      <c r="AI10">
        <f t="shared" si="58"/>
        <v>57</v>
      </c>
      <c r="AK10">
        <f t="shared" si="23"/>
        <v>9</v>
      </c>
      <c r="AL10">
        <f t="shared" si="2"/>
        <v>8.4905660377358486E-2</v>
      </c>
      <c r="AM10">
        <v>114.55200000000001</v>
      </c>
      <c r="AP10">
        <f t="shared" si="24"/>
        <v>4.068208582170587E-5</v>
      </c>
      <c r="AQ10">
        <f t="shared" si="59"/>
        <v>7</v>
      </c>
      <c r="AS10">
        <f t="shared" si="25"/>
        <v>9</v>
      </c>
      <c r="AT10">
        <f t="shared" si="3"/>
        <v>0.10588235294117647</v>
      </c>
      <c r="AU10">
        <v>12.465999999999999</v>
      </c>
      <c r="AX10">
        <f t="shared" si="26"/>
        <v>5.7385969862352067E-2</v>
      </c>
      <c r="AY10">
        <f t="shared" si="60"/>
        <v>7</v>
      </c>
      <c r="BA10">
        <f t="shared" si="27"/>
        <v>9</v>
      </c>
      <c r="BB10">
        <v>3.1690140845070422E-2</v>
      </c>
      <c r="BC10">
        <v>15.58</v>
      </c>
      <c r="BF10">
        <f t="shared" si="28"/>
        <v>3.5542258141560784E-2</v>
      </c>
      <c r="BG10">
        <f t="shared" si="61"/>
        <v>7</v>
      </c>
      <c r="BI10">
        <f t="shared" si="29"/>
        <v>9</v>
      </c>
      <c r="BJ10">
        <f t="shared" si="4"/>
        <v>4.3902439024390241E-2</v>
      </c>
      <c r="BK10">
        <v>7.1929999999999996</v>
      </c>
      <c r="BN10">
        <f t="shared" si="30"/>
        <v>4.8765200002348554E-2</v>
      </c>
      <c r="BO10">
        <f t="shared" si="62"/>
        <v>7</v>
      </c>
      <c r="BQ10">
        <f t="shared" si="31"/>
        <v>9</v>
      </c>
      <c r="BR10">
        <f t="shared" si="5"/>
        <v>2.9315960912052116E-2</v>
      </c>
      <c r="BS10">
        <v>2.0640000000000001</v>
      </c>
      <c r="BV10">
        <f t="shared" si="32"/>
        <v>0.13165581099300563</v>
      </c>
      <c r="BW10">
        <f t="shared" si="63"/>
        <v>7</v>
      </c>
      <c r="BY10">
        <f t="shared" si="33"/>
        <v>9</v>
      </c>
      <c r="BZ10">
        <f t="shared" si="6"/>
        <v>5.3571428571428568E-2</v>
      </c>
      <c r="CA10">
        <v>0.68</v>
      </c>
      <c r="CD10">
        <f t="shared" si="34"/>
        <v>0.32130053817717485</v>
      </c>
      <c r="CE10">
        <f t="shared" si="64"/>
        <v>7</v>
      </c>
      <c r="CG10">
        <f t="shared" si="35"/>
        <v>9</v>
      </c>
      <c r="CH10">
        <f t="shared" si="7"/>
        <v>9</v>
      </c>
      <c r="CI10">
        <v>17.170000000000002</v>
      </c>
      <c r="CL10">
        <f t="shared" si="36"/>
        <v>3.8409810677983991E-2</v>
      </c>
      <c r="CM10">
        <f t="shared" si="65"/>
        <v>7</v>
      </c>
      <c r="CO10">
        <f t="shared" si="37"/>
        <v>9</v>
      </c>
      <c r="CP10">
        <f t="shared" si="8"/>
        <v>0.50578846802292909</v>
      </c>
      <c r="CQ10">
        <v>3.1715826197272441</v>
      </c>
      <c r="CT10">
        <f t="shared" si="38"/>
        <v>0.19394308341318248</v>
      </c>
      <c r="CU10">
        <f t="shared" si="66"/>
        <v>7</v>
      </c>
      <c r="CW10">
        <f t="shared" si="39"/>
        <v>9</v>
      </c>
      <c r="CX10">
        <f t="shared" si="9"/>
        <v>5.1428571428571428E-2</v>
      </c>
      <c r="CY10" s="50">
        <v>1.248</v>
      </c>
      <c r="DB10">
        <f t="shared" si="40"/>
        <v>0.92400301561574771</v>
      </c>
      <c r="DC10">
        <f t="shared" si="67"/>
        <v>7</v>
      </c>
      <c r="DF10">
        <v>9</v>
      </c>
      <c r="DG10">
        <v>0.26470588235294118</v>
      </c>
      <c r="DH10">
        <v>16.077000000000002</v>
      </c>
      <c r="DK10">
        <f t="shared" si="41"/>
        <v>1.4865464308878563E-2</v>
      </c>
      <c r="DL10">
        <f t="shared" si="68"/>
        <v>7</v>
      </c>
      <c r="DN10">
        <f t="shared" si="42"/>
        <v>9</v>
      </c>
      <c r="DO10">
        <f t="shared" si="10"/>
        <v>0.36</v>
      </c>
      <c r="DP10">
        <v>142.92806023249079</v>
      </c>
      <c r="DS10">
        <f t="shared" si="43"/>
        <v>2.6407142344486399E-2</v>
      </c>
      <c r="DT10">
        <f t="shared" si="69"/>
        <v>7</v>
      </c>
      <c r="DV10">
        <f t="shared" si="44"/>
        <v>9</v>
      </c>
      <c r="DW10">
        <f t="shared" si="11"/>
        <v>0.42857142857142855</v>
      </c>
      <c r="DX10" s="2">
        <v>33.784249644920642</v>
      </c>
      <c r="EA10">
        <f t="shared" si="45"/>
        <v>1.9092748189500772E-2</v>
      </c>
      <c r="EB10">
        <f t="shared" si="70"/>
        <v>7</v>
      </c>
      <c r="ED10">
        <v>9</v>
      </c>
      <c r="EE10">
        <f t="shared" si="12"/>
        <v>0.25714285714285712</v>
      </c>
      <c r="EF10" s="12">
        <v>17.55</v>
      </c>
      <c r="EI10">
        <f t="shared" si="46"/>
        <v>1.1641914180281966E-2</v>
      </c>
      <c r="EJ10">
        <f t="shared" si="71"/>
        <v>7</v>
      </c>
      <c r="EL10">
        <v>9</v>
      </c>
      <c r="EM10">
        <f t="shared" si="13"/>
        <v>0.25714285714285712</v>
      </c>
      <c r="EN10" s="12">
        <v>4.57</v>
      </c>
      <c r="EQ10">
        <f t="shared" si="47"/>
        <v>0.8695316387165235</v>
      </c>
      <c r="ER10">
        <f t="shared" si="72"/>
        <v>7</v>
      </c>
      <c r="ET10">
        <f t="shared" si="48"/>
        <v>9</v>
      </c>
      <c r="EU10">
        <f t="shared" si="14"/>
        <v>0.6428571428571429</v>
      </c>
      <c r="EV10" s="16">
        <v>328.18985369351481</v>
      </c>
      <c r="EY10">
        <f t="shared" si="49"/>
        <v>6.1810161892201908E-3</v>
      </c>
      <c r="EZ10">
        <f t="shared" si="73"/>
        <v>7</v>
      </c>
      <c r="FB10">
        <f t="shared" si="50"/>
        <v>9</v>
      </c>
      <c r="FC10">
        <f t="shared" si="15"/>
        <v>0.81818181818181823</v>
      </c>
      <c r="FD10">
        <v>88.4</v>
      </c>
      <c r="FG10">
        <f t="shared" si="51"/>
        <v>1.3350919484128563E-2</v>
      </c>
      <c r="FH10">
        <f t="shared" si="74"/>
        <v>7</v>
      </c>
      <c r="FJ10">
        <f t="shared" si="52"/>
        <v>9</v>
      </c>
      <c r="FK10">
        <f t="shared" si="16"/>
        <v>0.27272727272727271</v>
      </c>
      <c r="FL10">
        <v>2.823</v>
      </c>
      <c r="FO10">
        <f t="shared" si="53"/>
        <v>0.93186938864304436</v>
      </c>
      <c r="FP10">
        <f t="shared" si="75"/>
        <v>7</v>
      </c>
      <c r="FR10">
        <f t="shared" si="54"/>
        <v>9</v>
      </c>
      <c r="FS10">
        <f t="shared" si="17"/>
        <v>0.23684210526315788</v>
      </c>
      <c r="FT10">
        <v>15.478</v>
      </c>
      <c r="FW10">
        <f t="shared" si="55"/>
        <v>7.327479065834577E-3</v>
      </c>
      <c r="FX10">
        <f t="shared" si="76"/>
        <v>7</v>
      </c>
    </row>
    <row r="11" spans="1:180" x14ac:dyDescent="0.25">
      <c r="C11" s="17"/>
      <c r="F11">
        <f t="shared" si="19"/>
        <v>1.8996090621657057E-4</v>
      </c>
      <c r="G11">
        <f t="shared" si="56"/>
        <v>158</v>
      </c>
      <c r="O11">
        <f t="shared" si="20"/>
        <v>10</v>
      </c>
      <c r="P11">
        <v>0.16393442622950818</v>
      </c>
      <c r="Q11">
        <v>382.1</v>
      </c>
      <c r="T11">
        <f t="shared" si="0"/>
        <v>1.0019414558629584E-2</v>
      </c>
      <c r="U11">
        <f t="shared" si="57"/>
        <v>158</v>
      </c>
      <c r="AC11">
        <f t="shared" si="21"/>
        <v>10</v>
      </c>
      <c r="AD11">
        <f t="shared" si="1"/>
        <v>8.5044137907574036E-2</v>
      </c>
      <c r="AE11">
        <v>65.171000000000006</v>
      </c>
      <c r="AH11">
        <f t="shared" si="22"/>
        <v>6.3258820972805774E-2</v>
      </c>
      <c r="AI11">
        <f t="shared" si="58"/>
        <v>58</v>
      </c>
      <c r="AK11">
        <f t="shared" si="23"/>
        <v>10</v>
      </c>
      <c r="AL11">
        <f t="shared" si="2"/>
        <v>9.4339622641509441E-2</v>
      </c>
      <c r="AM11">
        <v>114.77</v>
      </c>
      <c r="AP11">
        <f t="shared" si="24"/>
        <v>4.5444449433375119E-5</v>
      </c>
      <c r="AQ11">
        <f t="shared" si="59"/>
        <v>8</v>
      </c>
      <c r="AS11">
        <f t="shared" si="25"/>
        <v>10</v>
      </c>
      <c r="AT11">
        <f t="shared" si="3"/>
        <v>0.11764705882352941</v>
      </c>
      <c r="AU11">
        <v>12.602</v>
      </c>
      <c r="AX11">
        <f t="shared" si="26"/>
        <v>6.2693988977596496E-2</v>
      </c>
      <c r="AY11">
        <f t="shared" si="60"/>
        <v>8</v>
      </c>
      <c r="BA11">
        <f t="shared" si="27"/>
        <v>10</v>
      </c>
      <c r="BB11">
        <v>3.5211267605633804E-2</v>
      </c>
      <c r="BC11">
        <v>16.14</v>
      </c>
      <c r="BF11">
        <f t="shared" si="28"/>
        <v>3.6995442344484646E-2</v>
      </c>
      <c r="BG11">
        <f t="shared" si="61"/>
        <v>8</v>
      </c>
      <c r="BI11">
        <f t="shared" si="29"/>
        <v>10</v>
      </c>
      <c r="BJ11">
        <f t="shared" si="4"/>
        <v>4.878048780487805E-2</v>
      </c>
      <c r="BK11">
        <v>7.5229999999999997</v>
      </c>
      <c r="BN11">
        <f t="shared" si="30"/>
        <v>5.3368284263838765E-2</v>
      </c>
      <c r="BO11">
        <f t="shared" si="62"/>
        <v>8</v>
      </c>
      <c r="BQ11">
        <f t="shared" si="31"/>
        <v>10</v>
      </c>
      <c r="BR11">
        <f t="shared" si="5"/>
        <v>3.2573289902280131E-2</v>
      </c>
      <c r="BS11">
        <v>2.1949999999999998</v>
      </c>
      <c r="BV11">
        <f t="shared" si="32"/>
        <v>0.13714880812258134</v>
      </c>
      <c r="BW11">
        <f t="shared" si="63"/>
        <v>8</v>
      </c>
      <c r="BY11">
        <f t="shared" si="33"/>
        <v>10</v>
      </c>
      <c r="BZ11">
        <f t="shared" si="6"/>
        <v>5.9523809523809521E-2</v>
      </c>
      <c r="CA11">
        <v>0.81559999999999999</v>
      </c>
      <c r="CD11">
        <f t="shared" si="34"/>
        <v>0.34134484978228963</v>
      </c>
      <c r="CE11">
        <f t="shared" si="64"/>
        <v>8</v>
      </c>
      <c r="CG11">
        <f t="shared" si="35"/>
        <v>10</v>
      </c>
      <c r="CH11">
        <f t="shared" si="7"/>
        <v>10</v>
      </c>
      <c r="CI11">
        <v>17.600000000000001</v>
      </c>
      <c r="CL11">
        <f t="shared" si="36"/>
        <v>4.053513886883927E-2</v>
      </c>
      <c r="CM11">
        <f t="shared" si="65"/>
        <v>8</v>
      </c>
      <c r="CO11">
        <f t="shared" si="37"/>
        <v>10</v>
      </c>
      <c r="CP11">
        <f t="shared" si="8"/>
        <v>0.56198718669214343</v>
      </c>
      <c r="CQ11">
        <v>3.3679999999999999</v>
      </c>
      <c r="CT11">
        <f t="shared" si="38"/>
        <v>0.21852435362309899</v>
      </c>
      <c r="CU11">
        <f t="shared" si="66"/>
        <v>8</v>
      </c>
      <c r="CW11">
        <f t="shared" si="39"/>
        <v>10</v>
      </c>
      <c r="CX11">
        <f t="shared" si="9"/>
        <v>5.7142857142857141E-2</v>
      </c>
      <c r="CY11" s="50">
        <v>1.248</v>
      </c>
      <c r="DB11">
        <f t="shared" si="40"/>
        <v>0.97300638650036808</v>
      </c>
      <c r="DC11">
        <f t="shared" si="67"/>
        <v>8</v>
      </c>
      <c r="DF11">
        <v>10</v>
      </c>
      <c r="DG11">
        <v>0.29411764705882354</v>
      </c>
      <c r="DH11">
        <v>16.22</v>
      </c>
      <c r="DK11">
        <f t="shared" si="41"/>
        <v>2.2632382286003779E-2</v>
      </c>
      <c r="DL11">
        <f t="shared" si="68"/>
        <v>8</v>
      </c>
      <c r="DN11">
        <f t="shared" si="42"/>
        <v>10</v>
      </c>
      <c r="DO11">
        <f t="shared" si="10"/>
        <v>0.4</v>
      </c>
      <c r="DP11">
        <v>146.51332754174766</v>
      </c>
      <c r="DS11">
        <f t="shared" si="43"/>
        <v>2.7204389325489409E-2</v>
      </c>
      <c r="DT11">
        <f t="shared" si="69"/>
        <v>8</v>
      </c>
      <c r="DV11">
        <f t="shared" si="44"/>
        <v>10</v>
      </c>
      <c r="DW11">
        <f t="shared" si="11"/>
        <v>0.47619047619047616</v>
      </c>
      <c r="DX11" s="2">
        <v>33.9</v>
      </c>
      <c r="EA11">
        <f t="shared" si="45"/>
        <v>2.2037230276678817E-2</v>
      </c>
      <c r="EB11">
        <f t="shared" si="70"/>
        <v>8</v>
      </c>
      <c r="ED11">
        <v>10</v>
      </c>
      <c r="EE11">
        <f t="shared" si="12"/>
        <v>0.2857142857142857</v>
      </c>
      <c r="EF11" s="12">
        <v>18.63</v>
      </c>
      <c r="EI11">
        <f t="shared" si="46"/>
        <v>1.6753090595067441E-2</v>
      </c>
      <c r="EJ11">
        <f t="shared" si="71"/>
        <v>8</v>
      </c>
      <c r="EL11">
        <v>10</v>
      </c>
      <c r="EM11">
        <f t="shared" si="13"/>
        <v>0.2857142857142857</v>
      </c>
      <c r="EN11" s="12">
        <v>4.6399999999999997</v>
      </c>
      <c r="EQ11">
        <f t="shared" si="47"/>
        <v>0.96150135879669185</v>
      </c>
      <c r="ER11">
        <f t="shared" si="72"/>
        <v>8</v>
      </c>
      <c r="ET11">
        <f t="shared" si="48"/>
        <v>10</v>
      </c>
      <c r="EU11">
        <f t="shared" si="14"/>
        <v>0.7142857142857143</v>
      </c>
      <c r="EV11" s="17">
        <v>340</v>
      </c>
      <c r="EY11">
        <f t="shared" si="49"/>
        <v>6.3219085735593461E-3</v>
      </c>
      <c r="EZ11">
        <f t="shared" si="73"/>
        <v>8</v>
      </c>
      <c r="FB11">
        <f t="shared" si="50"/>
        <v>10</v>
      </c>
      <c r="FC11">
        <f t="shared" si="15"/>
        <v>0.90909090909090906</v>
      </c>
      <c r="FD11" s="2">
        <v>96.526427556916119</v>
      </c>
      <c r="FG11">
        <f t="shared" si="51"/>
        <v>1.4826798443518122E-2</v>
      </c>
      <c r="FH11">
        <f t="shared" si="74"/>
        <v>8</v>
      </c>
      <c r="FJ11">
        <f t="shared" si="52"/>
        <v>10</v>
      </c>
      <c r="FK11">
        <f t="shared" si="16"/>
        <v>0.30303030303030304</v>
      </c>
      <c r="FL11">
        <v>2.847</v>
      </c>
      <c r="FO11">
        <f t="shared" si="53"/>
        <v>0.97806581858640951</v>
      </c>
      <c r="FP11">
        <f t="shared" si="75"/>
        <v>8</v>
      </c>
      <c r="FR11">
        <f t="shared" si="54"/>
        <v>10</v>
      </c>
      <c r="FS11">
        <f t="shared" si="17"/>
        <v>0.26315789473684209</v>
      </c>
      <c r="FT11">
        <v>16.077000000000002</v>
      </c>
      <c r="FW11">
        <f t="shared" si="55"/>
        <v>1.2184235020130295E-2</v>
      </c>
      <c r="FX11">
        <f t="shared" si="76"/>
        <v>8</v>
      </c>
    </row>
    <row r="12" spans="1:180" x14ac:dyDescent="0.25">
      <c r="C12" s="17"/>
      <c r="F12">
        <f t="shared" si="19"/>
        <v>1.9809105992229422E-4</v>
      </c>
      <c r="G12">
        <f t="shared" si="56"/>
        <v>159</v>
      </c>
      <c r="O12">
        <f t="shared" si="20"/>
        <v>11</v>
      </c>
      <c r="P12">
        <v>0.18032786885245902</v>
      </c>
      <c r="Q12">
        <v>388.78</v>
      </c>
      <c r="T12">
        <f t="shared" si="0"/>
        <v>1.0185752335334822E-2</v>
      </c>
      <c r="U12">
        <f t="shared" si="57"/>
        <v>159</v>
      </c>
      <c r="AC12">
        <f t="shared" si="21"/>
        <v>11</v>
      </c>
      <c r="AD12">
        <f t="shared" si="1"/>
        <v>9.3548551698331442E-2</v>
      </c>
      <c r="AE12">
        <v>66.572999999999993</v>
      </c>
      <c r="AH12">
        <f t="shared" si="22"/>
        <v>7.1678789932429127E-2</v>
      </c>
      <c r="AI12">
        <f t="shared" si="58"/>
        <v>59</v>
      </c>
      <c r="AK12">
        <f t="shared" si="23"/>
        <v>11</v>
      </c>
      <c r="AL12">
        <f t="shared" si="2"/>
        <v>0.10377358490566038</v>
      </c>
      <c r="AM12">
        <v>115.133</v>
      </c>
      <c r="AP12">
        <f t="shared" si="24"/>
        <v>5.0730041722809124E-5</v>
      </c>
      <c r="AQ12">
        <f t="shared" si="59"/>
        <v>9</v>
      </c>
      <c r="AS12">
        <f t="shared" si="25"/>
        <v>11</v>
      </c>
      <c r="AT12">
        <f t="shared" si="3"/>
        <v>0.12941176470588237</v>
      </c>
      <c r="AU12">
        <v>12.682</v>
      </c>
      <c r="AX12">
        <f t="shared" si="26"/>
        <v>6.8377070837903467E-2</v>
      </c>
      <c r="AY12">
        <f t="shared" si="60"/>
        <v>9</v>
      </c>
      <c r="BA12">
        <f t="shared" si="27"/>
        <v>11</v>
      </c>
      <c r="BB12">
        <v>3.873239436619718E-2</v>
      </c>
      <c r="BC12">
        <v>18.535</v>
      </c>
      <c r="BF12">
        <f t="shared" si="28"/>
        <v>3.8496836493744351E-2</v>
      </c>
      <c r="BG12">
        <f t="shared" si="61"/>
        <v>9</v>
      </c>
      <c r="BI12">
        <f t="shared" si="29"/>
        <v>11</v>
      </c>
      <c r="BJ12">
        <f t="shared" si="4"/>
        <v>5.3658536585365853E-2</v>
      </c>
      <c r="BK12">
        <v>8.1820000000000004</v>
      </c>
      <c r="BN12">
        <f t="shared" si="30"/>
        <v>5.8309160512932619E-2</v>
      </c>
      <c r="BO12">
        <f t="shared" si="62"/>
        <v>9</v>
      </c>
      <c r="BQ12">
        <f t="shared" si="31"/>
        <v>11</v>
      </c>
      <c r="BR12">
        <f t="shared" si="5"/>
        <v>3.5830618892508145E-2</v>
      </c>
      <c r="BS12">
        <v>2.6059999999999999</v>
      </c>
      <c r="BV12">
        <f t="shared" si="32"/>
        <v>0.14279633308908188</v>
      </c>
      <c r="BW12">
        <f t="shared" si="63"/>
        <v>9</v>
      </c>
      <c r="BY12">
        <f t="shared" si="33"/>
        <v>11</v>
      </c>
      <c r="BZ12">
        <f t="shared" si="6"/>
        <v>6.5476190476190479E-2</v>
      </c>
      <c r="CA12">
        <v>0.9</v>
      </c>
      <c r="CD12">
        <f t="shared" si="34"/>
        <v>0.3618470787750161</v>
      </c>
      <c r="CE12">
        <f t="shared" si="64"/>
        <v>9</v>
      </c>
      <c r="CG12">
        <f t="shared" si="35"/>
        <v>11</v>
      </c>
      <c r="CH12">
        <f t="shared" si="7"/>
        <v>11</v>
      </c>
      <c r="CI12">
        <v>17.899999999999999</v>
      </c>
      <c r="CL12">
        <f t="shared" si="36"/>
        <v>4.2754954898315531E-2</v>
      </c>
      <c r="CM12">
        <f t="shared" si="65"/>
        <v>9</v>
      </c>
      <c r="CO12">
        <f t="shared" si="37"/>
        <v>11</v>
      </c>
      <c r="CP12">
        <f t="shared" si="8"/>
        <v>0.61818590536135776</v>
      </c>
      <c r="CQ12">
        <v>3.59</v>
      </c>
      <c r="CT12">
        <f t="shared" si="38"/>
        <v>0.24480917269477381</v>
      </c>
      <c r="CU12">
        <f t="shared" si="66"/>
        <v>9</v>
      </c>
      <c r="CW12">
        <f t="shared" si="39"/>
        <v>11</v>
      </c>
      <c r="CX12">
        <f t="shared" si="9"/>
        <v>6.2857142857142861E-2</v>
      </c>
      <c r="CY12" s="50">
        <v>1.3440000000000001</v>
      </c>
      <c r="DB12">
        <f t="shared" si="40"/>
        <v>0.99226860036252507</v>
      </c>
      <c r="DC12">
        <f t="shared" si="67"/>
        <v>9</v>
      </c>
      <c r="DF12">
        <v>11</v>
      </c>
      <c r="DG12">
        <v>0.3235294117647059</v>
      </c>
      <c r="DH12">
        <v>16.5976</v>
      </c>
      <c r="DK12">
        <f t="shared" si="41"/>
        <v>3.357156916091536E-2</v>
      </c>
      <c r="DL12">
        <f t="shared" si="68"/>
        <v>9</v>
      </c>
      <c r="DN12">
        <f t="shared" si="42"/>
        <v>11</v>
      </c>
      <c r="DO12">
        <f t="shared" si="10"/>
        <v>0.44</v>
      </c>
      <c r="DP12">
        <v>147.34069692080695</v>
      </c>
      <c r="DS12">
        <f t="shared" si="43"/>
        <v>2.8021616914065794E-2</v>
      </c>
      <c r="DT12">
        <f t="shared" si="69"/>
        <v>9</v>
      </c>
      <c r="DV12">
        <f t="shared" si="44"/>
        <v>11</v>
      </c>
      <c r="DW12">
        <f t="shared" si="11"/>
        <v>0.52380952380952384</v>
      </c>
      <c r="DX12" s="2">
        <v>34.473724127470042</v>
      </c>
      <c r="EA12">
        <f t="shared" si="45"/>
        <v>2.5356170827644044E-2</v>
      </c>
      <c r="EB12">
        <f t="shared" si="70"/>
        <v>9</v>
      </c>
      <c r="ED12">
        <v>11</v>
      </c>
      <c r="EE12">
        <f t="shared" si="12"/>
        <v>0.31428571428571428</v>
      </c>
      <c r="EF12" s="12">
        <v>20.29</v>
      </c>
      <c r="EI12">
        <f t="shared" si="46"/>
        <v>2.3673402403011773E-2</v>
      </c>
      <c r="EJ12">
        <f t="shared" si="71"/>
        <v>9</v>
      </c>
      <c r="EL12">
        <v>11</v>
      </c>
      <c r="EM12">
        <f t="shared" si="13"/>
        <v>0.31428571428571428</v>
      </c>
      <c r="EN12" s="12">
        <v>4.71</v>
      </c>
      <c r="EQ12">
        <f t="shared" si="47"/>
        <v>0.99208000218318426</v>
      </c>
      <c r="ER12">
        <f t="shared" si="72"/>
        <v>9</v>
      </c>
      <c r="ET12">
        <f t="shared" si="48"/>
        <v>11</v>
      </c>
      <c r="EU12">
        <f t="shared" si="14"/>
        <v>0.7857142857142857</v>
      </c>
      <c r="EV12" s="17">
        <v>374</v>
      </c>
      <c r="EY12">
        <f t="shared" si="49"/>
        <v>6.4656365086545363E-3</v>
      </c>
      <c r="EZ12">
        <f t="shared" si="73"/>
        <v>9</v>
      </c>
      <c r="FC12">
        <f t="shared" si="15"/>
        <v>0</v>
      </c>
      <c r="FG12">
        <f t="shared" si="51"/>
        <v>1.64408640806817E-2</v>
      </c>
      <c r="FH12">
        <f t="shared" si="74"/>
        <v>9</v>
      </c>
      <c r="FJ12">
        <f t="shared" si="52"/>
        <v>11</v>
      </c>
      <c r="FK12">
        <f t="shared" si="16"/>
        <v>0.33333333333333331</v>
      </c>
      <c r="FL12">
        <v>2.895</v>
      </c>
      <c r="FO12">
        <f t="shared" si="53"/>
        <v>0.99447057186832821</v>
      </c>
      <c r="FP12">
        <f t="shared" si="75"/>
        <v>9</v>
      </c>
      <c r="FR12">
        <f t="shared" si="54"/>
        <v>11</v>
      </c>
      <c r="FS12">
        <f t="shared" si="17"/>
        <v>0.28947368421052633</v>
      </c>
      <c r="FT12">
        <v>16.22</v>
      </c>
      <c r="FW12">
        <f t="shared" si="55"/>
        <v>1.9616067883362908E-2</v>
      </c>
      <c r="FX12">
        <f t="shared" si="76"/>
        <v>9</v>
      </c>
    </row>
    <row r="13" spans="1:180" x14ac:dyDescent="0.25">
      <c r="F13">
        <f t="shared" si="19"/>
        <v>2.065454190459514E-4</v>
      </c>
      <c r="G13">
        <f t="shared" si="56"/>
        <v>160</v>
      </c>
      <c r="O13">
        <f t="shared" si="20"/>
        <v>12</v>
      </c>
      <c r="P13">
        <v>0.19672131147540983</v>
      </c>
      <c r="Q13">
        <v>391.09</v>
      </c>
      <c r="T13">
        <f t="shared" si="0"/>
        <v>1.035449386346253E-2</v>
      </c>
      <c r="U13">
        <f t="shared" si="57"/>
        <v>160</v>
      </c>
      <c r="AC13">
        <f t="shared" si="21"/>
        <v>12</v>
      </c>
      <c r="AD13">
        <f t="shared" si="1"/>
        <v>0.10205296548908883</v>
      </c>
      <c r="AE13">
        <v>67.337000000000003</v>
      </c>
      <c r="AH13">
        <f t="shared" si="22"/>
        <v>8.0932984617043652E-2</v>
      </c>
      <c r="AI13">
        <f t="shared" si="58"/>
        <v>60</v>
      </c>
      <c r="AK13">
        <f t="shared" si="23"/>
        <v>12</v>
      </c>
      <c r="AL13">
        <f t="shared" si="2"/>
        <v>0.11320754716981132</v>
      </c>
      <c r="AM13">
        <v>115.42400000000001</v>
      </c>
      <c r="AP13">
        <f t="shared" si="24"/>
        <v>5.6592188104689793E-5</v>
      </c>
      <c r="AQ13">
        <f t="shared" si="59"/>
        <v>10</v>
      </c>
      <c r="AS13">
        <f t="shared" si="25"/>
        <v>12</v>
      </c>
      <c r="AT13">
        <f t="shared" si="3"/>
        <v>0.14117647058823529</v>
      </c>
      <c r="AU13">
        <v>14.053000000000001</v>
      </c>
      <c r="AX13">
        <f t="shared" si="26"/>
        <v>7.4449650989330804E-2</v>
      </c>
      <c r="AY13">
        <f t="shared" si="60"/>
        <v>10</v>
      </c>
      <c r="BA13">
        <f t="shared" si="27"/>
        <v>12</v>
      </c>
      <c r="BB13">
        <v>4.2253521126760563E-2</v>
      </c>
      <c r="BC13">
        <v>19.785</v>
      </c>
      <c r="BF13">
        <f t="shared" si="28"/>
        <v>4.0047522438538284E-2</v>
      </c>
      <c r="BG13">
        <f t="shared" si="61"/>
        <v>10</v>
      </c>
      <c r="BI13">
        <f t="shared" si="29"/>
        <v>12</v>
      </c>
      <c r="BJ13">
        <f t="shared" si="4"/>
        <v>5.8536585365853662E-2</v>
      </c>
      <c r="BK13">
        <v>8.2989999999999995</v>
      </c>
      <c r="BN13">
        <f t="shared" si="30"/>
        <v>6.3602403449859846E-2</v>
      </c>
      <c r="BO13">
        <f t="shared" si="62"/>
        <v>10</v>
      </c>
      <c r="BQ13">
        <f t="shared" si="31"/>
        <v>12</v>
      </c>
      <c r="BR13">
        <f t="shared" si="5"/>
        <v>3.9087947882736153E-2</v>
      </c>
      <c r="BS13">
        <v>2.8319999999999999</v>
      </c>
      <c r="BV13">
        <f t="shared" si="32"/>
        <v>0.14859899456567666</v>
      </c>
      <c r="BW13">
        <f t="shared" si="63"/>
        <v>10</v>
      </c>
      <c r="BY13">
        <f t="shared" si="33"/>
        <v>12</v>
      </c>
      <c r="BZ13">
        <f t="shared" si="6"/>
        <v>7.1428571428571425E-2</v>
      </c>
      <c r="CA13">
        <v>1</v>
      </c>
      <c r="CD13">
        <f t="shared" si="34"/>
        <v>0.38275374091835634</v>
      </c>
      <c r="CE13">
        <f t="shared" si="64"/>
        <v>10</v>
      </c>
      <c r="CG13">
        <f t="shared" si="35"/>
        <v>12</v>
      </c>
      <c r="CH13">
        <f t="shared" si="7"/>
        <v>12</v>
      </c>
      <c r="CI13" s="2">
        <v>18.7</v>
      </c>
      <c r="CL13">
        <f t="shared" si="36"/>
        <v>4.5072018423206156E-2</v>
      </c>
      <c r="CM13">
        <f t="shared" si="65"/>
        <v>10</v>
      </c>
      <c r="CO13">
        <f t="shared" si="37"/>
        <v>12</v>
      </c>
      <c r="CP13">
        <f t="shared" si="8"/>
        <v>0.67438462403057209</v>
      </c>
      <c r="CQ13">
        <v>3.8885000000000001</v>
      </c>
      <c r="CT13">
        <f t="shared" si="38"/>
        <v>0.27270732111976642</v>
      </c>
      <c r="CU13">
        <f t="shared" si="66"/>
        <v>10</v>
      </c>
      <c r="CW13">
        <f t="shared" si="39"/>
        <v>12</v>
      </c>
      <c r="CX13">
        <f t="shared" si="9"/>
        <v>6.8571428571428575E-2</v>
      </c>
      <c r="CY13" s="50">
        <v>1.3849</v>
      </c>
      <c r="DB13">
        <f t="shared" si="40"/>
        <v>0.99822593742767995</v>
      </c>
      <c r="DC13">
        <f t="shared" si="67"/>
        <v>10</v>
      </c>
      <c r="DF13">
        <v>12</v>
      </c>
      <c r="DG13">
        <v>0.35294117647058826</v>
      </c>
      <c r="DH13">
        <v>16.699000000000002</v>
      </c>
      <c r="DK13">
        <f t="shared" si="41"/>
        <v>4.8533346797242305E-2</v>
      </c>
      <c r="DL13">
        <f t="shared" si="68"/>
        <v>10</v>
      </c>
      <c r="DN13">
        <f t="shared" si="42"/>
        <v>12</v>
      </c>
      <c r="DO13">
        <f t="shared" si="10"/>
        <v>0.48</v>
      </c>
      <c r="DP13">
        <v>147.6164867138267</v>
      </c>
      <c r="DS13">
        <f t="shared" si="43"/>
        <v>2.8859187154386214E-2</v>
      </c>
      <c r="DT13">
        <f t="shared" si="69"/>
        <v>10</v>
      </c>
      <c r="DV13">
        <f t="shared" si="44"/>
        <v>12</v>
      </c>
      <c r="DW13">
        <f t="shared" si="11"/>
        <v>0.5714285714285714</v>
      </c>
      <c r="DX13" s="2">
        <v>37.024779712902827</v>
      </c>
      <c r="EA13">
        <f t="shared" si="45"/>
        <v>2.9083984613705149E-2</v>
      </c>
      <c r="EB13">
        <f t="shared" si="70"/>
        <v>10</v>
      </c>
      <c r="ED13">
        <v>12</v>
      </c>
      <c r="EE13">
        <f t="shared" si="12"/>
        <v>0.34285714285714286</v>
      </c>
      <c r="EF13" s="12">
        <v>21.76</v>
      </c>
      <c r="EI13">
        <f t="shared" si="46"/>
        <v>3.2854440905583863E-2</v>
      </c>
      <c r="EJ13">
        <f t="shared" si="71"/>
        <v>10</v>
      </c>
      <c r="EL13">
        <v>12</v>
      </c>
      <c r="EM13">
        <f t="shared" si="13"/>
        <v>0.34285714285714286</v>
      </c>
      <c r="EN13" s="2">
        <v>4.9642162743556861</v>
      </c>
      <c r="EQ13">
        <f t="shared" si="47"/>
        <v>0.99888136654007698</v>
      </c>
      <c r="ER13">
        <f t="shared" si="72"/>
        <v>10</v>
      </c>
      <c r="ET13">
        <f t="shared" si="48"/>
        <v>12</v>
      </c>
      <c r="EU13">
        <f t="shared" si="14"/>
        <v>0.8571428571428571</v>
      </c>
      <c r="EV13" s="16">
        <v>505</v>
      </c>
      <c r="EY13">
        <f t="shared" si="49"/>
        <v>6.6122477003144244E-3</v>
      </c>
      <c r="EZ13">
        <f t="shared" si="73"/>
        <v>10</v>
      </c>
      <c r="FC13">
        <f t="shared" si="15"/>
        <v>0</v>
      </c>
      <c r="FG13">
        <f t="shared" si="51"/>
        <v>1.8203066952709061E-2</v>
      </c>
      <c r="FH13">
        <f t="shared" si="74"/>
        <v>10</v>
      </c>
      <c r="FJ13">
        <f t="shared" si="52"/>
        <v>12</v>
      </c>
      <c r="FK13">
        <f t="shared" si="16"/>
        <v>0.36363636363636365</v>
      </c>
      <c r="FL13">
        <v>3.0139999999999998</v>
      </c>
      <c r="FO13">
        <f t="shared" si="53"/>
        <v>0.99891644596924922</v>
      </c>
      <c r="FP13">
        <f t="shared" si="75"/>
        <v>10</v>
      </c>
      <c r="FR13">
        <f t="shared" si="54"/>
        <v>12</v>
      </c>
      <c r="FS13">
        <f t="shared" si="17"/>
        <v>0.31578947368421051</v>
      </c>
      <c r="FT13">
        <v>16.5976</v>
      </c>
      <c r="FW13">
        <f t="shared" si="55"/>
        <v>3.05882239129085E-2</v>
      </c>
      <c r="FX13">
        <f t="shared" si="76"/>
        <v>10</v>
      </c>
    </row>
    <row r="14" spans="1:180" x14ac:dyDescent="0.25">
      <c r="F14">
        <f t="shared" si="19"/>
        <v>2.1533584087555905E-4</v>
      </c>
      <c r="G14">
        <f t="shared" si="56"/>
        <v>161</v>
      </c>
      <c r="O14">
        <f t="shared" si="20"/>
        <v>13</v>
      </c>
      <c r="P14">
        <v>0.21311475409836064</v>
      </c>
      <c r="Q14">
        <v>398.55</v>
      </c>
      <c r="T14">
        <f t="shared" si="0"/>
        <v>1.0525667329692743E-2</v>
      </c>
      <c r="U14">
        <f t="shared" si="57"/>
        <v>161</v>
      </c>
      <c r="AC14">
        <f t="shared" si="21"/>
        <v>13</v>
      </c>
      <c r="AD14">
        <f t="shared" si="1"/>
        <v>0.11055737927984624</v>
      </c>
      <c r="AE14">
        <v>67.887</v>
      </c>
      <c r="AH14">
        <f t="shared" si="22"/>
        <v>9.1061743962588912E-2</v>
      </c>
      <c r="AI14">
        <f t="shared" si="58"/>
        <v>61</v>
      </c>
      <c r="AK14">
        <f t="shared" si="23"/>
        <v>13</v>
      </c>
      <c r="AL14">
        <f t="shared" si="2"/>
        <v>0.12264150943396226</v>
      </c>
      <c r="AM14">
        <v>116</v>
      </c>
      <c r="AP14">
        <f t="shared" si="24"/>
        <v>6.3089168361840723E-5</v>
      </c>
      <c r="AQ14">
        <f t="shared" si="59"/>
        <v>11</v>
      </c>
      <c r="AS14">
        <f t="shared" si="25"/>
        <v>13</v>
      </c>
      <c r="AT14">
        <f t="shared" si="3"/>
        <v>0.15294117647058825</v>
      </c>
      <c r="AU14">
        <v>14.053000000000001</v>
      </c>
      <c r="AX14">
        <f t="shared" si="26"/>
        <v>8.0925556600034268E-2</v>
      </c>
      <c r="AY14">
        <f t="shared" si="60"/>
        <v>11</v>
      </c>
      <c r="BA14">
        <f t="shared" si="27"/>
        <v>13</v>
      </c>
      <c r="BB14">
        <v>4.5774647887323945E-2</v>
      </c>
      <c r="BC14">
        <v>23.013000000000002</v>
      </c>
      <c r="BF14">
        <f t="shared" si="28"/>
        <v>4.1648584115151835E-2</v>
      </c>
      <c r="BG14">
        <f t="shared" si="61"/>
        <v>11</v>
      </c>
      <c r="BI14">
        <f t="shared" si="29"/>
        <v>13</v>
      </c>
      <c r="BJ14">
        <f t="shared" si="4"/>
        <v>6.3414634146341464E-2</v>
      </c>
      <c r="BK14">
        <v>8.3279999999999994</v>
      </c>
      <c r="BN14">
        <f t="shared" si="30"/>
        <v>6.9262221571742472E-2</v>
      </c>
      <c r="BO14">
        <f t="shared" si="62"/>
        <v>11</v>
      </c>
      <c r="BQ14">
        <f t="shared" si="31"/>
        <v>13</v>
      </c>
      <c r="BR14">
        <f t="shared" si="5"/>
        <v>4.2345276872964167E-2</v>
      </c>
      <c r="BS14">
        <v>3.3769999999999998</v>
      </c>
      <c r="BV14">
        <f t="shared" si="32"/>
        <v>0.15455721543145828</v>
      </c>
      <c r="BW14">
        <f t="shared" si="63"/>
        <v>11</v>
      </c>
      <c r="BY14">
        <f t="shared" si="33"/>
        <v>13</v>
      </c>
      <c r="BZ14">
        <f t="shared" si="6"/>
        <v>7.7380952380952384E-2</v>
      </c>
      <c r="CA14">
        <v>1.0114000000000001</v>
      </c>
      <c r="CD14">
        <f t="shared" si="34"/>
        <v>0.4040078061336958</v>
      </c>
      <c r="CE14">
        <f t="shared" si="64"/>
        <v>11</v>
      </c>
      <c r="CG14">
        <f t="shared" si="35"/>
        <v>13</v>
      </c>
      <c r="CH14">
        <f t="shared" si="7"/>
        <v>13</v>
      </c>
      <c r="CI14">
        <v>18.834</v>
      </c>
      <c r="CL14">
        <f t="shared" si="36"/>
        <v>4.7489086459782587E-2</v>
      </c>
      <c r="CM14">
        <f t="shared" si="65"/>
        <v>11</v>
      </c>
      <c r="CO14">
        <f t="shared" si="37"/>
        <v>13</v>
      </c>
      <c r="CP14">
        <f t="shared" si="8"/>
        <v>0.73058334269978642</v>
      </c>
      <c r="CQ14">
        <v>4.125</v>
      </c>
      <c r="CT14">
        <f t="shared" si="38"/>
        <v>0.3020983971712643</v>
      </c>
      <c r="CU14">
        <f t="shared" si="66"/>
        <v>11</v>
      </c>
      <c r="CW14">
        <f t="shared" si="39"/>
        <v>13</v>
      </c>
      <c r="CX14">
        <f t="shared" si="9"/>
        <v>7.4285714285714288E-2</v>
      </c>
      <c r="CY14" s="50">
        <v>1.44</v>
      </c>
      <c r="DB14">
        <f t="shared" si="40"/>
        <v>0.99967540555574974</v>
      </c>
      <c r="DC14">
        <f t="shared" si="67"/>
        <v>11</v>
      </c>
      <c r="DF14">
        <v>13</v>
      </c>
      <c r="DG14">
        <v>0.38235294117647056</v>
      </c>
      <c r="DH14">
        <v>16.794</v>
      </c>
      <c r="DK14">
        <f t="shared" si="41"/>
        <v>6.8405421481448583E-2</v>
      </c>
      <c r="DL14">
        <f t="shared" si="68"/>
        <v>11</v>
      </c>
      <c r="DN14">
        <f t="shared" si="42"/>
        <v>13</v>
      </c>
      <c r="DO14">
        <f t="shared" si="10"/>
        <v>0.52</v>
      </c>
      <c r="DP14">
        <v>148</v>
      </c>
      <c r="DS14">
        <f t="shared" si="43"/>
        <v>2.9717464282103902E-2</v>
      </c>
      <c r="DT14">
        <f t="shared" si="69"/>
        <v>11</v>
      </c>
      <c r="DV14">
        <f t="shared" si="44"/>
        <v>13</v>
      </c>
      <c r="DW14">
        <f t="shared" si="11"/>
        <v>0.61904761904761907</v>
      </c>
      <c r="DX14" s="2">
        <v>39.989519987865251</v>
      </c>
      <c r="EA14">
        <f t="shared" si="45"/>
        <v>3.3256261546564241E-2</v>
      </c>
      <c r="EB14">
        <f t="shared" si="70"/>
        <v>11</v>
      </c>
      <c r="ED14">
        <v>13</v>
      </c>
      <c r="EE14">
        <f t="shared" si="12"/>
        <v>0.37142857142857144</v>
      </c>
      <c r="EF14" s="12">
        <v>21.83</v>
      </c>
      <c r="EI14">
        <f t="shared" si="46"/>
        <v>4.4789355544892051E-2</v>
      </c>
      <c r="EJ14">
        <f t="shared" si="71"/>
        <v>11</v>
      </c>
      <c r="EL14">
        <v>13</v>
      </c>
      <c r="EM14">
        <f t="shared" si="13"/>
        <v>0.37142857142857144</v>
      </c>
      <c r="EN14" s="12">
        <v>5.04</v>
      </c>
      <c r="EQ14">
        <f t="shared" si="47"/>
        <v>0.99989261711739486</v>
      </c>
      <c r="ER14">
        <f t="shared" si="72"/>
        <v>11</v>
      </c>
      <c r="ET14">
        <f t="shared" si="48"/>
        <v>13</v>
      </c>
      <c r="EU14">
        <f t="shared" si="14"/>
        <v>0.9285714285714286</v>
      </c>
      <c r="EV14" s="16">
        <v>629</v>
      </c>
      <c r="EY14">
        <f t="shared" si="49"/>
        <v>6.7617904394750225E-3</v>
      </c>
      <c r="EZ14">
        <f t="shared" si="73"/>
        <v>11</v>
      </c>
      <c r="FC14">
        <f t="shared" si="15"/>
        <v>0</v>
      </c>
      <c r="FG14">
        <f t="shared" si="51"/>
        <v>2.0123746362086446E-2</v>
      </c>
      <c r="FH14">
        <f t="shared" si="74"/>
        <v>11</v>
      </c>
      <c r="FJ14">
        <f t="shared" si="52"/>
        <v>13</v>
      </c>
      <c r="FK14">
        <f t="shared" si="16"/>
        <v>0.39393939393939392</v>
      </c>
      <c r="FL14">
        <v>3.1339999999999999</v>
      </c>
      <c r="FO14">
        <f t="shared" si="53"/>
        <v>0.99983580392686244</v>
      </c>
      <c r="FP14">
        <f t="shared" si="75"/>
        <v>11</v>
      </c>
      <c r="FR14">
        <f t="shared" si="54"/>
        <v>13</v>
      </c>
      <c r="FS14">
        <f t="shared" si="17"/>
        <v>0.34210526315789475</v>
      </c>
      <c r="FT14">
        <v>16.699000000000002</v>
      </c>
      <c r="FW14">
        <f t="shared" si="55"/>
        <v>4.6217341838828307E-2</v>
      </c>
      <c r="FX14">
        <f t="shared" si="76"/>
        <v>11</v>
      </c>
    </row>
    <row r="15" spans="1:180" x14ac:dyDescent="0.25">
      <c r="F15">
        <f t="shared" si="19"/>
        <v>2.2447457052003175E-4</v>
      </c>
      <c r="G15">
        <f t="shared" si="56"/>
        <v>162</v>
      </c>
      <c r="O15">
        <f t="shared" si="20"/>
        <v>14</v>
      </c>
      <c r="P15">
        <v>0.22950819672131148</v>
      </c>
      <c r="Q15">
        <v>399.1</v>
      </c>
      <c r="T15">
        <f t="shared" si="0"/>
        <v>1.0699301139486448E-2</v>
      </c>
      <c r="U15">
        <f t="shared" si="57"/>
        <v>162</v>
      </c>
      <c r="AC15">
        <f t="shared" si="21"/>
        <v>14</v>
      </c>
      <c r="AD15">
        <f t="shared" si="1"/>
        <v>0.11906179307060365</v>
      </c>
      <c r="AE15">
        <v>67.900999999999996</v>
      </c>
      <c r="AH15">
        <f t="shared" si="22"/>
        <v>0.10210159855455447</v>
      </c>
      <c r="AI15">
        <f t="shared" si="58"/>
        <v>62</v>
      </c>
      <c r="AK15">
        <f t="shared" si="23"/>
        <v>14</v>
      </c>
      <c r="AL15">
        <f t="shared" si="2"/>
        <v>0.13207547169811321</v>
      </c>
      <c r="AM15">
        <v>116.586</v>
      </c>
      <c r="AP15">
        <f t="shared" si="24"/>
        <v>7.0284624410528999E-5</v>
      </c>
      <c r="AQ15">
        <f t="shared" si="59"/>
        <v>12</v>
      </c>
      <c r="AS15">
        <f t="shared" si="25"/>
        <v>14</v>
      </c>
      <c r="AT15">
        <f t="shared" si="3"/>
        <v>0.16470588235294117</v>
      </c>
      <c r="AU15">
        <v>14.19</v>
      </c>
      <c r="AX15">
        <f t="shared" si="26"/>
        <v>8.7817880439891652E-2</v>
      </c>
      <c r="AY15">
        <f t="shared" si="60"/>
        <v>12</v>
      </c>
      <c r="BA15">
        <f t="shared" si="27"/>
        <v>14</v>
      </c>
      <c r="BB15">
        <v>4.9295774647887321E-2</v>
      </c>
      <c r="BC15">
        <v>25.512</v>
      </c>
      <c r="BF15">
        <f t="shared" si="28"/>
        <v>4.3301106512609433E-2</v>
      </c>
      <c r="BG15">
        <f t="shared" si="61"/>
        <v>12</v>
      </c>
      <c r="BI15">
        <f t="shared" si="29"/>
        <v>14</v>
      </c>
      <c r="BJ15">
        <f t="shared" si="4"/>
        <v>6.8292682926829273E-2</v>
      </c>
      <c r="BK15">
        <v>8.6340000000000003</v>
      </c>
      <c r="BN15">
        <f t="shared" si="30"/>
        <v>7.5302346518641761E-2</v>
      </c>
      <c r="BO15">
        <f t="shared" si="62"/>
        <v>12</v>
      </c>
      <c r="BQ15">
        <f t="shared" si="31"/>
        <v>14</v>
      </c>
      <c r="BR15">
        <f t="shared" si="5"/>
        <v>4.5602605863192182E-2</v>
      </c>
      <c r="BS15">
        <v>3.4409999999999998</v>
      </c>
      <c r="BV15">
        <f t="shared" si="32"/>
        <v>0.16067122690219524</v>
      </c>
      <c r="BW15">
        <f t="shared" si="63"/>
        <v>12</v>
      </c>
      <c r="BY15">
        <f t="shared" si="33"/>
        <v>14</v>
      </c>
      <c r="BZ15">
        <f t="shared" si="6"/>
        <v>8.3333333333333329E-2</v>
      </c>
      <c r="CA15">
        <v>1.056</v>
      </c>
      <c r="CD15">
        <f t="shared" si="34"/>
        <v>0.42554916041308477</v>
      </c>
      <c r="CE15">
        <f t="shared" si="64"/>
        <v>12</v>
      </c>
      <c r="CG15">
        <f t="shared" si="35"/>
        <v>14</v>
      </c>
      <c r="CH15">
        <f t="shared" si="7"/>
        <v>14</v>
      </c>
      <c r="CI15" s="1">
        <v>19.95</v>
      </c>
      <c r="CL15">
        <f t="shared" si="36"/>
        <v>5.0008908017367952E-2</v>
      </c>
      <c r="CM15">
        <f t="shared" si="65"/>
        <v>12</v>
      </c>
      <c r="CO15">
        <f t="shared" si="37"/>
        <v>14</v>
      </c>
      <c r="CP15">
        <f t="shared" si="8"/>
        <v>0.78678206136900075</v>
      </c>
      <c r="CQ15" s="1">
        <v>4.3391000000000002</v>
      </c>
      <c r="CT15">
        <f t="shared" si="38"/>
        <v>0.33283283757697768</v>
      </c>
      <c r="CU15">
        <f t="shared" si="66"/>
        <v>12</v>
      </c>
      <c r="CW15">
        <f t="shared" si="39"/>
        <v>14</v>
      </c>
      <c r="CX15">
        <f t="shared" si="9"/>
        <v>0.08</v>
      </c>
      <c r="CY15" s="50">
        <v>1.5920000000000001</v>
      </c>
      <c r="DB15">
        <f t="shared" si="40"/>
        <v>0.99995280931505715</v>
      </c>
      <c r="DC15">
        <f t="shared" si="67"/>
        <v>12</v>
      </c>
      <c r="DF15">
        <v>14</v>
      </c>
      <c r="DG15">
        <v>0.41176470588235292</v>
      </c>
      <c r="DH15">
        <v>18.206</v>
      </c>
      <c r="DK15">
        <f t="shared" si="41"/>
        <v>9.4036395577738546E-2</v>
      </c>
      <c r="DL15">
        <f t="shared" si="68"/>
        <v>12</v>
      </c>
      <c r="DN15">
        <f t="shared" si="42"/>
        <v>14</v>
      </c>
      <c r="DO15">
        <f t="shared" si="10"/>
        <v>0.56000000000000005</v>
      </c>
      <c r="DP15">
        <v>149.17241379310346</v>
      </c>
      <c r="DS15">
        <f t="shared" si="43"/>
        <v>3.0596814595551917E-2</v>
      </c>
      <c r="DT15">
        <f t="shared" si="69"/>
        <v>12</v>
      </c>
      <c r="DV15">
        <f t="shared" si="44"/>
        <v>14</v>
      </c>
      <c r="DW15">
        <f t="shared" si="11"/>
        <v>0.66666666666666663</v>
      </c>
      <c r="DX15" s="2">
        <v>41</v>
      </c>
      <c r="EA15">
        <f t="shared" si="45"/>
        <v>3.7909509805351849E-2</v>
      </c>
      <c r="EB15">
        <f t="shared" si="70"/>
        <v>12</v>
      </c>
      <c r="ED15">
        <v>14</v>
      </c>
      <c r="EE15">
        <f t="shared" si="12"/>
        <v>0.4</v>
      </c>
      <c r="EF15" s="12">
        <v>22.4</v>
      </c>
      <c r="EI15">
        <f t="shared" si="46"/>
        <v>5.9991616962407832E-2</v>
      </c>
      <c r="EJ15">
        <f t="shared" si="71"/>
        <v>12</v>
      </c>
      <c r="EL15">
        <v>14</v>
      </c>
      <c r="EM15">
        <f t="shared" si="13"/>
        <v>0.4</v>
      </c>
      <c r="EN15" s="12">
        <v>5.12</v>
      </c>
      <c r="EQ15">
        <f t="shared" si="47"/>
        <v>0.99999304204937456</v>
      </c>
      <c r="ER15">
        <f t="shared" si="72"/>
        <v>12</v>
      </c>
      <c r="EU15">
        <f t="shared" si="14"/>
        <v>0</v>
      </c>
      <c r="EY15">
        <f t="shared" si="49"/>
        <v>6.9143136045762459E-3</v>
      </c>
      <c r="EZ15">
        <f t="shared" si="73"/>
        <v>12</v>
      </c>
      <c r="FC15">
        <f t="shared" si="15"/>
        <v>0</v>
      </c>
      <c r="FD15" s="2"/>
      <c r="FG15">
        <f t="shared" si="51"/>
        <v>2.2213610815748179E-2</v>
      </c>
      <c r="FH15">
        <f t="shared" si="74"/>
        <v>12</v>
      </c>
      <c r="FJ15">
        <f t="shared" si="52"/>
        <v>14</v>
      </c>
      <c r="FK15">
        <f t="shared" si="16"/>
        <v>0.42424242424242425</v>
      </c>
      <c r="FL15">
        <v>3.1339999999999999</v>
      </c>
      <c r="FO15">
        <f t="shared" si="53"/>
        <v>0.99998083271908478</v>
      </c>
      <c r="FP15">
        <f t="shared" si="75"/>
        <v>12</v>
      </c>
      <c r="FR15">
        <f t="shared" si="54"/>
        <v>14</v>
      </c>
      <c r="FS15">
        <f t="shared" si="17"/>
        <v>0.36842105263157893</v>
      </c>
      <c r="FT15">
        <v>16.794</v>
      </c>
      <c r="FW15">
        <f t="shared" si="55"/>
        <v>6.7696807454746474E-2</v>
      </c>
      <c r="FX15">
        <f t="shared" si="76"/>
        <v>12</v>
      </c>
    </row>
    <row r="16" spans="1:180" x14ac:dyDescent="0.25">
      <c r="F16">
        <f t="shared" si="19"/>
        <v>2.339742517366472E-4</v>
      </c>
      <c r="G16">
        <f t="shared" si="56"/>
        <v>163</v>
      </c>
      <c r="O16">
        <f t="shared" si="20"/>
        <v>15</v>
      </c>
      <c r="P16">
        <v>0.24590163934426229</v>
      </c>
      <c r="Q16">
        <v>400.62</v>
      </c>
      <c r="T16">
        <f t="shared" si="0"/>
        <v>1.0875423916950303E-2</v>
      </c>
      <c r="U16">
        <f t="shared" si="57"/>
        <v>163</v>
      </c>
      <c r="AC16">
        <f t="shared" si="21"/>
        <v>15</v>
      </c>
      <c r="AD16">
        <f t="shared" si="1"/>
        <v>0.12756620686136105</v>
      </c>
      <c r="AE16">
        <v>68.114999999999995</v>
      </c>
      <c r="AH16">
        <f t="shared" si="22"/>
        <v>0.1140844433317858</v>
      </c>
      <c r="AI16">
        <f t="shared" si="58"/>
        <v>63</v>
      </c>
      <c r="AK16">
        <f t="shared" si="23"/>
        <v>15</v>
      </c>
      <c r="AL16">
        <f t="shared" si="2"/>
        <v>0.14150943396226415</v>
      </c>
      <c r="AM16">
        <v>116.9</v>
      </c>
      <c r="AP16">
        <f t="shared" si="24"/>
        <v>7.8247996195447204E-5</v>
      </c>
      <c r="AQ16">
        <f t="shared" si="59"/>
        <v>13</v>
      </c>
      <c r="AS16">
        <f t="shared" si="25"/>
        <v>15</v>
      </c>
      <c r="AT16">
        <f t="shared" si="3"/>
        <v>0.17647058823529413</v>
      </c>
      <c r="AU16">
        <v>15.263999999999999</v>
      </c>
      <c r="AX16">
        <f t="shared" si="26"/>
        <v>9.5138852509599456E-2</v>
      </c>
      <c r="AY16">
        <f t="shared" si="60"/>
        <v>13</v>
      </c>
      <c r="BA16">
        <f t="shared" si="27"/>
        <v>15</v>
      </c>
      <c r="BB16">
        <v>5.2816901408450703E-2</v>
      </c>
      <c r="BC16">
        <v>26.241</v>
      </c>
      <c r="BF16">
        <f t="shared" si="28"/>
        <v>4.5006174603300822E-2</v>
      </c>
      <c r="BG16">
        <f t="shared" si="61"/>
        <v>13</v>
      </c>
      <c r="BI16">
        <f t="shared" si="29"/>
        <v>15</v>
      </c>
      <c r="BJ16">
        <f t="shared" si="4"/>
        <v>7.3170731707317069E-2</v>
      </c>
      <c r="BK16">
        <v>8.8030000000000008</v>
      </c>
      <c r="BN16">
        <f t="shared" si="30"/>
        <v>8.1735918558858978E-2</v>
      </c>
      <c r="BO16">
        <f t="shared" si="62"/>
        <v>13</v>
      </c>
      <c r="BQ16">
        <f t="shared" si="31"/>
        <v>15</v>
      </c>
      <c r="BR16">
        <f t="shared" si="5"/>
        <v>4.8859934853420196E-2</v>
      </c>
      <c r="BS16">
        <v>4.0419999999999998</v>
      </c>
      <c r="BV16">
        <f t="shared" si="32"/>
        <v>0.16694106300389183</v>
      </c>
      <c r="BW16">
        <f t="shared" si="63"/>
        <v>13</v>
      </c>
      <c r="BY16">
        <f t="shared" si="33"/>
        <v>15</v>
      </c>
      <c r="BZ16">
        <f t="shared" si="6"/>
        <v>8.9285714285714288E-2</v>
      </c>
      <c r="CA16">
        <v>1.1000000000000001</v>
      </c>
      <c r="CD16">
        <f t="shared" si="34"/>
        <v>0.44731511329679663</v>
      </c>
      <c r="CE16">
        <f t="shared" si="64"/>
        <v>13</v>
      </c>
      <c r="CG16">
        <f t="shared" si="35"/>
        <v>15</v>
      </c>
      <c r="CH16">
        <f t="shared" si="7"/>
        <v>15</v>
      </c>
      <c r="CI16">
        <v>20</v>
      </c>
      <c r="CL16">
        <f t="shared" si="36"/>
        <v>5.2634218520674729E-2</v>
      </c>
      <c r="CM16">
        <f t="shared" si="65"/>
        <v>13</v>
      </c>
      <c r="CO16">
        <f t="shared" si="37"/>
        <v>15</v>
      </c>
      <c r="CP16">
        <f t="shared" si="8"/>
        <v>0.84298078003821508</v>
      </c>
      <c r="CQ16">
        <v>4.6501999999999999</v>
      </c>
      <c r="CT16">
        <f t="shared" si="38"/>
        <v>0.36473387829469661</v>
      </c>
      <c r="CU16">
        <f t="shared" si="66"/>
        <v>13</v>
      </c>
      <c r="CW16">
        <f t="shared" si="39"/>
        <v>15</v>
      </c>
      <c r="CX16">
        <f t="shared" si="9"/>
        <v>8.5714285714285715E-2</v>
      </c>
      <c r="CY16" s="50">
        <v>1.6144000000000001</v>
      </c>
      <c r="DB16">
        <f t="shared" si="40"/>
        <v>0.99999456283966637</v>
      </c>
      <c r="DC16">
        <f t="shared" si="67"/>
        <v>13</v>
      </c>
      <c r="DF16">
        <v>15</v>
      </c>
      <c r="DG16">
        <v>0.44117647058823528</v>
      </c>
      <c r="DH16">
        <v>18.396999999999998</v>
      </c>
      <c r="DK16">
        <f t="shared" si="41"/>
        <v>0.12613963977242573</v>
      </c>
      <c r="DL16">
        <f t="shared" si="68"/>
        <v>13</v>
      </c>
      <c r="DN16">
        <f t="shared" si="42"/>
        <v>15</v>
      </c>
      <c r="DO16">
        <f t="shared" si="10"/>
        <v>0.6</v>
      </c>
      <c r="DP16">
        <v>150.3743846440243</v>
      </c>
      <c r="DS16">
        <f t="shared" si="43"/>
        <v>3.1497606322373223E-2</v>
      </c>
      <c r="DT16">
        <f t="shared" si="69"/>
        <v>13</v>
      </c>
      <c r="DV16">
        <f t="shared" si="44"/>
        <v>15</v>
      </c>
      <c r="DW16">
        <f t="shared" si="11"/>
        <v>0.7142857142857143</v>
      </c>
      <c r="DX16" s="2">
        <v>44.126366883161651</v>
      </c>
      <c r="EA16">
        <f t="shared" si="45"/>
        <v>4.3080854663349898E-2</v>
      </c>
      <c r="EB16">
        <f t="shared" si="70"/>
        <v>13</v>
      </c>
      <c r="ED16">
        <v>15</v>
      </c>
      <c r="EE16">
        <f t="shared" si="12"/>
        <v>0.42857142857142855</v>
      </c>
      <c r="EF16" s="12">
        <v>22.73</v>
      </c>
      <c r="EI16">
        <f t="shared" si="46"/>
        <v>7.8965597623499903E-2</v>
      </c>
      <c r="EJ16">
        <f t="shared" si="71"/>
        <v>13</v>
      </c>
      <c r="EL16">
        <v>15</v>
      </c>
      <c r="EM16">
        <f t="shared" si="13"/>
        <v>0.42857142857142855</v>
      </c>
      <c r="EN16" s="12">
        <v>5.2</v>
      </c>
      <c r="EQ16">
        <f t="shared" si="47"/>
        <v>0.99999969714048687</v>
      </c>
      <c r="ER16">
        <f t="shared" si="72"/>
        <v>13</v>
      </c>
      <c r="EU16">
        <f t="shared" si="14"/>
        <v>0</v>
      </c>
      <c r="EY16">
        <f t="shared" si="49"/>
        <v>7.069866663834432E-3</v>
      </c>
      <c r="EZ16">
        <f t="shared" si="73"/>
        <v>13</v>
      </c>
      <c r="FC16">
        <f t="shared" si="15"/>
        <v>0</v>
      </c>
      <c r="FD16" s="2"/>
      <c r="FG16">
        <f t="shared" si="51"/>
        <v>2.4483714118451266E-2</v>
      </c>
      <c r="FH16">
        <f t="shared" si="74"/>
        <v>13</v>
      </c>
      <c r="FJ16">
        <f t="shared" si="52"/>
        <v>15</v>
      </c>
      <c r="FK16">
        <f t="shared" si="16"/>
        <v>0.45454545454545453</v>
      </c>
      <c r="FL16">
        <v>3.206</v>
      </c>
      <c r="FO16">
        <f t="shared" si="53"/>
        <v>0.99999828125395251</v>
      </c>
      <c r="FP16">
        <f t="shared" si="75"/>
        <v>13</v>
      </c>
      <c r="FR16">
        <f t="shared" si="54"/>
        <v>15</v>
      </c>
      <c r="FS16">
        <f t="shared" si="17"/>
        <v>0.39473684210526316</v>
      </c>
      <c r="FT16">
        <v>18.206</v>
      </c>
      <c r="FW16">
        <f t="shared" si="55"/>
        <v>9.6178057120676591E-2</v>
      </c>
      <c r="FX16">
        <f t="shared" si="76"/>
        <v>13</v>
      </c>
    </row>
    <row r="17" spans="6:180" x14ac:dyDescent="0.25">
      <c r="F17">
        <f t="shared" si="19"/>
        <v>2.4384793798944932E-4</v>
      </c>
      <c r="G17">
        <f t="shared" si="56"/>
        <v>164</v>
      </c>
      <c r="O17">
        <f t="shared" si="20"/>
        <v>16</v>
      </c>
      <c r="P17">
        <v>0.26229508196721313</v>
      </c>
      <c r="Q17">
        <v>412.88</v>
      </c>
      <c r="T17">
        <f t="shared" si="0"/>
        <v>1.1054064504665726E-2</v>
      </c>
      <c r="U17">
        <f t="shared" si="57"/>
        <v>164</v>
      </c>
      <c r="AC17">
        <f t="shared" si="21"/>
        <v>16</v>
      </c>
      <c r="AD17">
        <f t="shared" si="1"/>
        <v>0.13607062065211845</v>
      </c>
      <c r="AE17">
        <v>68.576999999999998</v>
      </c>
      <c r="AH17">
        <f t="shared" si="22"/>
        <v>0.12703671645364983</v>
      </c>
      <c r="AI17">
        <f t="shared" si="58"/>
        <v>64</v>
      </c>
      <c r="AK17">
        <f t="shared" si="23"/>
        <v>16</v>
      </c>
      <c r="AL17">
        <f t="shared" si="2"/>
        <v>0.15094339622641509</v>
      </c>
      <c r="AM17">
        <v>118.47499999999999</v>
      </c>
      <c r="AP17">
        <f t="shared" si="24"/>
        <v>8.7054987121502604E-5</v>
      </c>
      <c r="AQ17">
        <f t="shared" si="59"/>
        <v>14</v>
      </c>
      <c r="AS17">
        <f t="shared" si="25"/>
        <v>16</v>
      </c>
      <c r="AT17">
        <f t="shared" si="3"/>
        <v>0.18823529411764706</v>
      </c>
      <c r="AU17">
        <v>15.912000000000001</v>
      </c>
      <c r="AX17">
        <f t="shared" si="26"/>
        <v>0.10289971047861984</v>
      </c>
      <c r="AY17">
        <f t="shared" si="60"/>
        <v>14</v>
      </c>
      <c r="BA17">
        <f t="shared" si="27"/>
        <v>16</v>
      </c>
      <c r="BB17">
        <v>5.6338028169014086E-2</v>
      </c>
      <c r="BC17">
        <v>28.114999999999998</v>
      </c>
      <c r="BF17">
        <f t="shared" si="28"/>
        <v>4.6764872239262623E-2</v>
      </c>
      <c r="BG17">
        <f t="shared" si="61"/>
        <v>14</v>
      </c>
      <c r="BI17">
        <f t="shared" si="29"/>
        <v>16</v>
      </c>
      <c r="BJ17">
        <f t="shared" si="4"/>
        <v>7.8048780487804878E-2</v>
      </c>
      <c r="BK17">
        <v>8.9719999999999995</v>
      </c>
      <c r="BN17">
        <f t="shared" si="30"/>
        <v>8.857536908927495E-2</v>
      </c>
      <c r="BO17">
        <f t="shared" si="62"/>
        <v>14</v>
      </c>
      <c r="BQ17">
        <f t="shared" si="31"/>
        <v>16</v>
      </c>
      <c r="BR17">
        <f t="shared" si="5"/>
        <v>5.2117263843648211E-2</v>
      </c>
      <c r="BS17">
        <v>4.7469999999999999</v>
      </c>
      <c r="BV17">
        <f t="shared" si="32"/>
        <v>0.17336655541625146</v>
      </c>
      <c r="BW17">
        <f t="shared" si="63"/>
        <v>14</v>
      </c>
      <c r="BY17">
        <f t="shared" si="33"/>
        <v>16</v>
      </c>
      <c r="BZ17">
        <f t="shared" si="6"/>
        <v>9.5238095238095233E-2</v>
      </c>
      <c r="CA17">
        <v>1.1235999999999999</v>
      </c>
      <c r="CD17">
        <f t="shared" si="34"/>
        <v>0.469240943816359</v>
      </c>
      <c r="CE17">
        <f t="shared" si="64"/>
        <v>14</v>
      </c>
      <c r="CG17">
        <f t="shared" si="35"/>
        <v>16</v>
      </c>
      <c r="CH17">
        <f t="shared" si="7"/>
        <v>16</v>
      </c>
      <c r="CI17">
        <v>20</v>
      </c>
      <c r="CL17">
        <f t="shared" si="36"/>
        <v>5.536773402955926E-2</v>
      </c>
      <c r="CM17">
        <f t="shared" si="65"/>
        <v>14</v>
      </c>
      <c r="CO17">
        <f t="shared" si="37"/>
        <v>16</v>
      </c>
      <c r="CP17">
        <f t="shared" si="8"/>
        <v>0.89917949870742941</v>
      </c>
      <c r="CQ17">
        <v>4.6909999999999998</v>
      </c>
      <c r="CT17">
        <f t="shared" si="38"/>
        <v>0.39760042767153181</v>
      </c>
      <c r="CU17">
        <f t="shared" si="66"/>
        <v>14</v>
      </c>
      <c r="CW17">
        <f t="shared" si="39"/>
        <v>16</v>
      </c>
      <c r="CX17">
        <f t="shared" si="9"/>
        <v>9.1428571428571428E-2</v>
      </c>
      <c r="CY17" s="50">
        <v>1.6204000000000001</v>
      </c>
      <c r="DB17">
        <f t="shared" si="40"/>
        <v>0.99999950453326092</v>
      </c>
      <c r="DC17">
        <f t="shared" si="67"/>
        <v>14</v>
      </c>
      <c r="DF17">
        <v>16</v>
      </c>
      <c r="DG17">
        <v>0.47058823529411764</v>
      </c>
      <c r="DH17">
        <v>19.228300000000001</v>
      </c>
      <c r="DK17">
        <f t="shared" si="41"/>
        <v>0.1651872682910798</v>
      </c>
      <c r="DL17">
        <f t="shared" si="68"/>
        <v>14</v>
      </c>
      <c r="DN17">
        <f t="shared" si="42"/>
        <v>16</v>
      </c>
      <c r="DO17">
        <f t="shared" si="10"/>
        <v>0.64</v>
      </c>
      <c r="DP17">
        <v>153.8217570567713</v>
      </c>
      <c r="DS17">
        <f t="shared" si="43"/>
        <v>3.2420209481582904E-2</v>
      </c>
      <c r="DT17">
        <f t="shared" si="69"/>
        <v>14</v>
      </c>
      <c r="DV17">
        <f t="shared" si="44"/>
        <v>16</v>
      </c>
      <c r="DW17">
        <f t="shared" si="11"/>
        <v>0.76190476190476186</v>
      </c>
      <c r="DX17" s="1">
        <v>51.02111170865566</v>
      </c>
      <c r="EA17">
        <f t="shared" si="45"/>
        <v>4.880769344123298E-2</v>
      </c>
      <c r="EB17">
        <f t="shared" si="70"/>
        <v>14</v>
      </c>
      <c r="ED17">
        <v>16</v>
      </c>
      <c r="EE17">
        <f t="shared" si="12"/>
        <v>0.45714285714285713</v>
      </c>
      <c r="EF17" s="12">
        <v>22.9</v>
      </c>
      <c r="EI17">
        <f t="shared" si="46"/>
        <v>0.10216998439248549</v>
      </c>
      <c r="EJ17">
        <f t="shared" si="71"/>
        <v>14</v>
      </c>
      <c r="EL17">
        <v>16</v>
      </c>
      <c r="EM17">
        <f t="shared" si="13"/>
        <v>0.45714285714285713</v>
      </c>
      <c r="EN17" s="12">
        <v>5.25</v>
      </c>
      <c r="EQ17">
        <f t="shared" si="47"/>
        <v>0.99999999117495497</v>
      </c>
      <c r="ER17">
        <f t="shared" si="72"/>
        <v>14</v>
      </c>
      <c r="EU17">
        <f t="shared" si="14"/>
        <v>0</v>
      </c>
      <c r="EY17">
        <f t="shared" si="49"/>
        <v>7.2284996774080439E-3</v>
      </c>
      <c r="EZ17">
        <f t="shared" si="73"/>
        <v>14</v>
      </c>
      <c r="FC17">
        <f t="shared" si="15"/>
        <v>0</v>
      </c>
      <c r="FD17" s="2"/>
      <c r="FG17">
        <f t="shared" si="51"/>
        <v>2.6945426923230018E-2</v>
      </c>
      <c r="FH17">
        <f t="shared" si="74"/>
        <v>14</v>
      </c>
      <c r="FJ17">
        <f t="shared" si="52"/>
        <v>16</v>
      </c>
      <c r="FK17">
        <f t="shared" si="16"/>
        <v>0.48484848484848486</v>
      </c>
      <c r="FL17">
        <v>3.6840000000000002</v>
      </c>
      <c r="FO17">
        <f t="shared" si="53"/>
        <v>0.99999988186393218</v>
      </c>
      <c r="FP17">
        <f t="shared" si="75"/>
        <v>14</v>
      </c>
      <c r="FR17">
        <f t="shared" si="54"/>
        <v>16</v>
      </c>
      <c r="FS17">
        <f t="shared" si="17"/>
        <v>0.42105263157894735</v>
      </c>
      <c r="FT17">
        <v>18.396999999999998</v>
      </c>
      <c r="FW17">
        <f t="shared" si="55"/>
        <v>0.13261494030574267</v>
      </c>
      <c r="FX17">
        <f t="shared" si="76"/>
        <v>14</v>
      </c>
    </row>
    <row r="18" spans="6:180" x14ac:dyDescent="0.25">
      <c r="F18">
        <f t="shared" si="19"/>
        <v>2.5410910374083637E-4</v>
      </c>
      <c r="G18">
        <f t="shared" si="56"/>
        <v>165</v>
      </c>
      <c r="O18">
        <f t="shared" si="20"/>
        <v>17</v>
      </c>
      <c r="P18">
        <v>0.27868852459016391</v>
      </c>
      <c r="Q18">
        <v>415.57</v>
      </c>
      <c r="T18">
        <f t="shared" si="0"/>
        <v>1.123525196348195E-2</v>
      </c>
      <c r="U18">
        <f t="shared" si="57"/>
        <v>165</v>
      </c>
      <c r="AC18">
        <f t="shared" si="21"/>
        <v>17</v>
      </c>
      <c r="AD18">
        <f t="shared" si="1"/>
        <v>0.14457503444287587</v>
      </c>
      <c r="AE18">
        <v>70.084000000000003</v>
      </c>
      <c r="AH18">
        <f t="shared" si="22"/>
        <v>0.14097860265652665</v>
      </c>
      <c r="AI18">
        <f t="shared" si="58"/>
        <v>65</v>
      </c>
      <c r="AK18">
        <f t="shared" si="23"/>
        <v>17</v>
      </c>
      <c r="AL18">
        <f t="shared" si="2"/>
        <v>0.16037735849056603</v>
      </c>
      <c r="AM18">
        <v>119.056</v>
      </c>
      <c r="AP18">
        <f t="shared" si="24"/>
        <v>9.6788060448494933E-5</v>
      </c>
      <c r="AQ18">
        <f t="shared" si="59"/>
        <v>15</v>
      </c>
      <c r="AS18">
        <f t="shared" si="25"/>
        <v>17</v>
      </c>
      <c r="AT18">
        <f t="shared" si="3"/>
        <v>0.2</v>
      </c>
      <c r="AU18">
        <v>15.912000000000001</v>
      </c>
      <c r="AX18">
        <f t="shared" si="26"/>
        <v>0.11111057018043831</v>
      </c>
      <c r="AY18">
        <f t="shared" si="60"/>
        <v>15</v>
      </c>
      <c r="BA18">
        <f t="shared" si="27"/>
        <v>17</v>
      </c>
      <c r="BB18">
        <v>5.9859154929577461E-2</v>
      </c>
      <c r="BC18">
        <v>28.948</v>
      </c>
      <c r="BF18">
        <f t="shared" si="28"/>
        <v>4.8578281014887273E-2</v>
      </c>
      <c r="BG18">
        <f t="shared" si="61"/>
        <v>15</v>
      </c>
      <c r="BI18">
        <f t="shared" si="29"/>
        <v>17</v>
      </c>
      <c r="BJ18">
        <f t="shared" si="4"/>
        <v>8.2926829268292687E-2</v>
      </c>
      <c r="BK18">
        <v>10.733000000000001</v>
      </c>
      <c r="BN18">
        <f t="shared" si="30"/>
        <v>9.583230112089805E-2</v>
      </c>
      <c r="BO18">
        <f t="shared" si="62"/>
        <v>15</v>
      </c>
      <c r="BQ18">
        <f t="shared" si="31"/>
        <v>17</v>
      </c>
      <c r="BR18">
        <f t="shared" si="5"/>
        <v>5.5374592833876218E-2</v>
      </c>
      <c r="BS18">
        <v>5.6970000000000001</v>
      </c>
      <c r="BV18">
        <f t="shared" si="32"/>
        <v>0.17994732871239774</v>
      </c>
      <c r="BW18">
        <f t="shared" si="63"/>
        <v>15</v>
      </c>
      <c r="BY18">
        <f t="shared" si="33"/>
        <v>17</v>
      </c>
      <c r="BZ18">
        <f t="shared" si="6"/>
        <v>0.10119047619047619</v>
      </c>
      <c r="CA18">
        <v>1.56</v>
      </c>
      <c r="CD18">
        <f t="shared" si="34"/>
        <v>0.49126047700020159</v>
      </c>
      <c r="CE18">
        <f t="shared" si="64"/>
        <v>15</v>
      </c>
      <c r="CG18">
        <f t="shared" si="35"/>
        <v>17</v>
      </c>
      <c r="CH18">
        <f t="shared" si="7"/>
        <v>17</v>
      </c>
      <c r="CI18">
        <v>20.513999999999999</v>
      </c>
      <c r="CL18">
        <f t="shared" si="36"/>
        <v>5.8212145265983374E-2</v>
      </c>
      <c r="CM18">
        <f t="shared" si="65"/>
        <v>15</v>
      </c>
      <c r="CO18">
        <f t="shared" si="37"/>
        <v>17</v>
      </c>
      <c r="CP18">
        <f t="shared" si="8"/>
        <v>0.95537821737664375</v>
      </c>
      <c r="CQ18" s="1">
        <v>4.7662000000000004</v>
      </c>
      <c r="CT18">
        <f t="shared" si="38"/>
        <v>0.43121078170121485</v>
      </c>
      <c r="CU18">
        <f t="shared" si="66"/>
        <v>15</v>
      </c>
      <c r="CW18">
        <f t="shared" si="39"/>
        <v>17</v>
      </c>
      <c r="CX18">
        <f t="shared" si="9"/>
        <v>9.7142857142857142E-2</v>
      </c>
      <c r="CY18" s="50">
        <v>1.6496</v>
      </c>
      <c r="DB18">
        <f t="shared" si="40"/>
        <v>0.9999999643463805</v>
      </c>
      <c r="DC18">
        <f t="shared" si="67"/>
        <v>15</v>
      </c>
      <c r="DF18">
        <v>17</v>
      </c>
      <c r="DG18">
        <v>0.5</v>
      </c>
      <c r="DH18">
        <v>19.282</v>
      </c>
      <c r="DK18">
        <f t="shared" si="41"/>
        <v>0.21130865449884881</v>
      </c>
      <c r="DL18">
        <f t="shared" si="68"/>
        <v>15</v>
      </c>
      <c r="DN18">
        <f t="shared" si="42"/>
        <v>17</v>
      </c>
      <c r="DO18">
        <f t="shared" si="10"/>
        <v>0.68</v>
      </c>
      <c r="DP18">
        <v>156.78649733173373</v>
      </c>
      <c r="DS18">
        <f t="shared" si="43"/>
        <v>3.336499574106646E-2</v>
      </c>
      <c r="DT18">
        <f t="shared" si="69"/>
        <v>15</v>
      </c>
      <c r="DV18">
        <f t="shared" si="44"/>
        <v>17</v>
      </c>
      <c r="DW18">
        <f t="shared" si="11"/>
        <v>0.80952380952380953</v>
      </c>
      <c r="DX18" s="2">
        <v>57.226382051600275</v>
      </c>
      <c r="EA18">
        <f t="shared" si="45"/>
        <v>5.5127308042512937E-2</v>
      </c>
      <c r="EB18">
        <f t="shared" si="70"/>
        <v>15</v>
      </c>
      <c r="ED18">
        <v>17</v>
      </c>
      <c r="EE18">
        <f t="shared" si="12"/>
        <v>0.48571428571428571</v>
      </c>
      <c r="EF18" s="12">
        <v>22.93</v>
      </c>
      <c r="EI18">
        <f t="shared" si="46"/>
        <v>0.12997627956746241</v>
      </c>
      <c r="EJ18">
        <f t="shared" si="71"/>
        <v>15</v>
      </c>
      <c r="EL18">
        <v>17</v>
      </c>
      <c r="EM18">
        <f t="shared" si="13"/>
        <v>0.48571428571428571</v>
      </c>
      <c r="EN18" s="12">
        <v>5.26</v>
      </c>
      <c r="EQ18">
        <f t="shared" si="47"/>
        <v>0.99999999982828636</v>
      </c>
      <c r="ER18">
        <f t="shared" si="72"/>
        <v>15</v>
      </c>
      <c r="EU18">
        <f t="shared" si="14"/>
        <v>0</v>
      </c>
      <c r="EY18">
        <f t="shared" si="49"/>
        <v>7.3902632994537233E-3</v>
      </c>
      <c r="EZ18">
        <f t="shared" si="73"/>
        <v>15</v>
      </c>
      <c r="FC18">
        <f t="shared" si="15"/>
        <v>0</v>
      </c>
      <c r="FD18" s="2"/>
      <c r="FG18">
        <f t="shared" si="51"/>
        <v>2.9610403594178759E-2</v>
      </c>
      <c r="FH18">
        <f t="shared" si="74"/>
        <v>15</v>
      </c>
      <c r="FJ18">
        <f t="shared" si="52"/>
        <v>17</v>
      </c>
      <c r="FK18">
        <f t="shared" si="16"/>
        <v>0.51515151515151514</v>
      </c>
      <c r="FL18">
        <v>4.0910000000000002</v>
      </c>
      <c r="FO18">
        <f t="shared" si="53"/>
        <v>0.99999999378626903</v>
      </c>
      <c r="FP18">
        <f t="shared" si="75"/>
        <v>15</v>
      </c>
      <c r="FR18">
        <f t="shared" si="54"/>
        <v>17</v>
      </c>
      <c r="FS18">
        <f t="shared" si="17"/>
        <v>0.44736842105263158</v>
      </c>
      <c r="FT18">
        <v>19.228300000000001</v>
      </c>
      <c r="FW18">
        <f t="shared" si="55"/>
        <v>0.17758982430789608</v>
      </c>
      <c r="FX18">
        <f t="shared" si="76"/>
        <v>15</v>
      </c>
    </row>
    <row r="19" spans="6:180" x14ac:dyDescent="0.25">
      <c r="F19">
        <f t="shared" si="19"/>
        <v>2.6477165597852808E-4</v>
      </c>
      <c r="G19">
        <f t="shared" si="56"/>
        <v>166</v>
      </c>
      <c r="O19">
        <f t="shared" si="20"/>
        <v>18</v>
      </c>
      <c r="P19">
        <v>0.29508196721311475</v>
      </c>
      <c r="Q19">
        <v>418.98</v>
      </c>
      <c r="T19">
        <f t="shared" si="0"/>
        <v>1.1419015572272255E-2</v>
      </c>
      <c r="U19">
        <f t="shared" si="57"/>
        <v>166</v>
      </c>
      <c r="AC19">
        <f t="shared" si="21"/>
        <v>18</v>
      </c>
      <c r="AD19">
        <f t="shared" si="1"/>
        <v>0.15307944823363326</v>
      </c>
      <c r="AE19">
        <v>70.546000000000006</v>
      </c>
      <c r="AH19">
        <f t="shared" si="22"/>
        <v>0.1559232803521102</v>
      </c>
      <c r="AI19">
        <f t="shared" si="58"/>
        <v>66</v>
      </c>
      <c r="AK19">
        <f t="shared" si="23"/>
        <v>18</v>
      </c>
      <c r="AL19">
        <f t="shared" si="2"/>
        <v>0.16981132075471697</v>
      </c>
      <c r="AM19">
        <v>120</v>
      </c>
      <c r="AP19">
        <f t="shared" si="24"/>
        <v>1.0753696808828946E-4</v>
      </c>
      <c r="AQ19">
        <f t="shared" si="59"/>
        <v>16</v>
      </c>
      <c r="AS19">
        <f t="shared" si="25"/>
        <v>18</v>
      </c>
      <c r="AT19">
        <f t="shared" si="3"/>
        <v>0.21176470588235294</v>
      </c>
      <c r="AU19">
        <v>16.097000000000001</v>
      </c>
      <c r="AX19">
        <f t="shared" si="26"/>
        <v>0.11978029749045459</v>
      </c>
      <c r="AY19">
        <f t="shared" si="60"/>
        <v>16</v>
      </c>
      <c r="BA19">
        <f t="shared" si="27"/>
        <v>18</v>
      </c>
      <c r="BB19">
        <v>6.3380281690140844E-2</v>
      </c>
      <c r="BC19">
        <v>29.052</v>
      </c>
      <c r="BF19">
        <f t="shared" si="28"/>
        <v>5.044747909692434E-2</v>
      </c>
      <c r="BG19">
        <f t="shared" si="61"/>
        <v>16</v>
      </c>
      <c r="BI19">
        <f t="shared" si="29"/>
        <v>18</v>
      </c>
      <c r="BJ19">
        <f t="shared" si="4"/>
        <v>8.7804878048780483E-2</v>
      </c>
      <c r="BK19">
        <v>11.032999999999999</v>
      </c>
      <c r="BN19">
        <f t="shared" si="30"/>
        <v>0.10351736880692959</v>
      </c>
      <c r="BO19">
        <f t="shared" si="62"/>
        <v>16</v>
      </c>
      <c r="BQ19">
        <f t="shared" si="31"/>
        <v>18</v>
      </c>
      <c r="BR19">
        <f t="shared" si="5"/>
        <v>5.8631921824104233E-2</v>
      </c>
      <c r="BS19">
        <v>5.702</v>
      </c>
      <c r="BV19">
        <f t="shared" si="32"/>
        <v>0.18668279602033316</v>
      </c>
      <c r="BW19">
        <f t="shared" si="63"/>
        <v>16</v>
      </c>
      <c r="BY19">
        <f t="shared" si="33"/>
        <v>18</v>
      </c>
      <c r="BZ19">
        <f t="shared" si="6"/>
        <v>0.10714285714285714</v>
      </c>
      <c r="CA19">
        <v>1.573</v>
      </c>
      <c r="CD19">
        <f t="shared" si="34"/>
        <v>0.51330668239572064</v>
      </c>
      <c r="CE19">
        <f t="shared" si="64"/>
        <v>16</v>
      </c>
      <c r="CG19">
        <f t="shared" si="35"/>
        <v>18</v>
      </c>
      <c r="CH19">
        <f t="shared" si="7"/>
        <v>18</v>
      </c>
      <c r="CI19">
        <v>24.033999999999999</v>
      </c>
      <c r="CL19">
        <f t="shared" si="36"/>
        <v>6.1170111459118354E-2</v>
      </c>
      <c r="CM19">
        <f t="shared" si="65"/>
        <v>16</v>
      </c>
      <c r="CO19">
        <f t="shared" si="37"/>
        <v>18</v>
      </c>
      <c r="CP19">
        <f t="shared" si="8"/>
        <v>1.0115769360458582</v>
      </c>
      <c r="CQ19" s="1">
        <v>4.7889999999999997</v>
      </c>
      <c r="CT19">
        <f t="shared" si="38"/>
        <v>0.46532707045539823</v>
      </c>
      <c r="CU19">
        <f t="shared" si="66"/>
        <v>16</v>
      </c>
      <c r="CW19">
        <f t="shared" si="39"/>
        <v>18</v>
      </c>
      <c r="CX19">
        <f t="shared" si="9"/>
        <v>0.10285714285714286</v>
      </c>
      <c r="CY19" s="50">
        <v>1.6516999999999999</v>
      </c>
      <c r="DB19">
        <f t="shared" si="40"/>
        <v>0.99999999797650141</v>
      </c>
      <c r="DC19">
        <f t="shared" si="67"/>
        <v>16</v>
      </c>
      <c r="DF19">
        <v>18</v>
      </c>
      <c r="DG19">
        <v>0.52941176470588236</v>
      </c>
      <c r="DH19">
        <v>19.617000000000001</v>
      </c>
      <c r="DK19">
        <f t="shared" si="41"/>
        <v>0.26421064388383264</v>
      </c>
      <c r="DL19">
        <f t="shared" si="68"/>
        <v>16</v>
      </c>
      <c r="DN19">
        <f t="shared" si="42"/>
        <v>18</v>
      </c>
      <c r="DO19">
        <f t="shared" si="10"/>
        <v>0.72</v>
      </c>
      <c r="DP19">
        <v>157.54491926253809</v>
      </c>
      <c r="DS19">
        <f t="shared" si="43"/>
        <v>3.4332338270522345E-2</v>
      </c>
      <c r="DT19">
        <f t="shared" si="69"/>
        <v>16</v>
      </c>
      <c r="DV19">
        <f t="shared" si="44"/>
        <v>18</v>
      </c>
      <c r="DW19">
        <f t="shared" si="11"/>
        <v>0.8571428571428571</v>
      </c>
      <c r="DX19" s="2">
        <v>59.984279981797876</v>
      </c>
      <c r="EA19">
        <f t="shared" si="45"/>
        <v>6.2076437634182163E-2</v>
      </c>
      <c r="EB19">
        <f t="shared" si="70"/>
        <v>16</v>
      </c>
      <c r="ED19">
        <v>18</v>
      </c>
      <c r="EE19">
        <f t="shared" si="12"/>
        <v>0.51428571428571423</v>
      </c>
      <c r="EF19" s="12">
        <v>23.27</v>
      </c>
      <c r="EI19">
        <f t="shared" si="46"/>
        <v>0.16262585650335948</v>
      </c>
      <c r="EJ19">
        <f t="shared" si="71"/>
        <v>16</v>
      </c>
      <c r="EL19">
        <v>18</v>
      </c>
      <c r="EM19">
        <f t="shared" si="13"/>
        <v>0.51428571428571423</v>
      </c>
      <c r="EN19" s="12">
        <v>5.28</v>
      </c>
      <c r="EQ19">
        <f t="shared" si="47"/>
        <v>0.99999999999777323</v>
      </c>
      <c r="ER19">
        <f t="shared" si="72"/>
        <v>16</v>
      </c>
      <c r="EU19">
        <f t="shared" si="14"/>
        <v>0</v>
      </c>
      <c r="EY19">
        <f t="shared" si="49"/>
        <v>7.5552087800697864E-3</v>
      </c>
      <c r="EZ19">
        <f t="shared" si="73"/>
        <v>16</v>
      </c>
      <c r="FC19">
        <f t="shared" si="15"/>
        <v>0</v>
      </c>
      <c r="FD19" s="2"/>
      <c r="FG19">
        <f t="shared" si="51"/>
        <v>3.2490544273921472E-2</v>
      </c>
      <c r="FH19">
        <f t="shared" si="74"/>
        <v>16</v>
      </c>
      <c r="FJ19">
        <f t="shared" si="52"/>
        <v>18</v>
      </c>
      <c r="FK19">
        <f t="shared" si="16"/>
        <v>0.54545454545454541</v>
      </c>
      <c r="FL19">
        <v>4.3540000000000001</v>
      </c>
      <c r="FO19">
        <f t="shared" si="53"/>
        <v>0.99999999975022069</v>
      </c>
      <c r="FP19">
        <f t="shared" si="75"/>
        <v>16</v>
      </c>
      <c r="FR19">
        <f t="shared" si="54"/>
        <v>18</v>
      </c>
      <c r="FS19">
        <f t="shared" si="17"/>
        <v>0.47368421052631576</v>
      </c>
      <c r="FT19">
        <v>19.282</v>
      </c>
      <c r="FW19">
        <f t="shared" si="55"/>
        <v>0.23115044124996881</v>
      </c>
      <c r="FX19">
        <f t="shared" si="76"/>
        <v>16</v>
      </c>
    </row>
    <row r="20" spans="6:180" x14ac:dyDescent="0.25">
      <c r="F20">
        <f t="shared" si="19"/>
        <v>2.7584994598000662E-4</v>
      </c>
      <c r="G20">
        <f t="shared" si="56"/>
        <v>167</v>
      </c>
      <c r="O20">
        <f t="shared" si="20"/>
        <v>19</v>
      </c>
      <c r="P20">
        <v>0.31147540983606559</v>
      </c>
      <c r="Q20">
        <v>426.37</v>
      </c>
      <c r="T20">
        <f t="shared" si="0"/>
        <v>1.1605384827653331E-2</v>
      </c>
      <c r="U20">
        <f t="shared" si="57"/>
        <v>167</v>
      </c>
      <c r="AC20">
        <f t="shared" si="21"/>
        <v>19</v>
      </c>
      <c r="AD20">
        <f t="shared" si="1"/>
        <v>0.16158386202439065</v>
      </c>
      <c r="AE20">
        <v>70.548000000000002</v>
      </c>
      <c r="AH20">
        <f t="shared" si="22"/>
        <v>0.17187623214158801</v>
      </c>
      <c r="AI20">
        <f t="shared" si="58"/>
        <v>67</v>
      </c>
      <c r="AK20">
        <f t="shared" si="23"/>
        <v>19</v>
      </c>
      <c r="AL20">
        <f t="shared" si="2"/>
        <v>0.17924528301886791</v>
      </c>
      <c r="AM20">
        <v>120.3</v>
      </c>
      <c r="AP20">
        <f t="shared" si="24"/>
        <v>1.1939931325155604E-4</v>
      </c>
      <c r="AQ20">
        <f t="shared" si="59"/>
        <v>17</v>
      </c>
      <c r="AS20">
        <f t="shared" si="25"/>
        <v>19</v>
      </c>
      <c r="AT20">
        <f t="shared" si="3"/>
        <v>0.22352941176470589</v>
      </c>
      <c r="AU20">
        <v>17.716000000000001</v>
      </c>
      <c r="AX20">
        <f t="shared" si="26"/>
        <v>0.12891638297446001</v>
      </c>
      <c r="AY20">
        <f t="shared" si="60"/>
        <v>17</v>
      </c>
      <c r="BA20">
        <f t="shared" si="27"/>
        <v>19</v>
      </c>
      <c r="BB20">
        <v>6.6901408450704219E-2</v>
      </c>
      <c r="BC20">
        <v>29.11</v>
      </c>
      <c r="BF20">
        <f t="shared" si="28"/>
        <v>5.2373540022733478E-2</v>
      </c>
      <c r="BG20">
        <f t="shared" si="61"/>
        <v>17</v>
      </c>
      <c r="BI20">
        <f t="shared" si="29"/>
        <v>19</v>
      </c>
      <c r="BJ20">
        <f t="shared" si="4"/>
        <v>9.2682926829268292E-2</v>
      </c>
      <c r="BK20">
        <v>11.099</v>
      </c>
      <c r="BN20">
        <f t="shared" si="30"/>
        <v>0.11164015714868668</v>
      </c>
      <c r="BO20">
        <f t="shared" si="62"/>
        <v>17</v>
      </c>
      <c r="BQ20">
        <f t="shared" si="31"/>
        <v>19</v>
      </c>
      <c r="BR20">
        <f t="shared" si="5"/>
        <v>6.1889250814332247E-2</v>
      </c>
      <c r="BS20">
        <v>5.97</v>
      </c>
      <c r="BV20">
        <f t="shared" si="32"/>
        <v>0.19357215513059556</v>
      </c>
      <c r="BW20">
        <f t="shared" si="63"/>
        <v>17</v>
      </c>
      <c r="BY20">
        <f t="shared" si="33"/>
        <v>19</v>
      </c>
      <c r="BZ20">
        <f t="shared" si="6"/>
        <v>0.1130952380952381</v>
      </c>
      <c r="CA20">
        <v>1.6</v>
      </c>
      <c r="CD20">
        <f t="shared" si="34"/>
        <v>0.53531228559531774</v>
      </c>
      <c r="CE20">
        <f t="shared" si="64"/>
        <v>17</v>
      </c>
      <c r="CG20">
        <f t="shared" si="35"/>
        <v>19</v>
      </c>
      <c r="CH20">
        <f t="shared" si="7"/>
        <v>19</v>
      </c>
      <c r="CI20">
        <v>24.5</v>
      </c>
      <c r="CL20">
        <f t="shared" si="36"/>
        <v>6.4244254020666872E-2</v>
      </c>
      <c r="CM20">
        <f t="shared" si="65"/>
        <v>17</v>
      </c>
      <c r="CO20">
        <f t="shared" si="37"/>
        <v>19</v>
      </c>
      <c r="CP20">
        <f t="shared" si="8"/>
        <v>1.0677756547150725</v>
      </c>
      <c r="CQ20">
        <v>4.806</v>
      </c>
      <c r="CT20">
        <f t="shared" si="38"/>
        <v>0.49970028856527021</v>
      </c>
      <c r="CU20">
        <f t="shared" si="66"/>
        <v>17</v>
      </c>
      <c r="CW20">
        <f t="shared" si="39"/>
        <v>19</v>
      </c>
      <c r="CX20">
        <f t="shared" si="9"/>
        <v>0.10857142857142857</v>
      </c>
      <c r="CY20" s="50">
        <v>1.728</v>
      </c>
      <c r="DB20">
        <f t="shared" si="40"/>
        <v>0.99999999990951371</v>
      </c>
      <c r="DC20">
        <f t="shared" si="67"/>
        <v>17</v>
      </c>
      <c r="DF20">
        <v>19</v>
      </c>
      <c r="DG20">
        <v>0.55882352941176472</v>
      </c>
      <c r="DH20">
        <v>19.975999999999999</v>
      </c>
      <c r="DK20">
        <f t="shared" si="41"/>
        <v>0.32313619217296552</v>
      </c>
      <c r="DL20">
        <f t="shared" si="68"/>
        <v>17</v>
      </c>
      <c r="DN20">
        <f t="shared" si="42"/>
        <v>19</v>
      </c>
      <c r="DO20">
        <f t="shared" si="10"/>
        <v>0.76</v>
      </c>
      <c r="DP20">
        <v>171.6791461548008</v>
      </c>
      <c r="DS20">
        <f t="shared" si="43"/>
        <v>3.532261158986278E-2</v>
      </c>
      <c r="DT20">
        <f t="shared" si="69"/>
        <v>17</v>
      </c>
      <c r="DV20">
        <f t="shared" si="44"/>
        <v>19</v>
      </c>
      <c r="DW20">
        <f t="shared" si="11"/>
        <v>0.90476190476190477</v>
      </c>
      <c r="DX20" s="1">
        <v>79.289565493181101</v>
      </c>
      <c r="EA20">
        <f t="shared" si="45"/>
        <v>6.9690815197159278E-2</v>
      </c>
      <c r="EB20">
        <f t="shared" si="70"/>
        <v>17</v>
      </c>
      <c r="ED20">
        <v>19</v>
      </c>
      <c r="EE20">
        <f t="shared" si="12"/>
        <v>0.54285714285714282</v>
      </c>
      <c r="EF20" s="2">
        <v>24.82108137177843</v>
      </c>
      <c r="EI20">
        <f t="shared" si="46"/>
        <v>0.20018999119602687</v>
      </c>
      <c r="EJ20">
        <f t="shared" si="71"/>
        <v>17</v>
      </c>
      <c r="EL20">
        <v>19</v>
      </c>
      <c r="EM20">
        <f t="shared" si="13"/>
        <v>0.54285714285714282</v>
      </c>
      <c r="EN20" s="12">
        <v>5.29</v>
      </c>
      <c r="EQ20">
        <f t="shared" si="47"/>
        <v>0.99999999999998079</v>
      </c>
      <c r="ER20">
        <f t="shared" si="72"/>
        <v>17</v>
      </c>
      <c r="EU20">
        <f t="shared" si="14"/>
        <v>0</v>
      </c>
      <c r="EY20">
        <f t="shared" si="49"/>
        <v>7.723387967124515E-3</v>
      </c>
      <c r="EZ20">
        <f t="shared" si="73"/>
        <v>17</v>
      </c>
      <c r="FC20">
        <f t="shared" si="15"/>
        <v>0</v>
      </c>
      <c r="FD20" s="2"/>
      <c r="FG20">
        <f t="shared" si="51"/>
        <v>3.5597952089725389E-2</v>
      </c>
      <c r="FH20">
        <f t="shared" si="74"/>
        <v>17</v>
      </c>
      <c r="FJ20">
        <f t="shared" si="52"/>
        <v>19</v>
      </c>
      <c r="FK20">
        <f t="shared" si="16"/>
        <v>0.5757575757575758</v>
      </c>
      <c r="FL20">
        <v>4.45</v>
      </c>
      <c r="FO20">
        <f t="shared" si="53"/>
        <v>0.99999999999233447</v>
      </c>
      <c r="FP20">
        <f t="shared" si="75"/>
        <v>17</v>
      </c>
      <c r="FR20">
        <f t="shared" si="54"/>
        <v>19</v>
      </c>
      <c r="FS20">
        <f t="shared" si="17"/>
        <v>0.5</v>
      </c>
      <c r="FT20">
        <v>19.617000000000001</v>
      </c>
      <c r="FW20">
        <f t="shared" si="55"/>
        <v>0.292691902824599</v>
      </c>
      <c r="FX20">
        <f t="shared" si="76"/>
        <v>17</v>
      </c>
    </row>
    <row r="21" spans="6:180" x14ac:dyDescent="0.25">
      <c r="F21">
        <f t="shared" si="19"/>
        <v>2.8735878131641704E-4</v>
      </c>
      <c r="G21">
        <f t="shared" si="56"/>
        <v>168</v>
      </c>
      <c r="O21">
        <f t="shared" si="20"/>
        <v>20</v>
      </c>
      <c r="P21">
        <v>0.32786885245901637</v>
      </c>
      <c r="Q21">
        <v>430.74</v>
      </c>
      <c r="T21">
        <f t="shared" si="0"/>
        <v>1.1794389443666944E-2</v>
      </c>
      <c r="U21">
        <f t="shared" si="57"/>
        <v>168</v>
      </c>
      <c r="AC21">
        <f t="shared" si="21"/>
        <v>20</v>
      </c>
      <c r="AD21">
        <f t="shared" si="1"/>
        <v>0.17008827581514807</v>
      </c>
      <c r="AE21">
        <v>71.856999999999999</v>
      </c>
      <c r="AH21">
        <f t="shared" si="22"/>
        <v>0.18883463828115266</v>
      </c>
      <c r="AI21">
        <f t="shared" si="58"/>
        <v>68</v>
      </c>
      <c r="AK21">
        <f t="shared" si="23"/>
        <v>20</v>
      </c>
      <c r="AL21">
        <f t="shared" si="2"/>
        <v>0.18867924528301888</v>
      </c>
      <c r="AM21">
        <v>120.8</v>
      </c>
      <c r="AP21">
        <f t="shared" si="24"/>
        <v>1.3248114839182519E-4</v>
      </c>
      <c r="AQ21">
        <f t="shared" si="59"/>
        <v>18</v>
      </c>
      <c r="AS21">
        <f t="shared" si="25"/>
        <v>20</v>
      </c>
      <c r="AT21">
        <f t="shared" si="3"/>
        <v>0.23529411764705882</v>
      </c>
      <c r="AU21">
        <v>17.771999999999998</v>
      </c>
      <c r="AX21">
        <f t="shared" si="26"/>
        <v>0.13852482074218053</v>
      </c>
      <c r="AY21">
        <f t="shared" si="60"/>
        <v>18</v>
      </c>
      <c r="BA21">
        <f t="shared" si="27"/>
        <v>20</v>
      </c>
      <c r="BB21">
        <v>7.0422535211267609E-2</v>
      </c>
      <c r="BC21">
        <v>32.255000000000003</v>
      </c>
      <c r="BF21">
        <f t="shared" si="28"/>
        <v>5.4357531467842071E-2</v>
      </c>
      <c r="BG21">
        <f t="shared" si="61"/>
        <v>18</v>
      </c>
      <c r="BI21">
        <f t="shared" si="29"/>
        <v>20</v>
      </c>
      <c r="BJ21">
        <f t="shared" si="4"/>
        <v>9.7560975609756101E-2</v>
      </c>
      <c r="BK21">
        <v>11.686</v>
      </c>
      <c r="BN21">
        <f t="shared" si="30"/>
        <v>0.12020906308184041</v>
      </c>
      <c r="BO21">
        <f t="shared" si="62"/>
        <v>18</v>
      </c>
      <c r="BQ21">
        <f t="shared" si="31"/>
        <v>20</v>
      </c>
      <c r="BR21">
        <f t="shared" si="5"/>
        <v>6.5146579804560262E-2</v>
      </c>
      <c r="BS21">
        <v>6.0250000000000004</v>
      </c>
      <c r="BV21">
        <f t="shared" si="32"/>
        <v>0.20061438507342219</v>
      </c>
      <c r="BW21">
        <f t="shared" si="63"/>
        <v>18</v>
      </c>
      <c r="BY21">
        <f t="shared" si="33"/>
        <v>20</v>
      </c>
      <c r="BZ21">
        <f t="shared" si="6"/>
        <v>0.11904761904761904</v>
      </c>
      <c r="CA21">
        <v>1.637</v>
      </c>
      <c r="CD21">
        <f t="shared" si="34"/>
        <v>0.5572103834775135</v>
      </c>
      <c r="CE21">
        <f t="shared" si="64"/>
        <v>18</v>
      </c>
      <c r="CG21">
        <f t="shared" si="35"/>
        <v>20</v>
      </c>
      <c r="CH21">
        <f t="shared" si="7"/>
        <v>20</v>
      </c>
      <c r="CI21">
        <v>25.172999999999998</v>
      </c>
      <c r="CL21">
        <f t="shared" si="36"/>
        <v>6.7437150063616752E-2</v>
      </c>
      <c r="CM21">
        <f t="shared" si="65"/>
        <v>18</v>
      </c>
      <c r="CO21">
        <f t="shared" si="37"/>
        <v>20</v>
      </c>
      <c r="CP21">
        <f t="shared" si="8"/>
        <v>1.1239743733842869</v>
      </c>
      <c r="CQ21">
        <v>4.819</v>
      </c>
      <c r="CT21">
        <f t="shared" si="38"/>
        <v>0.5340757331660988</v>
      </c>
      <c r="CU21">
        <f t="shared" si="66"/>
        <v>18</v>
      </c>
      <c r="CW21">
        <f t="shared" si="39"/>
        <v>20</v>
      </c>
      <c r="CX21">
        <f t="shared" si="9"/>
        <v>0.11428571428571428</v>
      </c>
      <c r="CY21" s="50">
        <v>1.7619</v>
      </c>
      <c r="DB21">
        <f t="shared" si="40"/>
        <v>0.99999999999681433</v>
      </c>
      <c r="DC21">
        <f t="shared" si="67"/>
        <v>18</v>
      </c>
      <c r="DF21">
        <v>20</v>
      </c>
      <c r="DG21">
        <v>0.58823529411764708</v>
      </c>
      <c r="DH21">
        <v>20.981000000000002</v>
      </c>
      <c r="DK21">
        <f t="shared" si="41"/>
        <v>0.38687401817937922</v>
      </c>
      <c r="DL21">
        <f t="shared" si="68"/>
        <v>18</v>
      </c>
      <c r="DN21">
        <f t="shared" si="42"/>
        <v>20</v>
      </c>
      <c r="DO21">
        <f t="shared" si="10"/>
        <v>0.8</v>
      </c>
      <c r="DP21">
        <v>202.9</v>
      </c>
      <c r="DS21">
        <f t="shared" si="43"/>
        <v>3.6336191413089899E-2</v>
      </c>
      <c r="DT21">
        <f t="shared" si="69"/>
        <v>18</v>
      </c>
      <c r="DV21">
        <f t="shared" si="44"/>
        <v>20</v>
      </c>
      <c r="DW21">
        <f t="shared" si="11"/>
        <v>0.95238095238095233</v>
      </c>
      <c r="DX21" s="1">
        <v>85.494835836125702</v>
      </c>
      <c r="EA21">
        <f t="shared" si="45"/>
        <v>7.800467285844595E-2</v>
      </c>
      <c r="EB21">
        <f t="shared" si="70"/>
        <v>18</v>
      </c>
      <c r="ED21">
        <v>20</v>
      </c>
      <c r="EE21">
        <f t="shared" si="12"/>
        <v>0.5714285714285714</v>
      </c>
      <c r="EF21" s="12">
        <v>25.34</v>
      </c>
      <c r="EI21">
        <f t="shared" si="46"/>
        <v>0.24253776900560031</v>
      </c>
      <c r="EJ21">
        <f t="shared" si="71"/>
        <v>18</v>
      </c>
      <c r="EL21">
        <v>20</v>
      </c>
      <c r="EM21">
        <f t="shared" si="13"/>
        <v>0.5714285714285714</v>
      </c>
      <c r="EN21" s="2">
        <v>5.3089535156303862</v>
      </c>
      <c r="EQ21">
        <f t="shared" si="47"/>
        <v>0.99999999999999989</v>
      </c>
      <c r="ER21">
        <f t="shared" si="72"/>
        <v>18</v>
      </c>
      <c r="EU21">
        <f t="shared" si="14"/>
        <v>0</v>
      </c>
      <c r="EY21">
        <f t="shared" si="49"/>
        <v>7.8948533079661199E-3</v>
      </c>
      <c r="EZ21">
        <f t="shared" si="73"/>
        <v>18</v>
      </c>
      <c r="FC21">
        <f t="shared" si="15"/>
        <v>0</v>
      </c>
      <c r="FD21" s="2"/>
      <c r="FG21">
        <f t="shared" si="51"/>
        <v>3.8944885478097858E-2</v>
      </c>
      <c r="FH21">
        <f t="shared" si="74"/>
        <v>18</v>
      </c>
      <c r="FJ21">
        <f t="shared" si="52"/>
        <v>20</v>
      </c>
      <c r="FK21">
        <f t="shared" si="16"/>
        <v>0.60606060606060608</v>
      </c>
      <c r="FL21">
        <v>4.8948</v>
      </c>
      <c r="FO21">
        <f t="shared" si="53"/>
        <v>0.99999999999982059</v>
      </c>
      <c r="FP21">
        <f t="shared" si="75"/>
        <v>18</v>
      </c>
      <c r="FR21">
        <f t="shared" si="54"/>
        <v>20</v>
      </c>
      <c r="FS21">
        <f t="shared" si="17"/>
        <v>0.52631578947368418</v>
      </c>
      <c r="FT21">
        <v>19.975999999999999</v>
      </c>
      <c r="FW21">
        <f t="shared" si="55"/>
        <v>0.36091584043523744</v>
      </c>
      <c r="FX21">
        <f t="shared" si="76"/>
        <v>18</v>
      </c>
    </row>
    <row r="22" spans="6:180" x14ac:dyDescent="0.25">
      <c r="F22">
        <f t="shared" si="19"/>
        <v>2.9931343809784397E-4</v>
      </c>
      <c r="G22">
        <f t="shared" si="56"/>
        <v>169</v>
      </c>
      <c r="O22">
        <f t="shared" si="20"/>
        <v>21</v>
      </c>
      <c r="P22">
        <v>0.34426229508196721</v>
      </c>
      <c r="Q22">
        <v>444.7</v>
      </c>
      <c r="T22">
        <f t="shared" si="0"/>
        <v>1.198605935142376E-2</v>
      </c>
      <c r="U22">
        <f t="shared" si="57"/>
        <v>169</v>
      </c>
      <c r="AC22">
        <f t="shared" si="21"/>
        <v>21</v>
      </c>
      <c r="AD22">
        <f t="shared" si="1"/>
        <v>0.17859268960590546</v>
      </c>
      <c r="AE22">
        <v>72.432000000000002</v>
      </c>
      <c r="AH22">
        <f t="shared" si="22"/>
        <v>0.20678687189757547</v>
      </c>
      <c r="AI22">
        <f t="shared" si="58"/>
        <v>69</v>
      </c>
      <c r="AK22">
        <f t="shared" si="23"/>
        <v>21</v>
      </c>
      <c r="AL22">
        <f t="shared" si="2"/>
        <v>0.19811320754716982</v>
      </c>
      <c r="AM22">
        <v>121.8</v>
      </c>
      <c r="AP22">
        <f t="shared" si="24"/>
        <v>1.4689760988782839E-4</v>
      </c>
      <c r="AQ22">
        <f t="shared" si="59"/>
        <v>19</v>
      </c>
      <c r="AS22">
        <f t="shared" si="25"/>
        <v>21</v>
      </c>
      <c r="AT22">
        <f t="shared" si="3"/>
        <v>0.24705882352941178</v>
      </c>
      <c r="AU22">
        <v>18.228999999999999</v>
      </c>
      <c r="AX22">
        <f t="shared" si="26"/>
        <v>0.14860999296908853</v>
      </c>
      <c r="AY22">
        <f t="shared" si="60"/>
        <v>19</v>
      </c>
      <c r="BA22">
        <f t="shared" si="27"/>
        <v>21</v>
      </c>
      <c r="BB22">
        <v>7.3943661971830985E-2</v>
      </c>
      <c r="BC22">
        <v>33.08</v>
      </c>
      <c r="BF22">
        <f t="shared" si="28"/>
        <v>5.6400513983955319E-2</v>
      </c>
      <c r="BG22">
        <f t="shared" si="61"/>
        <v>19</v>
      </c>
      <c r="BI22">
        <f t="shared" si="29"/>
        <v>21</v>
      </c>
      <c r="BJ22">
        <f t="shared" si="4"/>
        <v>0.1024390243902439</v>
      </c>
      <c r="BK22">
        <v>12.433999999999999</v>
      </c>
      <c r="BN22">
        <f t="shared" si="30"/>
        <v>0.12923117919990265</v>
      </c>
      <c r="BO22">
        <f t="shared" si="62"/>
        <v>19</v>
      </c>
      <c r="BQ22">
        <f t="shared" si="31"/>
        <v>21</v>
      </c>
      <c r="BR22">
        <f t="shared" si="5"/>
        <v>6.8403908794788276E-2</v>
      </c>
      <c r="BS22">
        <v>6.7649999999999997</v>
      </c>
      <c r="BV22">
        <f t="shared" si="32"/>
        <v>0.20780824318744326</v>
      </c>
      <c r="BW22">
        <f t="shared" si="63"/>
        <v>19</v>
      </c>
      <c r="BY22">
        <f t="shared" si="33"/>
        <v>21</v>
      </c>
      <c r="BZ22">
        <f t="shared" si="6"/>
        <v>0.125</v>
      </c>
      <c r="CA22">
        <v>1.66</v>
      </c>
      <c r="CD22">
        <f t="shared" si="34"/>
        <v>0.57893505379511156</v>
      </c>
      <c r="CE22">
        <f t="shared" si="64"/>
        <v>19</v>
      </c>
      <c r="CG22">
        <f t="shared" si="35"/>
        <v>21</v>
      </c>
      <c r="CH22">
        <f t="shared" si="7"/>
        <v>21</v>
      </c>
      <c r="CI22" s="1">
        <v>25.193000000000001</v>
      </c>
      <c r="CL22">
        <f t="shared" si="36"/>
        <v>7.0751325778759297E-2</v>
      </c>
      <c r="CM22">
        <f t="shared" si="65"/>
        <v>19</v>
      </c>
      <c r="CO22">
        <f t="shared" si="37"/>
        <v>21</v>
      </c>
      <c r="CP22">
        <f t="shared" si="8"/>
        <v>1.1801730920535012</v>
      </c>
      <c r="CQ22">
        <v>4.8263213778458063</v>
      </c>
      <c r="CT22">
        <f t="shared" si="38"/>
        <v>0.56819865189556173</v>
      </c>
      <c r="CU22">
        <f t="shared" si="66"/>
        <v>19</v>
      </c>
      <c r="CW22">
        <f t="shared" si="39"/>
        <v>21</v>
      </c>
      <c r="CX22">
        <f t="shared" si="9"/>
        <v>0.12</v>
      </c>
      <c r="CY22" s="50">
        <v>1.7930999999999999</v>
      </c>
      <c r="DB22">
        <f t="shared" si="40"/>
        <v>0.99999999999991174</v>
      </c>
      <c r="DC22">
        <f t="shared" si="67"/>
        <v>19</v>
      </c>
      <c r="DF22">
        <v>21</v>
      </c>
      <c r="DG22">
        <v>0.61764705882352944</v>
      </c>
      <c r="DH22">
        <v>21.077000000000002</v>
      </c>
      <c r="DK22">
        <f t="shared" si="41"/>
        <v>0.45382436845042862</v>
      </c>
      <c r="DL22">
        <f t="shared" si="68"/>
        <v>19</v>
      </c>
      <c r="DN22">
        <f t="shared" si="42"/>
        <v>21</v>
      </c>
      <c r="DO22">
        <f t="shared" si="10"/>
        <v>0.84</v>
      </c>
      <c r="DP22">
        <v>234.42132406679627</v>
      </c>
      <c r="DS22">
        <f t="shared" si="43"/>
        <v>3.7373454487671473E-2</v>
      </c>
      <c r="DT22">
        <f t="shared" si="69"/>
        <v>19</v>
      </c>
      <c r="DW22">
        <f t="shared" si="11"/>
        <v>0</v>
      </c>
      <c r="EA22">
        <f t="shared" si="45"/>
        <v>8.7050222097436694E-2</v>
      </c>
      <c r="EB22">
        <f t="shared" si="70"/>
        <v>19</v>
      </c>
      <c r="ED22">
        <v>21</v>
      </c>
      <c r="EE22">
        <f t="shared" si="12"/>
        <v>0.6</v>
      </c>
      <c r="EF22" s="12">
        <v>26.15</v>
      </c>
      <c r="EI22">
        <f t="shared" si="46"/>
        <v>0.2893165900051855</v>
      </c>
      <c r="EJ22">
        <f t="shared" si="71"/>
        <v>19</v>
      </c>
      <c r="EL22">
        <v>21</v>
      </c>
      <c r="EM22">
        <f t="shared" si="13"/>
        <v>0.6</v>
      </c>
      <c r="EN22" s="12">
        <v>5.31</v>
      </c>
      <c r="EQ22">
        <f t="shared" si="47"/>
        <v>1</v>
      </c>
      <c r="ER22">
        <f t="shared" si="72"/>
        <v>19</v>
      </c>
      <c r="EU22">
        <f t="shared" si="14"/>
        <v>0</v>
      </c>
      <c r="EY22">
        <f t="shared" si="49"/>
        <v>8.0696578510117117E-3</v>
      </c>
      <c r="EZ22">
        <f t="shared" si="73"/>
        <v>19</v>
      </c>
      <c r="FC22">
        <f t="shared" si="15"/>
        <v>0</v>
      </c>
      <c r="FG22">
        <f t="shared" si="51"/>
        <v>4.254370565758013E-2</v>
      </c>
      <c r="FH22">
        <f t="shared" si="74"/>
        <v>19</v>
      </c>
      <c r="FJ22">
        <f t="shared" si="52"/>
        <v>21</v>
      </c>
      <c r="FK22">
        <f t="shared" si="16"/>
        <v>0.63636363636363635</v>
      </c>
      <c r="FL22">
        <v>5.0382999999999996</v>
      </c>
      <c r="FO22">
        <f t="shared" si="53"/>
        <v>0.99999999999999678</v>
      </c>
      <c r="FP22">
        <f t="shared" si="75"/>
        <v>19</v>
      </c>
      <c r="FR22">
        <f t="shared" si="54"/>
        <v>21</v>
      </c>
      <c r="FS22">
        <f t="shared" si="17"/>
        <v>0.55263157894736847</v>
      </c>
      <c r="FT22">
        <v>20.9343</v>
      </c>
      <c r="FW22">
        <f t="shared" si="55"/>
        <v>0.43388721275872683</v>
      </c>
      <c r="FX22">
        <f t="shared" si="76"/>
        <v>19</v>
      </c>
    </row>
    <row r="23" spans="6:180" x14ac:dyDescent="0.25">
      <c r="F23">
        <f t="shared" si="19"/>
        <v>3.1172967346174233E-4</v>
      </c>
      <c r="G23">
        <f t="shared" si="56"/>
        <v>170</v>
      </c>
      <c r="O23">
        <f t="shared" si="20"/>
        <v>22</v>
      </c>
      <c r="P23">
        <v>0.36065573770491804</v>
      </c>
      <c r="Q23">
        <v>446.4</v>
      </c>
      <c r="T23">
        <f t="shared" si="0"/>
        <v>1.2180424698708395E-2</v>
      </c>
      <c r="U23">
        <f t="shared" si="57"/>
        <v>170</v>
      </c>
      <c r="AC23">
        <f t="shared" si="21"/>
        <v>22</v>
      </c>
      <c r="AD23">
        <f t="shared" si="1"/>
        <v>0.18709710339666288</v>
      </c>
      <c r="AE23">
        <v>73.283000000000001</v>
      </c>
      <c r="AH23">
        <f t="shared" si="22"/>
        <v>0.22571211340013403</v>
      </c>
      <c r="AI23">
        <f t="shared" si="58"/>
        <v>70</v>
      </c>
      <c r="AK23">
        <f t="shared" si="23"/>
        <v>22</v>
      </c>
      <c r="AL23">
        <f t="shared" si="2"/>
        <v>0.20754716981132076</v>
      </c>
      <c r="AM23">
        <v>121.816</v>
      </c>
      <c r="AP23">
        <f t="shared" si="24"/>
        <v>1.6277359089006979E-4</v>
      </c>
      <c r="AQ23">
        <f t="shared" si="59"/>
        <v>20</v>
      </c>
      <c r="AS23">
        <f t="shared" si="25"/>
        <v>22</v>
      </c>
      <c r="AT23">
        <f t="shared" si="3"/>
        <v>0.25882352941176473</v>
      </c>
      <c r="AU23">
        <v>18.707999999999998</v>
      </c>
      <c r="AX23">
        <f t="shared" si="26"/>
        <v>0.1591745615591583</v>
      </c>
      <c r="AY23">
        <f t="shared" si="60"/>
        <v>20</v>
      </c>
      <c r="BA23">
        <f t="shared" si="27"/>
        <v>22</v>
      </c>
      <c r="BB23">
        <v>7.746478873239436E-2</v>
      </c>
      <c r="BC23">
        <v>33.841000000000001</v>
      </c>
      <c r="BF23">
        <f t="shared" si="28"/>
        <v>5.850353970866215E-2</v>
      </c>
      <c r="BG23">
        <f t="shared" si="61"/>
        <v>20</v>
      </c>
      <c r="BI23">
        <f t="shared" si="29"/>
        <v>22</v>
      </c>
      <c r="BJ23">
        <f t="shared" si="4"/>
        <v>0.10731707317073171</v>
      </c>
      <c r="BK23">
        <v>13.022</v>
      </c>
      <c r="BN23">
        <f t="shared" si="30"/>
        <v>0.13871218141211636</v>
      </c>
      <c r="BO23">
        <f t="shared" si="62"/>
        <v>20</v>
      </c>
      <c r="BQ23">
        <f t="shared" si="31"/>
        <v>22</v>
      </c>
      <c r="BR23">
        <f t="shared" si="5"/>
        <v>7.1661237785016291E-2</v>
      </c>
      <c r="BS23">
        <v>6.7919999999999998</v>
      </c>
      <c r="BV23">
        <f t="shared" si="32"/>
        <v>0.2151522627005103</v>
      </c>
      <c r="BW23">
        <f t="shared" si="63"/>
        <v>20</v>
      </c>
      <c r="BY23">
        <f t="shared" si="33"/>
        <v>22</v>
      </c>
      <c r="BZ23">
        <f t="shared" si="6"/>
        <v>0.13095238095238096</v>
      </c>
      <c r="CA23">
        <v>1.671</v>
      </c>
      <c r="CD23">
        <f t="shared" si="34"/>
        <v>0.60042194986276032</v>
      </c>
      <c r="CE23">
        <f t="shared" si="64"/>
        <v>20</v>
      </c>
      <c r="CG23">
        <f t="shared" si="35"/>
        <v>22</v>
      </c>
      <c r="CH23">
        <f t="shared" si="7"/>
        <v>22</v>
      </c>
      <c r="CI23">
        <v>25.437000000000001</v>
      </c>
      <c r="CL23">
        <f t="shared" si="36"/>
        <v>7.4189249684412775E-2</v>
      </c>
      <c r="CM23">
        <f t="shared" si="65"/>
        <v>20</v>
      </c>
      <c r="CO23">
        <f t="shared" si="37"/>
        <v>22</v>
      </c>
      <c r="CP23">
        <f t="shared" si="8"/>
        <v>1.2363718107227155</v>
      </c>
      <c r="CQ23" s="1">
        <v>5.2880000000000003</v>
      </c>
      <c r="CT23">
        <f t="shared" si="38"/>
        <v>0.60181989272153269</v>
      </c>
      <c r="CU23">
        <f t="shared" si="66"/>
        <v>20</v>
      </c>
      <c r="CW23">
        <f t="shared" si="39"/>
        <v>22</v>
      </c>
      <c r="CX23">
        <f t="shared" si="9"/>
        <v>0.12571428571428572</v>
      </c>
      <c r="CY23" s="50">
        <v>1.8049999999999999</v>
      </c>
      <c r="DB23">
        <f t="shared" si="40"/>
        <v>0.99999999999999811</v>
      </c>
      <c r="DC23">
        <f t="shared" si="67"/>
        <v>20</v>
      </c>
      <c r="DF23">
        <v>22</v>
      </c>
      <c r="DG23">
        <v>0.6470588235294118</v>
      </c>
      <c r="DH23">
        <v>21.530999999999999</v>
      </c>
      <c r="DK23">
        <f t="shared" si="41"/>
        <v>0.5221164669899907</v>
      </c>
      <c r="DL23">
        <f t="shared" si="68"/>
        <v>20</v>
      </c>
      <c r="DN23">
        <f t="shared" si="42"/>
        <v>22</v>
      </c>
      <c r="DO23">
        <f t="shared" si="10"/>
        <v>0.88</v>
      </c>
      <c r="DP23">
        <v>292.06206896551726</v>
      </c>
      <c r="DS23">
        <f t="shared" si="43"/>
        <v>3.8434778429443921E-2</v>
      </c>
      <c r="DT23">
        <f t="shared" si="69"/>
        <v>20</v>
      </c>
      <c r="DW23">
        <f t="shared" si="11"/>
        <v>0</v>
      </c>
      <c r="EA23">
        <f t="shared" si="45"/>
        <v>9.6857116057056783E-2</v>
      </c>
      <c r="EB23">
        <f t="shared" si="70"/>
        <v>20</v>
      </c>
      <c r="ED23">
        <v>22</v>
      </c>
      <c r="EE23">
        <f t="shared" si="12"/>
        <v>0.62857142857142856</v>
      </c>
      <c r="EF23" s="12">
        <v>26.6</v>
      </c>
      <c r="EI23">
        <f t="shared" si="46"/>
        <v>0.33994908520594869</v>
      </c>
      <c r="EJ23">
        <f t="shared" si="71"/>
        <v>20</v>
      </c>
      <c r="EL23">
        <v>22</v>
      </c>
      <c r="EM23">
        <f t="shared" si="13"/>
        <v>0.62857142857142856</v>
      </c>
      <c r="EN23" s="12">
        <v>5.44</v>
      </c>
      <c r="EQ23">
        <f t="shared" si="47"/>
        <v>1</v>
      </c>
      <c r="ER23">
        <f t="shared" si="72"/>
        <v>20</v>
      </c>
      <c r="EU23">
        <f t="shared" si="14"/>
        <v>0</v>
      </c>
      <c r="EY23">
        <f t="shared" si="49"/>
        <v>8.2478552472122404E-3</v>
      </c>
      <c r="EZ23">
        <f t="shared" si="73"/>
        <v>20</v>
      </c>
      <c r="FC23">
        <f t="shared" si="15"/>
        <v>0</v>
      </c>
      <c r="FG23">
        <f t="shared" si="51"/>
        <v>4.6406819332934737E-2</v>
      </c>
      <c r="FH23">
        <f t="shared" si="74"/>
        <v>20</v>
      </c>
      <c r="FJ23">
        <f t="shared" si="52"/>
        <v>22</v>
      </c>
      <c r="FK23">
        <f t="shared" si="16"/>
        <v>0.66666666666666663</v>
      </c>
      <c r="FL23">
        <v>5.1440000000000001</v>
      </c>
      <c r="FO23">
        <f t="shared" si="53"/>
        <v>1</v>
      </c>
      <c r="FP23">
        <f t="shared" si="75"/>
        <v>20</v>
      </c>
      <c r="FR23">
        <f t="shared" si="54"/>
        <v>22</v>
      </c>
      <c r="FS23">
        <f t="shared" si="17"/>
        <v>0.57894736842105265</v>
      </c>
      <c r="FT23">
        <v>20.981000000000002</v>
      </c>
      <c r="FW23">
        <f t="shared" si="55"/>
        <v>0.50919068716046301</v>
      </c>
      <c r="FX23">
        <f t="shared" si="76"/>
        <v>20</v>
      </c>
    </row>
    <row r="24" spans="6:180" x14ac:dyDescent="0.25">
      <c r="F24">
        <f t="shared" si="19"/>
        <v>3.2462373830620454E-4</v>
      </c>
      <c r="G24">
        <f t="shared" si="56"/>
        <v>171</v>
      </c>
      <c r="O24">
        <f t="shared" si="20"/>
        <v>23</v>
      </c>
      <c r="P24">
        <v>0.37704918032786883</v>
      </c>
      <c r="Q24">
        <v>448.44</v>
      </c>
      <c r="T24">
        <f t="shared" si="0"/>
        <v>1.2377515849545733E-2</v>
      </c>
      <c r="U24">
        <f t="shared" si="57"/>
        <v>171</v>
      </c>
      <c r="AC24">
        <f t="shared" si="21"/>
        <v>23</v>
      </c>
      <c r="AD24">
        <f t="shared" si="1"/>
        <v>0.19560151718742028</v>
      </c>
      <c r="AE24">
        <v>74.167000000000002</v>
      </c>
      <c r="AH24">
        <f t="shared" si="22"/>
        <v>0.24558009957194366</v>
      </c>
      <c r="AI24">
        <f t="shared" si="58"/>
        <v>71</v>
      </c>
      <c r="AK24">
        <f t="shared" si="23"/>
        <v>23</v>
      </c>
      <c r="AL24">
        <f t="shared" si="2"/>
        <v>0.21698113207547171</v>
      </c>
      <c r="AM24">
        <v>122.76</v>
      </c>
      <c r="AP24">
        <f t="shared" si="24"/>
        <v>1.802444537335802E-4</v>
      </c>
      <c r="AQ24">
        <f t="shared" si="59"/>
        <v>21</v>
      </c>
      <c r="AS24">
        <f t="shared" si="25"/>
        <v>23</v>
      </c>
      <c r="AT24">
        <f t="shared" si="3"/>
        <v>0.27058823529411763</v>
      </c>
      <c r="AU24">
        <v>18.928000000000001</v>
      </c>
      <c r="AX24">
        <f t="shared" si="26"/>
        <v>0.17021936841025806</v>
      </c>
      <c r="AY24">
        <f t="shared" si="60"/>
        <v>21</v>
      </c>
      <c r="BA24">
        <f t="shared" si="27"/>
        <v>23</v>
      </c>
      <c r="BB24">
        <v>8.098591549295775E-2</v>
      </c>
      <c r="BC24">
        <v>34.051000000000002</v>
      </c>
      <c r="BF24">
        <f t="shared" si="28"/>
        <v>6.0667651048174745E-2</v>
      </c>
      <c r="BG24">
        <f t="shared" si="61"/>
        <v>21</v>
      </c>
      <c r="BI24">
        <f t="shared" si="29"/>
        <v>23</v>
      </c>
      <c r="BJ24">
        <f t="shared" si="4"/>
        <v>0.11219512195121951</v>
      </c>
      <c r="BK24">
        <v>13.101000000000001</v>
      </c>
      <c r="BN24">
        <f t="shared" si="30"/>
        <v>0.14865622185742783</v>
      </c>
      <c r="BO24">
        <f t="shared" si="62"/>
        <v>21</v>
      </c>
      <c r="BQ24">
        <f t="shared" si="31"/>
        <v>23</v>
      </c>
      <c r="BR24">
        <f t="shared" si="5"/>
        <v>7.4918566775244305E-2</v>
      </c>
      <c r="BS24">
        <v>6.8769999999999998</v>
      </c>
      <c r="BV24">
        <f t="shared" si="32"/>
        <v>0.2226447508417215</v>
      </c>
      <c r="BW24">
        <f t="shared" si="63"/>
        <v>21</v>
      </c>
      <c r="BY24">
        <f t="shared" si="33"/>
        <v>23</v>
      </c>
      <c r="BZ24">
        <f t="shared" si="6"/>
        <v>0.13690476190476192</v>
      </c>
      <c r="CA24">
        <v>1.76</v>
      </c>
      <c r="CD24">
        <f t="shared" si="34"/>
        <v>0.62160887141284094</v>
      </c>
      <c r="CE24">
        <f t="shared" si="64"/>
        <v>21</v>
      </c>
      <c r="CG24">
        <f t="shared" si="35"/>
        <v>23</v>
      </c>
      <c r="CH24">
        <f t="shared" si="7"/>
        <v>23</v>
      </c>
      <c r="CI24">
        <v>26.036000000000001</v>
      </c>
      <c r="CL24">
        <f t="shared" si="36"/>
        <v>7.7753325765864981E-2</v>
      </c>
      <c r="CM24">
        <f t="shared" si="65"/>
        <v>21</v>
      </c>
      <c r="CO24">
        <f t="shared" si="37"/>
        <v>23</v>
      </c>
      <c r="CP24">
        <f t="shared" si="8"/>
        <v>1.2925705293919298</v>
      </c>
      <c r="CQ24">
        <v>5.4116999999999997</v>
      </c>
      <c r="CT24">
        <f t="shared" si="38"/>
        <v>0.63470134728055849</v>
      </c>
      <c r="CU24">
        <f t="shared" si="66"/>
        <v>21</v>
      </c>
      <c r="CW24">
        <f t="shared" si="39"/>
        <v>23</v>
      </c>
      <c r="CX24">
        <f t="shared" si="9"/>
        <v>0.13142857142857142</v>
      </c>
      <c r="CY24" s="50">
        <v>1.8240000000000001</v>
      </c>
      <c r="DB24">
        <f t="shared" si="40"/>
        <v>1</v>
      </c>
      <c r="DC24">
        <f t="shared" si="67"/>
        <v>21</v>
      </c>
      <c r="DF24">
        <v>23</v>
      </c>
      <c r="DG24">
        <v>0.67647058823529416</v>
      </c>
      <c r="DH24">
        <v>21.89</v>
      </c>
      <c r="DK24">
        <f t="shared" si="41"/>
        <v>0.5897637039423147</v>
      </c>
      <c r="DL24">
        <f t="shared" si="68"/>
        <v>21</v>
      </c>
      <c r="DN24">
        <f t="shared" si="42"/>
        <v>23</v>
      </c>
      <c r="DO24">
        <f t="shared" si="10"/>
        <v>0.92</v>
      </c>
      <c r="DP24">
        <v>306.12667025193394</v>
      </c>
      <c r="DS24">
        <f t="shared" si="43"/>
        <v>3.9520541553075828E-2</v>
      </c>
      <c r="DT24">
        <f t="shared" si="69"/>
        <v>21</v>
      </c>
      <c r="DW24">
        <f t="shared" si="11"/>
        <v>0</v>
      </c>
      <c r="DX24" s="2"/>
      <c r="EA24">
        <f t="shared" si="45"/>
        <v>0.10745190224875059</v>
      </c>
      <c r="EB24">
        <f t="shared" si="70"/>
        <v>21</v>
      </c>
      <c r="ED24">
        <v>23</v>
      </c>
      <c r="EE24">
        <f t="shared" si="12"/>
        <v>0.65714285714285714</v>
      </c>
      <c r="EF24" s="12">
        <v>27.39</v>
      </c>
      <c r="EI24">
        <f t="shared" si="46"/>
        <v>0.39364865463878818</v>
      </c>
      <c r="EJ24">
        <f t="shared" si="71"/>
        <v>21</v>
      </c>
      <c r="EL24">
        <v>23</v>
      </c>
      <c r="EM24">
        <f t="shared" si="13"/>
        <v>0.65714285714285714</v>
      </c>
      <c r="EN24" s="12">
        <v>5.54</v>
      </c>
      <c r="EQ24">
        <f t="shared" si="47"/>
        <v>1</v>
      </c>
      <c r="ER24">
        <f t="shared" si="72"/>
        <v>21</v>
      </c>
      <c r="EU24">
        <f t="shared" si="14"/>
        <v>0</v>
      </c>
      <c r="EY24">
        <f t="shared" si="49"/>
        <v>8.4294997513906893E-3</v>
      </c>
      <c r="EZ24">
        <f t="shared" si="73"/>
        <v>21</v>
      </c>
      <c r="FC24">
        <f t="shared" si="15"/>
        <v>0</v>
      </c>
      <c r="FD24" s="2"/>
      <c r="FG24">
        <f t="shared" si="51"/>
        <v>5.0546616770554186E-2</v>
      </c>
      <c r="FH24">
        <f t="shared" si="74"/>
        <v>21</v>
      </c>
      <c r="FJ24">
        <f t="shared" si="52"/>
        <v>23</v>
      </c>
      <c r="FK24">
        <f t="shared" si="16"/>
        <v>0.69696969696969702</v>
      </c>
      <c r="FL24">
        <v>5.335</v>
      </c>
      <c r="FO24">
        <f t="shared" si="53"/>
        <v>1</v>
      </c>
      <c r="FP24">
        <f t="shared" si="75"/>
        <v>21</v>
      </c>
      <c r="FR24">
        <f t="shared" si="54"/>
        <v>23</v>
      </c>
      <c r="FS24">
        <f t="shared" si="17"/>
        <v>0.60526315789473684</v>
      </c>
      <c r="FT24">
        <v>21.077000000000002</v>
      </c>
      <c r="FW24">
        <f t="shared" si="55"/>
        <v>0.58416703618971322</v>
      </c>
      <c r="FX24">
        <f t="shared" si="76"/>
        <v>21</v>
      </c>
    </row>
    <row r="25" spans="6:180" x14ac:dyDescent="0.25">
      <c r="F25">
        <f t="shared" si="19"/>
        <v>3.3801239026964142E-4</v>
      </c>
      <c r="G25">
        <f t="shared" si="56"/>
        <v>172</v>
      </c>
      <c r="O25">
        <f t="shared" si="20"/>
        <v>24</v>
      </c>
      <c r="P25">
        <v>0.39344262295081966</v>
      </c>
      <c r="Q25">
        <v>478.89</v>
      </c>
      <c r="T25">
        <f t="shared" si="0"/>
        <v>1.2577363383727792E-2</v>
      </c>
      <c r="U25">
        <f t="shared" si="57"/>
        <v>172</v>
      </c>
      <c r="AC25">
        <f t="shared" si="21"/>
        <v>24</v>
      </c>
      <c r="AD25">
        <f t="shared" si="1"/>
        <v>0.20410593097817767</v>
      </c>
      <c r="AE25">
        <v>74.805999999999997</v>
      </c>
      <c r="AH25">
        <f t="shared" si="22"/>
        <v>0.26635102027842894</v>
      </c>
      <c r="AI25">
        <f t="shared" si="58"/>
        <v>72</v>
      </c>
      <c r="AK25">
        <f t="shared" si="23"/>
        <v>24</v>
      </c>
      <c r="AL25">
        <f t="shared" si="2"/>
        <v>0.22641509433962265</v>
      </c>
      <c r="AM25">
        <v>124.068</v>
      </c>
      <c r="AP25">
        <f t="shared" si="24"/>
        <v>1.9945678328505797E-4</v>
      </c>
      <c r="AQ25">
        <f t="shared" si="59"/>
        <v>22</v>
      </c>
      <c r="AS25">
        <f t="shared" si="25"/>
        <v>24</v>
      </c>
      <c r="AT25">
        <f t="shared" si="3"/>
        <v>0.28235294117647058</v>
      </c>
      <c r="AU25">
        <v>19.099999999999998</v>
      </c>
      <c r="AX25">
        <f t="shared" si="26"/>
        <v>0.18174334571157161</v>
      </c>
      <c r="AY25">
        <f t="shared" si="60"/>
        <v>22</v>
      </c>
      <c r="BA25">
        <f t="shared" si="27"/>
        <v>24</v>
      </c>
      <c r="BB25">
        <v>8.4507042253521125E-2</v>
      </c>
      <c r="BC25">
        <v>34.164999999999999</v>
      </c>
      <c r="BF25">
        <f t="shared" si="28"/>
        <v>6.289387933453329E-2</v>
      </c>
      <c r="BG25">
        <f t="shared" si="61"/>
        <v>22</v>
      </c>
      <c r="BI25">
        <f t="shared" si="29"/>
        <v>24</v>
      </c>
      <c r="BJ25">
        <f t="shared" si="4"/>
        <v>0.11707317073170732</v>
      </c>
      <c r="BK25">
        <v>13.201000000000001</v>
      </c>
      <c r="BN25">
        <f t="shared" si="30"/>
        <v>0.15906582840380276</v>
      </c>
      <c r="BO25">
        <f t="shared" si="62"/>
        <v>22</v>
      </c>
      <c r="BQ25">
        <f t="shared" si="31"/>
        <v>24</v>
      </c>
      <c r="BR25">
        <f t="shared" si="5"/>
        <v>7.8175895765472306E-2</v>
      </c>
      <c r="BS25">
        <v>7.0590000000000002</v>
      </c>
      <c r="BV25">
        <f t="shared" si="32"/>
        <v>0.23028378750204745</v>
      </c>
      <c r="BW25">
        <f t="shared" si="63"/>
        <v>22</v>
      </c>
      <c r="BY25">
        <f t="shared" si="33"/>
        <v>24</v>
      </c>
      <c r="BZ25">
        <f t="shared" si="6"/>
        <v>0.14285714285714285</v>
      </c>
      <c r="CA25">
        <v>1.8</v>
      </c>
      <c r="CD25">
        <f t="shared" si="34"/>
        <v>0.64243630319274991</v>
      </c>
      <c r="CE25">
        <f t="shared" si="64"/>
        <v>22</v>
      </c>
      <c r="CG25">
        <f t="shared" si="35"/>
        <v>24</v>
      </c>
      <c r="CH25">
        <f t="shared" si="7"/>
        <v>24</v>
      </c>
      <c r="CI25" s="2">
        <v>26.064</v>
      </c>
      <c r="CL25">
        <f t="shared" si="36"/>
        <v>8.1445886522098873E-2</v>
      </c>
      <c r="CM25">
        <f t="shared" si="65"/>
        <v>22</v>
      </c>
      <c r="CO25">
        <f t="shared" si="37"/>
        <v>24</v>
      </c>
      <c r="CP25">
        <f t="shared" si="8"/>
        <v>1.3487692480611442</v>
      </c>
      <c r="CQ25">
        <v>5.4219999999999997</v>
      </c>
      <c r="CT25">
        <f t="shared" si="38"/>
        <v>0.66662099004084663</v>
      </c>
      <c r="CU25">
        <f t="shared" si="66"/>
        <v>22</v>
      </c>
      <c r="CW25">
        <f t="shared" si="39"/>
        <v>24</v>
      </c>
      <c r="CX25">
        <f t="shared" si="9"/>
        <v>0.13714285714285715</v>
      </c>
      <c r="CY25" s="50">
        <v>1.8240000000000001</v>
      </c>
      <c r="DB25">
        <f t="shared" si="40"/>
        <v>1</v>
      </c>
      <c r="DC25">
        <f t="shared" si="67"/>
        <v>22</v>
      </c>
      <c r="DF25">
        <v>24</v>
      </c>
      <c r="DG25">
        <v>0.70588235294117652</v>
      </c>
      <c r="DH25">
        <v>22.248999999999999</v>
      </c>
      <c r="DK25">
        <f t="shared" si="41"/>
        <v>0.65483533090699042</v>
      </c>
      <c r="DL25">
        <f t="shared" si="68"/>
        <v>22</v>
      </c>
      <c r="DN25">
        <f t="shared" si="42"/>
        <v>24</v>
      </c>
      <c r="DO25">
        <f t="shared" si="10"/>
        <v>0.96</v>
      </c>
      <c r="DP25">
        <v>368.86884816392944</v>
      </c>
      <c r="DS25">
        <f t="shared" si="43"/>
        <v>4.0631122698131253E-2</v>
      </c>
      <c r="DT25">
        <f t="shared" si="69"/>
        <v>22</v>
      </c>
      <c r="DW25">
        <f t="shared" si="11"/>
        <v>0</v>
      </c>
      <c r="DX25" s="2"/>
      <c r="EA25">
        <f t="shared" si="45"/>
        <v>0.11885747488034201</v>
      </c>
      <c r="EB25">
        <f t="shared" si="70"/>
        <v>22</v>
      </c>
      <c r="ED25">
        <v>24</v>
      </c>
      <c r="EE25">
        <f t="shared" si="12"/>
        <v>0.68571428571428572</v>
      </c>
      <c r="EF25" s="12">
        <v>27.82</v>
      </c>
      <c r="EI25">
        <f t="shared" si="46"/>
        <v>0.44945372929261934</v>
      </c>
      <c r="EJ25">
        <f t="shared" si="71"/>
        <v>22</v>
      </c>
      <c r="EL25">
        <v>24</v>
      </c>
      <c r="EM25">
        <f t="shared" si="13"/>
        <v>0.68571428571428572</v>
      </c>
      <c r="EN25" s="12">
        <v>5.56</v>
      </c>
      <c r="EQ25">
        <f t="shared" si="47"/>
        <v>1</v>
      </c>
      <c r="ER25">
        <f t="shared" si="72"/>
        <v>22</v>
      </c>
      <c r="EU25">
        <f t="shared" si="14"/>
        <v>0</v>
      </c>
      <c r="EY25">
        <f t="shared" si="49"/>
        <v>8.6146462234504596E-3</v>
      </c>
      <c r="EZ25">
        <f t="shared" si="73"/>
        <v>22</v>
      </c>
      <c r="FC25">
        <f t="shared" si="15"/>
        <v>0</v>
      </c>
      <c r="FD25" s="2"/>
      <c r="FG25">
        <f t="shared" si="51"/>
        <v>5.4975405444139452E-2</v>
      </c>
      <c r="FH25">
        <f t="shared" si="74"/>
        <v>22</v>
      </c>
      <c r="FJ25">
        <f t="shared" si="52"/>
        <v>24</v>
      </c>
      <c r="FK25">
        <f t="shared" si="16"/>
        <v>0.72727272727272729</v>
      </c>
      <c r="FL25">
        <v>5.694</v>
      </c>
      <c r="FO25">
        <f t="shared" si="53"/>
        <v>1</v>
      </c>
      <c r="FP25">
        <f t="shared" si="75"/>
        <v>22</v>
      </c>
      <c r="FR25">
        <f t="shared" si="54"/>
        <v>24</v>
      </c>
      <c r="FS25">
        <f t="shared" si="17"/>
        <v>0.63157894736842102</v>
      </c>
      <c r="FT25">
        <v>21.173500000000001</v>
      </c>
      <c r="FW25">
        <f t="shared" si="55"/>
        <v>0.65619155006645069</v>
      </c>
      <c r="FX25">
        <f t="shared" si="76"/>
        <v>22</v>
      </c>
    </row>
    <row r="26" spans="6:180" x14ac:dyDescent="0.25">
      <c r="F26">
        <f t="shared" si="19"/>
        <v>3.5191290695829841E-4</v>
      </c>
      <c r="G26">
        <f t="shared" si="56"/>
        <v>173</v>
      </c>
      <c r="O26">
        <f t="shared" si="20"/>
        <v>25</v>
      </c>
      <c r="P26">
        <v>0.4098360655737705</v>
      </c>
      <c r="Q26">
        <v>480.45</v>
      </c>
      <c r="T26">
        <f t="shared" si="0"/>
        <v>1.2779998096300531E-2</v>
      </c>
      <c r="U26">
        <f t="shared" si="57"/>
        <v>173</v>
      </c>
      <c r="AC26">
        <f t="shared" si="21"/>
        <v>25</v>
      </c>
      <c r="AD26">
        <f t="shared" si="1"/>
        <v>0.21261034476893509</v>
      </c>
      <c r="AE26">
        <v>75.516999999999996</v>
      </c>
      <c r="AH26">
        <f t="shared" si="22"/>
        <v>0.28797557265609908</v>
      </c>
      <c r="AI26">
        <f t="shared" si="58"/>
        <v>73</v>
      </c>
      <c r="AK26">
        <f t="shared" si="23"/>
        <v>25</v>
      </c>
      <c r="AL26">
        <f t="shared" si="2"/>
        <v>0.23584905660377359</v>
      </c>
      <c r="AM26">
        <v>125.3</v>
      </c>
      <c r="AP26">
        <f t="shared" si="24"/>
        <v>2.2056918254826358E-4</v>
      </c>
      <c r="AQ26">
        <f t="shared" si="59"/>
        <v>23</v>
      </c>
      <c r="AS26">
        <f t="shared" si="25"/>
        <v>25</v>
      </c>
      <c r="AT26">
        <f t="shared" si="3"/>
        <v>0.29411764705882354</v>
      </c>
      <c r="AU26">
        <v>19.276</v>
      </c>
      <c r="AX26">
        <f t="shared" si="26"/>
        <v>0.19374343764828356</v>
      </c>
      <c r="AY26">
        <f t="shared" si="60"/>
        <v>23</v>
      </c>
      <c r="BA26">
        <f t="shared" si="27"/>
        <v>25</v>
      </c>
      <c r="BB26">
        <v>8.8028169014084501E-2</v>
      </c>
      <c r="BC26">
        <v>34.674999999999997</v>
      </c>
      <c r="BF26">
        <f t="shared" si="28"/>
        <v>6.5183243458803303E-2</v>
      </c>
      <c r="BG26">
        <f t="shared" si="61"/>
        <v>23</v>
      </c>
      <c r="BI26">
        <f t="shared" si="29"/>
        <v>25</v>
      </c>
      <c r="BJ26">
        <f t="shared" si="4"/>
        <v>0.12195121951219512</v>
      </c>
      <c r="BK26">
        <v>14.366</v>
      </c>
      <c r="BN26">
        <f t="shared" si="30"/>
        <v>0.1699418120517584</v>
      </c>
      <c r="BO26">
        <f t="shared" si="62"/>
        <v>23</v>
      </c>
      <c r="BQ26">
        <f t="shared" si="31"/>
        <v>25</v>
      </c>
      <c r="BR26">
        <f t="shared" si="5"/>
        <v>8.143322475570032E-2</v>
      </c>
      <c r="BS26">
        <v>7.2679999999999998</v>
      </c>
      <c r="BV26">
        <f t="shared" si="32"/>
        <v>0.23806722445917491</v>
      </c>
      <c r="BW26">
        <f t="shared" si="63"/>
        <v>23</v>
      </c>
      <c r="BY26">
        <f t="shared" si="33"/>
        <v>25</v>
      </c>
      <c r="BZ26">
        <f t="shared" si="6"/>
        <v>0.14880952380952381</v>
      </c>
      <c r="CA26">
        <v>1.9</v>
      </c>
      <c r="CD26">
        <f t="shared" si="34"/>
        <v>0.66284791355466233</v>
      </c>
      <c r="CE26">
        <f t="shared" si="64"/>
        <v>23</v>
      </c>
      <c r="CG26">
        <f t="shared" si="35"/>
        <v>25</v>
      </c>
      <c r="CH26">
        <f t="shared" si="7"/>
        <v>25</v>
      </c>
      <c r="CI26">
        <v>30.202000000000002</v>
      </c>
      <c r="CL26">
        <f t="shared" si="36"/>
        <v>8.5269185938369893E-2</v>
      </c>
      <c r="CM26">
        <f t="shared" si="65"/>
        <v>23</v>
      </c>
      <c r="CO26">
        <f t="shared" si="37"/>
        <v>25</v>
      </c>
      <c r="CP26">
        <f t="shared" si="8"/>
        <v>1.4049679667303585</v>
      </c>
      <c r="CQ26">
        <v>5.4660000000000002</v>
      </c>
      <c r="CT26">
        <f t="shared" si="38"/>
        <v>0.69737733626097109</v>
      </c>
      <c r="CU26">
        <f t="shared" si="66"/>
        <v>23</v>
      </c>
      <c r="CW26">
        <f t="shared" si="39"/>
        <v>25</v>
      </c>
      <c r="CX26">
        <f t="shared" si="9"/>
        <v>0.14285714285714285</v>
      </c>
      <c r="CY26" s="50">
        <v>1.8649</v>
      </c>
      <c r="DB26">
        <f t="shared" si="40"/>
        <v>1</v>
      </c>
      <c r="DC26">
        <f t="shared" si="67"/>
        <v>23</v>
      </c>
      <c r="DF26">
        <v>25</v>
      </c>
      <c r="DG26">
        <v>0.73529411764705888</v>
      </c>
      <c r="DH26">
        <v>23.254000000000001</v>
      </c>
      <c r="DK26">
        <f t="shared" si="41"/>
        <v>0.71562016885804747</v>
      </c>
      <c r="DL26">
        <f t="shared" si="68"/>
        <v>23</v>
      </c>
      <c r="DO26">
        <f t="shared" si="10"/>
        <v>0</v>
      </c>
      <c r="DS26">
        <f t="shared" si="43"/>
        <v>4.1766901050775886E-2</v>
      </c>
      <c r="DT26">
        <f t="shared" si="69"/>
        <v>23</v>
      </c>
      <c r="DW26">
        <f t="shared" si="11"/>
        <v>0</v>
      </c>
      <c r="DX26" s="2"/>
      <c r="EA26">
        <f t="shared" si="45"/>
        <v>0.13109253681945193</v>
      </c>
      <c r="EB26">
        <f t="shared" si="70"/>
        <v>23</v>
      </c>
      <c r="ED26">
        <v>25</v>
      </c>
      <c r="EE26">
        <f t="shared" si="12"/>
        <v>0.7142857142857143</v>
      </c>
      <c r="EF26" s="12">
        <v>28.73</v>
      </c>
      <c r="EI26">
        <f t="shared" si="46"/>
        <v>0.50627854046248721</v>
      </c>
      <c r="EJ26">
        <f t="shared" si="71"/>
        <v>23</v>
      </c>
      <c r="EL26">
        <v>25</v>
      </c>
      <c r="EM26">
        <f t="shared" si="13"/>
        <v>0.7142857142857143</v>
      </c>
      <c r="EN26" s="2">
        <v>5.58</v>
      </c>
      <c r="EQ26">
        <f t="shared" si="47"/>
        <v>1</v>
      </c>
      <c r="ER26">
        <f t="shared" si="72"/>
        <v>23</v>
      </c>
      <c r="EU26">
        <f t="shared" si="14"/>
        <v>0</v>
      </c>
      <c r="EY26">
        <f t="shared" si="49"/>
        <v>8.8033501294510763E-3</v>
      </c>
      <c r="EZ26">
        <f t="shared" si="73"/>
        <v>23</v>
      </c>
      <c r="FC26">
        <f t="shared" si="15"/>
        <v>0</v>
      </c>
      <c r="FD26" s="2"/>
      <c r="FG26">
        <f t="shared" si="51"/>
        <v>5.9705339510875102E-2</v>
      </c>
      <c r="FH26">
        <f t="shared" si="74"/>
        <v>23</v>
      </c>
      <c r="FJ26">
        <f t="shared" si="52"/>
        <v>25</v>
      </c>
      <c r="FK26">
        <f t="shared" si="16"/>
        <v>0.75757575757575757</v>
      </c>
      <c r="FL26">
        <v>6.077</v>
      </c>
      <c r="FO26">
        <f t="shared" si="53"/>
        <v>1</v>
      </c>
      <c r="FP26">
        <f t="shared" si="75"/>
        <v>23</v>
      </c>
      <c r="FR26">
        <f t="shared" si="54"/>
        <v>25</v>
      </c>
      <c r="FS26">
        <f t="shared" si="17"/>
        <v>0.65789473684210531</v>
      </c>
      <c r="FT26">
        <v>21.530999999999999</v>
      </c>
      <c r="FW26">
        <f t="shared" si="55"/>
        <v>0.72294644995706614</v>
      </c>
      <c r="FX26">
        <f t="shared" si="76"/>
        <v>23</v>
      </c>
    </row>
    <row r="27" spans="6:180" x14ac:dyDescent="0.25">
      <c r="F27">
        <f t="shared" si="19"/>
        <v>3.6634309942292853E-4</v>
      </c>
      <c r="G27">
        <f t="shared" si="56"/>
        <v>174</v>
      </c>
      <c r="O27">
        <f t="shared" si="20"/>
        <v>26</v>
      </c>
      <c r="P27">
        <v>0.42622950819672129</v>
      </c>
      <c r="Q27">
        <v>493.39</v>
      </c>
      <c r="T27">
        <f t="shared" si="0"/>
        <v>1.2985450997010496E-2</v>
      </c>
      <c r="U27">
        <f t="shared" si="57"/>
        <v>174</v>
      </c>
      <c r="AC27">
        <f t="shared" si="21"/>
        <v>26</v>
      </c>
      <c r="AD27">
        <f t="shared" si="1"/>
        <v>0.22111475855969248</v>
      </c>
      <c r="AE27">
        <v>76.543000000000006</v>
      </c>
      <c r="AH27">
        <f t="shared" si="22"/>
        <v>0.31039517911702758</v>
      </c>
      <c r="AI27">
        <f t="shared" si="58"/>
        <v>74</v>
      </c>
      <c r="AK27">
        <f t="shared" si="23"/>
        <v>26</v>
      </c>
      <c r="AL27">
        <f t="shared" si="2"/>
        <v>0.24528301886792453</v>
      </c>
      <c r="AM27">
        <v>125.738</v>
      </c>
      <c r="AP27">
        <f t="shared" si="24"/>
        <v>2.4375311179587872E-4</v>
      </c>
      <c r="AQ27">
        <f t="shared" si="59"/>
        <v>24</v>
      </c>
      <c r="AS27">
        <f t="shared" si="25"/>
        <v>26</v>
      </c>
      <c r="AT27">
        <f t="shared" si="3"/>
        <v>0.30588235294117649</v>
      </c>
      <c r="AU27">
        <v>20.271999999999998</v>
      </c>
      <c r="AX27">
        <f t="shared" si="26"/>
        <v>0.20621453481258292</v>
      </c>
      <c r="AY27">
        <f t="shared" si="60"/>
        <v>24</v>
      </c>
      <c r="BA27">
        <f t="shared" si="27"/>
        <v>26</v>
      </c>
      <c r="BB27">
        <v>9.154929577464789E-2</v>
      </c>
      <c r="BC27">
        <v>35.248275862068965</v>
      </c>
      <c r="BF27">
        <f t="shared" si="28"/>
        <v>6.7536748481884054E-2</v>
      </c>
      <c r="BG27">
        <f t="shared" si="61"/>
        <v>24</v>
      </c>
      <c r="BI27">
        <f t="shared" si="29"/>
        <v>26</v>
      </c>
      <c r="BJ27">
        <f t="shared" si="4"/>
        <v>0.12682926829268293</v>
      </c>
      <c r="BK27">
        <v>14.991</v>
      </c>
      <c r="BN27">
        <f t="shared" si="30"/>
        <v>0.18128318353189971</v>
      </c>
      <c r="BO27">
        <f t="shared" si="62"/>
        <v>24</v>
      </c>
      <c r="BQ27">
        <f t="shared" si="31"/>
        <v>26</v>
      </c>
      <c r="BR27">
        <f t="shared" si="5"/>
        <v>8.4690553745928335E-2</v>
      </c>
      <c r="BS27">
        <v>7.8819999999999997</v>
      </c>
      <c r="BV27">
        <f t="shared" si="32"/>
        <v>0.24599268518030964</v>
      </c>
      <c r="BW27">
        <f t="shared" si="63"/>
        <v>24</v>
      </c>
      <c r="BY27">
        <f t="shared" si="33"/>
        <v>26</v>
      </c>
      <c r="BZ27">
        <f t="shared" si="6"/>
        <v>0.15476190476190477</v>
      </c>
      <c r="CA27">
        <v>1.9</v>
      </c>
      <c r="CD27">
        <f t="shared" si="34"/>
        <v>0.68279100612243637</v>
      </c>
      <c r="CE27">
        <f t="shared" si="64"/>
        <v>24</v>
      </c>
      <c r="CG27">
        <f t="shared" si="35"/>
        <v>26</v>
      </c>
      <c r="CH27">
        <f t="shared" si="7"/>
        <v>26</v>
      </c>
      <c r="CI27" s="1">
        <v>30.423999999999999</v>
      </c>
      <c r="CL27">
        <f t="shared" si="36"/>
        <v>8.922539240416856E-2</v>
      </c>
      <c r="CM27">
        <f t="shared" si="65"/>
        <v>24</v>
      </c>
      <c r="CO27">
        <f t="shared" si="37"/>
        <v>26</v>
      </c>
      <c r="CP27">
        <f t="shared" si="8"/>
        <v>1.4611666853995728</v>
      </c>
      <c r="CQ27">
        <v>5.6429999999999998</v>
      </c>
      <c r="CT27">
        <f t="shared" si="38"/>
        <v>0.72679317104363339</v>
      </c>
      <c r="CU27">
        <f t="shared" si="66"/>
        <v>24</v>
      </c>
      <c r="CW27">
        <f t="shared" si="39"/>
        <v>26</v>
      </c>
      <c r="CX27">
        <f t="shared" si="9"/>
        <v>0.14857142857142858</v>
      </c>
      <c r="CY27" s="50">
        <v>1.9134</v>
      </c>
      <c r="DB27">
        <f t="shared" si="40"/>
        <v>1</v>
      </c>
      <c r="DC27">
        <f t="shared" si="67"/>
        <v>24</v>
      </c>
      <c r="DF27">
        <v>26</v>
      </c>
      <c r="DG27">
        <v>0.76470588235294112</v>
      </c>
      <c r="DH27">
        <v>24.210999999999999</v>
      </c>
      <c r="DK27">
        <f t="shared" si="41"/>
        <v>0.77075941825388372</v>
      </c>
      <c r="DL27">
        <f t="shared" si="68"/>
        <v>24</v>
      </c>
      <c r="DO27">
        <f t="shared" si="10"/>
        <v>0</v>
      </c>
      <c r="DS27">
        <f t="shared" si="43"/>
        <v>4.2928255961176366E-2</v>
      </c>
      <c r="DT27">
        <f t="shared" si="69"/>
        <v>24</v>
      </c>
      <c r="DW27">
        <f t="shared" si="11"/>
        <v>0</v>
      </c>
      <c r="DX27" s="2"/>
      <c r="EA27">
        <f t="shared" si="45"/>
        <v>0.14417108179637345</v>
      </c>
      <c r="EB27">
        <f t="shared" si="70"/>
        <v>24</v>
      </c>
      <c r="ED27">
        <v>26</v>
      </c>
      <c r="EE27">
        <f t="shared" si="12"/>
        <v>0.74285714285714288</v>
      </c>
      <c r="EF27" s="12">
        <v>28.85</v>
      </c>
      <c r="EI27">
        <f t="shared" si="46"/>
        <v>0.56297601666408403</v>
      </c>
      <c r="EJ27">
        <f t="shared" si="71"/>
        <v>24</v>
      </c>
      <c r="EL27">
        <v>26</v>
      </c>
      <c r="EM27">
        <f t="shared" si="13"/>
        <v>0.74285714285714288</v>
      </c>
      <c r="EN27" s="12">
        <v>5.69</v>
      </c>
      <c r="EQ27">
        <f t="shared" si="47"/>
        <v>1</v>
      </c>
      <c r="ER27">
        <f t="shared" si="72"/>
        <v>24</v>
      </c>
      <c r="EU27">
        <f t="shared" si="14"/>
        <v>0</v>
      </c>
      <c r="EY27">
        <f t="shared" si="49"/>
        <v>8.9956675425484443E-3</v>
      </c>
      <c r="EZ27">
        <f t="shared" si="73"/>
        <v>24</v>
      </c>
      <c r="FC27">
        <f t="shared" si="15"/>
        <v>0</v>
      </c>
      <c r="FD27" s="2"/>
      <c r="FG27">
        <f t="shared" si="51"/>
        <v>6.4748345440750657E-2</v>
      </c>
      <c r="FH27">
        <f t="shared" si="74"/>
        <v>24</v>
      </c>
      <c r="FJ27">
        <f t="shared" si="52"/>
        <v>26</v>
      </c>
      <c r="FK27">
        <f t="shared" si="16"/>
        <v>0.78787878787878785</v>
      </c>
      <c r="FL27">
        <v>6.2919999999999998</v>
      </c>
      <c r="FO27">
        <f t="shared" si="53"/>
        <v>1</v>
      </c>
      <c r="FP27">
        <f t="shared" si="75"/>
        <v>24</v>
      </c>
      <c r="FR27">
        <f t="shared" si="54"/>
        <v>26</v>
      </c>
      <c r="FS27">
        <f t="shared" si="17"/>
        <v>0.68421052631578949</v>
      </c>
      <c r="FT27">
        <v>21.89</v>
      </c>
      <c r="FW27">
        <f t="shared" si="55"/>
        <v>0.78264072957635467</v>
      </c>
      <c r="FX27">
        <f t="shared" si="76"/>
        <v>24</v>
      </c>
    </row>
    <row r="28" spans="6:180" x14ac:dyDescent="0.25">
      <c r="F28">
        <f t="shared" si="19"/>
        <v>3.8132132588580484E-4</v>
      </c>
      <c r="G28">
        <f t="shared" si="56"/>
        <v>175</v>
      </c>
      <c r="O28">
        <f t="shared" si="20"/>
        <v>27</v>
      </c>
      <c r="P28">
        <v>0.44262295081967212</v>
      </c>
      <c r="Q28">
        <v>496.36</v>
      </c>
      <c r="T28">
        <f t="shared" si="0"/>
        <v>1.3193753309710555E-2</v>
      </c>
      <c r="U28">
        <f t="shared" si="57"/>
        <v>175</v>
      </c>
      <c r="AC28">
        <f t="shared" si="21"/>
        <v>27</v>
      </c>
      <c r="AD28">
        <f t="shared" si="1"/>
        <v>0.22961917235044987</v>
      </c>
      <c r="AE28">
        <v>76.918000000000006</v>
      </c>
      <c r="AH28">
        <f t="shared" si="22"/>
        <v>0.33354237162081346</v>
      </c>
      <c r="AI28">
        <f t="shared" si="58"/>
        <v>75</v>
      </c>
      <c r="AK28">
        <f t="shared" si="23"/>
        <v>27</v>
      </c>
      <c r="AL28">
        <f t="shared" si="2"/>
        <v>0.25471698113207547</v>
      </c>
      <c r="AM28">
        <v>126.86330478908975</v>
      </c>
      <c r="AP28">
        <f t="shared" si="24"/>
        <v>2.6919377242817143E-4</v>
      </c>
      <c r="AQ28">
        <f t="shared" si="59"/>
        <v>25</v>
      </c>
      <c r="AS28">
        <f t="shared" si="25"/>
        <v>27</v>
      </c>
      <c r="AT28">
        <f t="shared" si="3"/>
        <v>0.31764705882352939</v>
      </c>
      <c r="AU28" s="2">
        <v>25.4</v>
      </c>
      <c r="AX28">
        <f t="shared" si="26"/>
        <v>0.21914942252208844</v>
      </c>
      <c r="AY28">
        <f t="shared" si="60"/>
        <v>25</v>
      </c>
      <c r="BA28">
        <f t="shared" si="27"/>
        <v>27</v>
      </c>
      <c r="BB28">
        <v>9.5070422535211266E-2</v>
      </c>
      <c r="BC28">
        <v>35.924999999999997</v>
      </c>
      <c r="BF28">
        <f t="shared" si="28"/>
        <v>6.9955384224640205E-2</v>
      </c>
      <c r="BG28">
        <f t="shared" si="61"/>
        <v>25</v>
      </c>
      <c r="BI28">
        <f t="shared" si="29"/>
        <v>27</v>
      </c>
      <c r="BJ28">
        <f t="shared" si="4"/>
        <v>0.13170731707317074</v>
      </c>
      <c r="BK28">
        <v>16.106999999999999</v>
      </c>
      <c r="BN28">
        <f t="shared" si="30"/>
        <v>0.19308708033798519</v>
      </c>
      <c r="BO28">
        <f t="shared" si="62"/>
        <v>25</v>
      </c>
      <c r="BQ28">
        <f t="shared" si="31"/>
        <v>27</v>
      </c>
      <c r="BR28">
        <f t="shared" si="5"/>
        <v>8.7947882736156349E-2</v>
      </c>
      <c r="BS28">
        <v>7.9359999999999999</v>
      </c>
      <c r="BV28">
        <f t="shared" si="32"/>
        <v>0.25405756521469058</v>
      </c>
      <c r="BW28">
        <f t="shared" si="63"/>
        <v>25</v>
      </c>
      <c r="BY28">
        <f t="shared" si="33"/>
        <v>27</v>
      </c>
      <c r="BZ28">
        <f t="shared" si="6"/>
        <v>0.16071428571428573</v>
      </c>
      <c r="CA28">
        <v>1.9160999999999999</v>
      </c>
      <c r="CD28">
        <f t="shared" si="34"/>
        <v>0.70221691858716462</v>
      </c>
      <c r="CE28">
        <f t="shared" si="64"/>
        <v>25</v>
      </c>
      <c r="CG28">
        <f t="shared" si="35"/>
        <v>27</v>
      </c>
      <c r="CH28">
        <f t="shared" si="7"/>
        <v>27</v>
      </c>
      <c r="CI28">
        <v>30.911000000000001</v>
      </c>
      <c r="CL28">
        <f t="shared" si="36"/>
        <v>9.3316581597010423E-2</v>
      </c>
      <c r="CM28">
        <f t="shared" si="65"/>
        <v>25</v>
      </c>
      <c r="CO28">
        <f t="shared" si="37"/>
        <v>27</v>
      </c>
      <c r="CP28">
        <f t="shared" si="8"/>
        <v>1.5173654040687872</v>
      </c>
      <c r="CQ28">
        <v>5.806</v>
      </c>
      <c r="CT28">
        <f t="shared" si="38"/>
        <v>0.75471843788488413</v>
      </c>
      <c r="CU28">
        <f t="shared" si="66"/>
        <v>25</v>
      </c>
      <c r="CW28">
        <f t="shared" si="39"/>
        <v>27</v>
      </c>
      <c r="CX28">
        <f t="shared" si="9"/>
        <v>0.15428571428571428</v>
      </c>
      <c r="CY28" s="50">
        <v>1.92</v>
      </c>
      <c r="DB28">
        <f t="shared" si="40"/>
        <v>1</v>
      </c>
      <c r="DC28">
        <f t="shared" si="67"/>
        <v>25</v>
      </c>
      <c r="DF28">
        <v>27</v>
      </c>
      <c r="DG28">
        <v>0.79411764705882348</v>
      </c>
      <c r="DH28">
        <v>25.622</v>
      </c>
      <c r="DK28">
        <f t="shared" si="41"/>
        <v>0.8193316900096328</v>
      </c>
      <c r="DL28">
        <f t="shared" si="68"/>
        <v>25</v>
      </c>
      <c r="DO28">
        <f t="shared" si="10"/>
        <v>0</v>
      </c>
      <c r="DS28">
        <f t="shared" si="43"/>
        <v>4.4115566756646754E-2</v>
      </c>
      <c r="DT28">
        <f t="shared" si="69"/>
        <v>25</v>
      </c>
      <c r="DW28">
        <f t="shared" si="11"/>
        <v>0</v>
      </c>
      <c r="DX28" s="2"/>
      <c r="EA28">
        <f t="shared" si="45"/>
        <v>0.15810190781636546</v>
      </c>
      <c r="EB28">
        <f t="shared" si="70"/>
        <v>25</v>
      </c>
      <c r="ED28">
        <v>27</v>
      </c>
      <c r="EE28">
        <f t="shared" si="12"/>
        <v>0.77142857142857146</v>
      </c>
      <c r="EF28" s="12">
        <v>28.92</v>
      </c>
      <c r="EI28">
        <f t="shared" si="46"/>
        <v>0.61840678160539342</v>
      </c>
      <c r="EJ28">
        <f t="shared" si="71"/>
        <v>25</v>
      </c>
      <c r="EL28">
        <v>27</v>
      </c>
      <c r="EM28">
        <f t="shared" si="13"/>
        <v>0.77142857142857146</v>
      </c>
      <c r="EN28" s="12">
        <v>5.93</v>
      </c>
      <c r="EQ28">
        <f t="shared" si="47"/>
        <v>1</v>
      </c>
      <c r="ER28">
        <f t="shared" si="72"/>
        <v>25</v>
      </c>
      <c r="EU28">
        <f t="shared" si="14"/>
        <v>0</v>
      </c>
      <c r="EY28">
        <f t="shared" si="49"/>
        <v>9.1916551437965545E-3</v>
      </c>
      <c r="EZ28">
        <f t="shared" si="73"/>
        <v>25</v>
      </c>
      <c r="FC28">
        <f t="shared" si="15"/>
        <v>0</v>
      </c>
      <c r="FD28" s="2"/>
      <c r="FG28">
        <f t="shared" si="51"/>
        <v>7.0116044184554582E-2</v>
      </c>
      <c r="FH28">
        <f t="shared" si="74"/>
        <v>25</v>
      </c>
      <c r="FJ28">
        <f t="shared" si="52"/>
        <v>27</v>
      </c>
      <c r="FK28">
        <f t="shared" si="16"/>
        <v>0.81818181818181823</v>
      </c>
      <c r="FL28">
        <v>6.3879999999999999</v>
      </c>
      <c r="FO28">
        <f t="shared" si="53"/>
        <v>1</v>
      </c>
      <c r="FP28">
        <f t="shared" si="75"/>
        <v>25</v>
      </c>
      <c r="FR28">
        <f t="shared" si="54"/>
        <v>27</v>
      </c>
      <c r="FS28">
        <f t="shared" si="17"/>
        <v>0.71052631578947367</v>
      </c>
      <c r="FT28">
        <v>22.248999999999999</v>
      </c>
      <c r="FW28">
        <f t="shared" si="55"/>
        <v>0.83414331331083491</v>
      </c>
      <c r="FX28">
        <f t="shared" si="76"/>
        <v>25</v>
      </c>
    </row>
    <row r="29" spans="6:180" x14ac:dyDescent="0.25">
      <c r="F29">
        <f t="shared" si="19"/>
        <v>3.9686650571908608E-4</v>
      </c>
      <c r="G29">
        <f t="shared" si="56"/>
        <v>176</v>
      </c>
      <c r="O29">
        <f t="shared" si="20"/>
        <v>28</v>
      </c>
      <c r="P29">
        <v>0.45901639344262296</v>
      </c>
      <c r="Q29">
        <v>505.51</v>
      </c>
      <c r="T29">
        <f t="shared" si="0"/>
        <v>1.3404936471724473E-2</v>
      </c>
      <c r="U29">
        <f t="shared" si="57"/>
        <v>176</v>
      </c>
      <c r="AC29">
        <f t="shared" si="21"/>
        <v>28</v>
      </c>
      <c r="AD29">
        <f t="shared" si="1"/>
        <v>0.23812358614120729</v>
      </c>
      <c r="AE29">
        <v>78.393000000000001</v>
      </c>
      <c r="AH29">
        <f t="shared" si="22"/>
        <v>0.3573413405418514</v>
      </c>
      <c r="AI29">
        <f t="shared" si="58"/>
        <v>76</v>
      </c>
      <c r="AK29">
        <f t="shared" si="23"/>
        <v>28</v>
      </c>
      <c r="AL29">
        <f t="shared" si="2"/>
        <v>0.26415094339622641</v>
      </c>
      <c r="AM29">
        <v>127.119</v>
      </c>
      <c r="AP29">
        <f t="shared" si="24"/>
        <v>2.9709103667800382E-4</v>
      </c>
      <c r="AQ29">
        <f t="shared" si="59"/>
        <v>26</v>
      </c>
      <c r="AS29">
        <f t="shared" si="25"/>
        <v>28</v>
      </c>
      <c r="AT29">
        <f t="shared" si="3"/>
        <v>0.32941176470588235</v>
      </c>
      <c r="AU29">
        <v>27.37</v>
      </c>
      <c r="AX29">
        <f t="shared" si="26"/>
        <v>0.23253874412769265</v>
      </c>
      <c r="AY29">
        <f t="shared" si="60"/>
        <v>26</v>
      </c>
      <c r="BA29">
        <f t="shared" si="27"/>
        <v>28</v>
      </c>
      <c r="BB29">
        <v>9.8591549295774641E-2</v>
      </c>
      <c r="BC29">
        <v>36.862000000000002</v>
      </c>
      <c r="BF29">
        <f t="shared" si="28"/>
        <v>7.2440123839157461E-2</v>
      </c>
      <c r="BG29">
        <f t="shared" si="61"/>
        <v>26</v>
      </c>
      <c r="BI29">
        <f t="shared" si="29"/>
        <v>28</v>
      </c>
      <c r="BJ29">
        <f t="shared" si="4"/>
        <v>0.13658536585365855</v>
      </c>
      <c r="BK29">
        <v>17.928999999999998</v>
      </c>
      <c r="BN29">
        <f t="shared" si="30"/>
        <v>0.20534870536949595</v>
      </c>
      <c r="BO29">
        <f t="shared" si="62"/>
        <v>26</v>
      </c>
      <c r="BQ29">
        <f t="shared" si="31"/>
        <v>28</v>
      </c>
      <c r="BR29">
        <f t="shared" si="5"/>
        <v>9.1205211726384364E-2</v>
      </c>
      <c r="BS29">
        <v>7.94</v>
      </c>
      <c r="BV29">
        <f t="shared" si="32"/>
        <v>0.26225903318548949</v>
      </c>
      <c r="BW29">
        <f t="shared" si="63"/>
        <v>26</v>
      </c>
      <c r="BY29">
        <f t="shared" si="33"/>
        <v>28</v>
      </c>
      <c r="BZ29">
        <f t="shared" si="6"/>
        <v>0.16666666666666666</v>
      </c>
      <c r="CA29">
        <v>1.98</v>
      </c>
      <c r="CD29">
        <f t="shared" si="34"/>
        <v>0.7210813637574035</v>
      </c>
      <c r="CE29">
        <f t="shared" si="64"/>
        <v>26</v>
      </c>
      <c r="CG29">
        <f t="shared" si="35"/>
        <v>28</v>
      </c>
      <c r="CH29">
        <f t="shared" si="7"/>
        <v>28</v>
      </c>
      <c r="CI29">
        <v>31.991</v>
      </c>
      <c r="CL29">
        <f t="shared" si="36"/>
        <v>9.7544729353352108E-2</v>
      </c>
      <c r="CM29">
        <f t="shared" si="65"/>
        <v>26</v>
      </c>
      <c r="CO29">
        <f t="shared" si="37"/>
        <v>28</v>
      </c>
      <c r="CP29">
        <f t="shared" si="8"/>
        <v>1.5735641227380015</v>
      </c>
      <c r="CQ29">
        <v>5.819</v>
      </c>
      <c r="CT29">
        <f t="shared" si="38"/>
        <v>0.78103221570147396</v>
      </c>
      <c r="CU29">
        <f t="shared" si="66"/>
        <v>26</v>
      </c>
      <c r="CW29">
        <f t="shared" si="39"/>
        <v>28</v>
      </c>
      <c r="CX29">
        <f t="shared" si="9"/>
        <v>0.16</v>
      </c>
      <c r="CY29" s="50">
        <v>1.92</v>
      </c>
      <c r="DB29">
        <f t="shared" si="40"/>
        <v>1</v>
      </c>
      <c r="DC29">
        <f t="shared" si="67"/>
        <v>26</v>
      </c>
      <c r="DF29">
        <v>28</v>
      </c>
      <c r="DG29">
        <v>0.82352941176470584</v>
      </c>
      <c r="DH29">
        <v>25.742000000000001</v>
      </c>
      <c r="DK29">
        <f t="shared" si="41"/>
        <v>0.86088235231277466</v>
      </c>
      <c r="DL29">
        <f t="shared" si="68"/>
        <v>26</v>
      </c>
      <c r="DO29">
        <f t="shared" si="10"/>
        <v>0</v>
      </c>
      <c r="DS29">
        <f t="shared" si="43"/>
        <v>4.5329212550602925E-2</v>
      </c>
      <c r="DT29">
        <f t="shared" si="69"/>
        <v>26</v>
      </c>
      <c r="DW29">
        <f t="shared" si="11"/>
        <v>0</v>
      </c>
      <c r="DX29" s="2"/>
      <c r="EA29">
        <f t="shared" si="45"/>
        <v>0.17288817286432817</v>
      </c>
      <c r="EB29">
        <f t="shared" si="70"/>
        <v>26</v>
      </c>
      <c r="ED29">
        <v>28</v>
      </c>
      <c r="EE29">
        <f t="shared" si="12"/>
        <v>0.8</v>
      </c>
      <c r="EF29" s="12">
        <v>30.03</v>
      </c>
      <c r="EI29">
        <f t="shared" si="46"/>
        <v>0.67150738229520435</v>
      </c>
      <c r="EJ29">
        <f t="shared" si="71"/>
        <v>26</v>
      </c>
      <c r="EL29">
        <v>28</v>
      </c>
      <c r="EM29">
        <f t="shared" si="13"/>
        <v>0.8</v>
      </c>
      <c r="EN29" s="12">
        <v>6.1</v>
      </c>
      <c r="EQ29">
        <f t="shared" si="47"/>
        <v>1</v>
      </c>
      <c r="ER29">
        <f t="shared" si="72"/>
        <v>26</v>
      </c>
      <c r="EU29">
        <f t="shared" si="14"/>
        <v>0</v>
      </c>
      <c r="EY29">
        <f t="shared" si="49"/>
        <v>9.3913702228078291E-3</v>
      </c>
      <c r="EZ29">
        <f t="shared" si="73"/>
        <v>26</v>
      </c>
      <c r="FC29">
        <f t="shared" si="15"/>
        <v>0</v>
      </c>
      <c r="FD29" s="2"/>
      <c r="FG29">
        <f t="shared" si="51"/>
        <v>7.581967032856135E-2</v>
      </c>
      <c r="FH29">
        <f t="shared" si="74"/>
        <v>26</v>
      </c>
      <c r="FJ29">
        <f t="shared" si="52"/>
        <v>28</v>
      </c>
      <c r="FK29">
        <f t="shared" si="16"/>
        <v>0.84848484848484851</v>
      </c>
      <c r="FL29">
        <v>6.4589999999999996</v>
      </c>
      <c r="FO29">
        <f t="shared" si="53"/>
        <v>1</v>
      </c>
      <c r="FP29">
        <f t="shared" si="75"/>
        <v>26</v>
      </c>
      <c r="FR29">
        <f t="shared" si="54"/>
        <v>28</v>
      </c>
      <c r="FS29">
        <f t="shared" si="17"/>
        <v>0.73684210526315785</v>
      </c>
      <c r="FT29">
        <v>22.8795</v>
      </c>
      <c r="FW29">
        <f t="shared" si="55"/>
        <v>0.8770151439259567</v>
      </c>
      <c r="FX29">
        <f t="shared" si="76"/>
        <v>26</v>
      </c>
    </row>
    <row r="30" spans="6:180" x14ac:dyDescent="0.25">
      <c r="F30">
        <f t="shared" si="19"/>
        <v>4.1299813367544808E-4</v>
      </c>
      <c r="G30">
        <f t="shared" si="56"/>
        <v>177</v>
      </c>
      <c r="O30">
        <f t="shared" si="20"/>
        <v>29</v>
      </c>
      <c r="P30">
        <v>0.47540983606557374</v>
      </c>
      <c r="Q30">
        <v>512.33000000000004</v>
      </c>
      <c r="T30">
        <f t="shared" si="0"/>
        <v>1.3619032133169595E-2</v>
      </c>
      <c r="U30">
        <f t="shared" si="57"/>
        <v>177</v>
      </c>
      <c r="AC30">
        <f t="shared" si="21"/>
        <v>29</v>
      </c>
      <c r="AD30">
        <f t="shared" si="1"/>
        <v>0.24662799993196469</v>
      </c>
      <c r="AE30">
        <v>79.188000000000002</v>
      </c>
      <c r="AH30">
        <f t="shared" si="22"/>
        <v>0.38170864222511774</v>
      </c>
      <c r="AI30">
        <f t="shared" si="58"/>
        <v>77</v>
      </c>
      <c r="AK30">
        <f t="shared" si="23"/>
        <v>29</v>
      </c>
      <c r="AL30">
        <f t="shared" si="2"/>
        <v>0.27358490566037735</v>
      </c>
      <c r="AM30">
        <v>130.53299999999999</v>
      </c>
      <c r="AP30">
        <f t="shared" si="24"/>
        <v>3.2766042418707182E-4</v>
      </c>
      <c r="AQ30">
        <f t="shared" si="59"/>
        <v>27</v>
      </c>
      <c r="AS30">
        <f t="shared" si="25"/>
        <v>29</v>
      </c>
      <c r="AT30">
        <f t="shared" si="3"/>
        <v>0.3411764705882353</v>
      </c>
      <c r="AU30">
        <v>29.283999999999999</v>
      </c>
      <c r="AX30">
        <f t="shared" si="26"/>
        <v>0.24637098025364018</v>
      </c>
      <c r="AY30">
        <f t="shared" si="60"/>
        <v>27</v>
      </c>
      <c r="BA30">
        <f t="shared" si="27"/>
        <v>29</v>
      </c>
      <c r="BB30">
        <v>0.10211267605633803</v>
      </c>
      <c r="BC30">
        <v>38.945</v>
      </c>
      <c r="BF30">
        <f t="shared" si="28"/>
        <v>7.4991922363013566E-2</v>
      </c>
      <c r="BG30">
        <f t="shared" si="61"/>
        <v>27</v>
      </c>
      <c r="BI30">
        <f t="shared" si="29"/>
        <v>29</v>
      </c>
      <c r="BJ30">
        <f t="shared" si="4"/>
        <v>0.14146341463414633</v>
      </c>
      <c r="BK30">
        <v>18.678999999999998</v>
      </c>
      <c r="BN30">
        <f t="shared" si="30"/>
        <v>0.2180612782710204</v>
      </c>
      <c r="BO30">
        <f t="shared" si="62"/>
        <v>27</v>
      </c>
      <c r="BQ30">
        <f t="shared" si="31"/>
        <v>29</v>
      </c>
      <c r="BR30">
        <f t="shared" si="5"/>
        <v>9.4462540716612378E-2</v>
      </c>
      <c r="BS30">
        <v>7.9619999999999997</v>
      </c>
      <c r="BV30">
        <f t="shared" si="32"/>
        <v>0.2705940323886139</v>
      </c>
      <c r="BW30">
        <f t="shared" si="63"/>
        <v>27</v>
      </c>
      <c r="BY30">
        <f t="shared" si="33"/>
        <v>29</v>
      </c>
      <c r="BZ30">
        <f t="shared" si="6"/>
        <v>0.17261904761904762</v>
      </c>
      <c r="CA30">
        <v>2</v>
      </c>
      <c r="CD30">
        <f t="shared" si="34"/>
        <v>0.73934470914430084</v>
      </c>
      <c r="CE30">
        <f t="shared" si="64"/>
        <v>27</v>
      </c>
      <c r="CG30">
        <f t="shared" si="35"/>
        <v>29</v>
      </c>
      <c r="CH30">
        <f t="shared" si="7"/>
        <v>29</v>
      </c>
      <c r="CI30">
        <v>32.241</v>
      </c>
      <c r="CL30">
        <f t="shared" si="36"/>
        <v>0.10191170454871802</v>
      </c>
      <c r="CM30">
        <f t="shared" si="65"/>
        <v>27</v>
      </c>
      <c r="CO30">
        <f t="shared" si="37"/>
        <v>29</v>
      </c>
      <c r="CP30">
        <f t="shared" si="8"/>
        <v>1.6297628414072158</v>
      </c>
      <c r="CQ30" s="2">
        <v>5.8579999999999997</v>
      </c>
      <c r="CT30">
        <f t="shared" si="38"/>
        <v>0.80564375587395654</v>
      </c>
      <c r="CU30">
        <f t="shared" si="66"/>
        <v>27</v>
      </c>
      <c r="CW30">
        <f t="shared" si="39"/>
        <v>29</v>
      </c>
      <c r="CX30">
        <f t="shared" si="9"/>
        <v>0.1657142857142857</v>
      </c>
      <c r="CY30" s="50">
        <v>1.9537</v>
      </c>
      <c r="DB30">
        <f t="shared" si="40"/>
        <v>1</v>
      </c>
      <c r="DC30">
        <f t="shared" si="67"/>
        <v>27</v>
      </c>
      <c r="DF30">
        <v>29</v>
      </c>
      <c r="DG30">
        <v>0.8529411764705882</v>
      </c>
      <c r="DH30">
        <v>25.812999999999999</v>
      </c>
      <c r="DK30">
        <f t="shared" si="41"/>
        <v>0.89539906590958829</v>
      </c>
      <c r="DL30">
        <f t="shared" si="68"/>
        <v>27</v>
      </c>
      <c r="DO30">
        <f t="shared" si="10"/>
        <v>0</v>
      </c>
      <c r="DS30">
        <f t="shared" si="43"/>
        <v>4.6569572047390727E-2</v>
      </c>
      <c r="DT30">
        <f t="shared" si="69"/>
        <v>27</v>
      </c>
      <c r="DW30">
        <f t="shared" si="11"/>
        <v>0</v>
      </c>
      <c r="DX30" s="2"/>
      <c r="EA30">
        <f t="shared" si="45"/>
        <v>0.18852700382313561</v>
      </c>
      <c r="EB30">
        <f t="shared" si="70"/>
        <v>27</v>
      </c>
      <c r="ED30">
        <v>29</v>
      </c>
      <c r="EE30">
        <f t="shared" si="12"/>
        <v>0.82857142857142863</v>
      </c>
      <c r="EF30" s="12">
        <v>30.25</v>
      </c>
      <c r="EI30">
        <f t="shared" si="46"/>
        <v>0.7213509834760109</v>
      </c>
      <c r="EJ30">
        <f t="shared" si="71"/>
        <v>27</v>
      </c>
      <c r="EL30">
        <v>29</v>
      </c>
      <c r="EM30">
        <f t="shared" si="13"/>
        <v>0.82857142857142863</v>
      </c>
      <c r="EN30" s="12">
        <v>6.11</v>
      </c>
      <c r="EQ30">
        <f t="shared" si="47"/>
        <v>1</v>
      </c>
      <c r="ER30">
        <f t="shared" si="72"/>
        <v>27</v>
      </c>
      <c r="EU30">
        <f t="shared" si="14"/>
        <v>0</v>
      </c>
      <c r="EY30">
        <f t="shared" si="49"/>
        <v>9.5948706782691719E-3</v>
      </c>
      <c r="EZ30">
        <f t="shared" si="73"/>
        <v>27</v>
      </c>
      <c r="FC30">
        <f t="shared" si="15"/>
        <v>0</v>
      </c>
      <c r="FD30" s="2"/>
      <c r="FG30">
        <f t="shared" si="51"/>
        <v>8.1869988745129352E-2</v>
      </c>
      <c r="FH30">
        <f t="shared" si="74"/>
        <v>27</v>
      </c>
      <c r="FJ30">
        <f t="shared" si="52"/>
        <v>29</v>
      </c>
      <c r="FK30">
        <f t="shared" si="16"/>
        <v>0.87878787878787878</v>
      </c>
      <c r="FL30">
        <v>6.5069999999999997</v>
      </c>
      <c r="FO30">
        <f t="shared" si="53"/>
        <v>1</v>
      </c>
      <c r="FP30">
        <f t="shared" si="75"/>
        <v>27</v>
      </c>
      <c r="FR30">
        <f t="shared" si="54"/>
        <v>29</v>
      </c>
      <c r="FS30">
        <f t="shared" si="17"/>
        <v>0.76315789473684215</v>
      </c>
      <c r="FT30">
        <v>23.254000000000001</v>
      </c>
      <c r="FW30">
        <f t="shared" si="55"/>
        <v>0.91144710183514621</v>
      </c>
      <c r="FX30">
        <f t="shared" si="76"/>
        <v>27</v>
      </c>
    </row>
    <row r="31" spans="6:180" x14ac:dyDescent="0.25">
      <c r="F31">
        <f t="shared" si="19"/>
        <v>4.2973629437169304E-4</v>
      </c>
      <c r="G31">
        <f t="shared" si="56"/>
        <v>178</v>
      </c>
      <c r="O31">
        <f t="shared" si="20"/>
        <v>30</v>
      </c>
      <c r="P31">
        <v>0.49180327868852458</v>
      </c>
      <c r="Q31">
        <v>519.29</v>
      </c>
      <c r="T31">
        <f t="shared" si="0"/>
        <v>1.3836072156237502E-2</v>
      </c>
      <c r="U31">
        <f t="shared" si="57"/>
        <v>178</v>
      </c>
      <c r="AC31">
        <f t="shared" si="21"/>
        <v>30</v>
      </c>
      <c r="AD31">
        <f t="shared" si="1"/>
        <v>0.25513241372272211</v>
      </c>
      <c r="AE31">
        <v>79.417000000000002</v>
      </c>
      <c r="AH31">
        <f t="shared" si="22"/>
        <v>0.40655405511730014</v>
      </c>
      <c r="AI31">
        <f t="shared" si="58"/>
        <v>78</v>
      </c>
      <c r="AK31">
        <f t="shared" si="23"/>
        <v>30</v>
      </c>
      <c r="AL31">
        <f t="shared" si="2"/>
        <v>0.28301886792452829</v>
      </c>
      <c r="AM31">
        <v>131.69499999999999</v>
      </c>
      <c r="AP31">
        <f t="shared" si="24"/>
        <v>3.6113412636911964E-4</v>
      </c>
      <c r="AQ31">
        <f t="shared" si="59"/>
        <v>28</v>
      </c>
      <c r="AS31">
        <f t="shared" si="25"/>
        <v>30</v>
      </c>
      <c r="AT31">
        <f t="shared" si="3"/>
        <v>0.35294117647058826</v>
      </c>
      <c r="AU31">
        <v>30.344827586206897</v>
      </c>
      <c r="AX31">
        <f t="shared" si="26"/>
        <v>0.26063244475483249</v>
      </c>
      <c r="AY31">
        <f t="shared" si="60"/>
        <v>28</v>
      </c>
      <c r="BA31">
        <f t="shared" si="27"/>
        <v>30</v>
      </c>
      <c r="BB31">
        <v>0.10563380281690141</v>
      </c>
      <c r="BC31">
        <v>38.945999999999998</v>
      </c>
      <c r="BF31">
        <f t="shared" si="28"/>
        <v>7.7611715258541658E-2</v>
      </c>
      <c r="BG31">
        <f t="shared" si="61"/>
        <v>28</v>
      </c>
      <c r="BI31">
        <f t="shared" si="29"/>
        <v>30</v>
      </c>
      <c r="BJ31">
        <f t="shared" si="4"/>
        <v>0.14634146341463414</v>
      </c>
      <c r="BK31">
        <v>18.972000000000001</v>
      </c>
      <c r="BN31">
        <f t="shared" si="30"/>
        <v>0.23121600045055218</v>
      </c>
      <c r="BO31">
        <f t="shared" si="62"/>
        <v>28</v>
      </c>
      <c r="BQ31">
        <f t="shared" si="31"/>
        <v>30</v>
      </c>
      <c r="BR31">
        <f t="shared" si="5"/>
        <v>9.7719869706840393E-2</v>
      </c>
      <c r="BS31">
        <v>8.0039999999999996</v>
      </c>
      <c r="BV31">
        <f t="shared" si="32"/>
        <v>0.27905928300369864</v>
      </c>
      <c r="BW31">
        <f t="shared" si="63"/>
        <v>28</v>
      </c>
      <c r="BY31">
        <f t="shared" si="33"/>
        <v>30</v>
      </c>
      <c r="BZ31">
        <f t="shared" si="6"/>
        <v>0.17857142857142858</v>
      </c>
      <c r="CA31">
        <v>2.0175000000000001</v>
      </c>
      <c r="CD31">
        <f t="shared" si="34"/>
        <v>0.75697219256611614</v>
      </c>
      <c r="CE31">
        <f t="shared" si="64"/>
        <v>28</v>
      </c>
      <c r="CG31">
        <f t="shared" si="35"/>
        <v>30</v>
      </c>
      <c r="CH31">
        <f t="shared" si="7"/>
        <v>30</v>
      </c>
      <c r="CI31">
        <v>32.82</v>
      </c>
      <c r="CL31">
        <f t="shared" si="36"/>
        <v>0.10641926200984222</v>
      </c>
      <c r="CM31">
        <f t="shared" si="65"/>
        <v>28</v>
      </c>
      <c r="CO31">
        <f t="shared" si="37"/>
        <v>30</v>
      </c>
      <c r="CP31">
        <f t="shared" si="8"/>
        <v>1.6859615600764302</v>
      </c>
      <c r="CQ31">
        <v>5.9199000000000002</v>
      </c>
      <c r="CT31">
        <f t="shared" si="38"/>
        <v>0.82849259283427912</v>
      </c>
      <c r="CU31">
        <f t="shared" si="66"/>
        <v>28</v>
      </c>
      <c r="CW31">
        <f t="shared" si="39"/>
        <v>30</v>
      </c>
      <c r="CX31">
        <f t="shared" si="9"/>
        <v>0.17142857142857143</v>
      </c>
      <c r="CY31" s="50">
        <v>2.0920000000000001</v>
      </c>
      <c r="DB31">
        <f t="shared" si="40"/>
        <v>1</v>
      </c>
      <c r="DC31">
        <f t="shared" si="67"/>
        <v>28</v>
      </c>
      <c r="DF31">
        <v>30</v>
      </c>
      <c r="DG31">
        <v>0.88235294117647056</v>
      </c>
      <c r="DH31">
        <v>27.367999999999999</v>
      </c>
      <c r="DK31">
        <f t="shared" si="41"/>
        <v>0.92324378648814109</v>
      </c>
      <c r="DL31">
        <f t="shared" si="68"/>
        <v>28</v>
      </c>
      <c r="DO31">
        <f t="shared" si="10"/>
        <v>0</v>
      </c>
      <c r="DS31">
        <f t="shared" si="43"/>
        <v>4.7837023343058949E-2</v>
      </c>
      <c r="DT31">
        <f t="shared" si="69"/>
        <v>28</v>
      </c>
      <c r="DW31">
        <f t="shared" si="11"/>
        <v>0</v>
      </c>
      <c r="DX31" s="2"/>
      <c r="EA31">
        <f t="shared" si="45"/>
        <v>0.20500916907632241</v>
      </c>
      <c r="EB31">
        <f t="shared" si="70"/>
        <v>28</v>
      </c>
      <c r="ED31">
        <v>30</v>
      </c>
      <c r="EE31">
        <f t="shared" si="12"/>
        <v>0.8571428571428571</v>
      </c>
      <c r="EF31" s="12">
        <v>30.94</v>
      </c>
      <c r="EI31">
        <f t="shared" si="46"/>
        <v>0.7671948041639679</v>
      </c>
      <c r="EJ31">
        <f t="shared" si="71"/>
        <v>28</v>
      </c>
      <c r="EL31">
        <v>30</v>
      </c>
      <c r="EM31">
        <f t="shared" si="13"/>
        <v>0.8571428571428571</v>
      </c>
      <c r="EN31" s="12">
        <v>6.44</v>
      </c>
      <c r="EQ31">
        <f t="shared" si="47"/>
        <v>1</v>
      </c>
      <c r="ER31">
        <f t="shared" si="72"/>
        <v>28</v>
      </c>
      <c r="EU31">
        <f t="shared" si="14"/>
        <v>0</v>
      </c>
      <c r="EY31">
        <f t="shared" si="49"/>
        <v>9.8022150183108385E-3</v>
      </c>
      <c r="EZ31">
        <f t="shared" si="73"/>
        <v>28</v>
      </c>
      <c r="FC31">
        <f t="shared" si="15"/>
        <v>0</v>
      </c>
      <c r="FD31" s="2"/>
      <c r="FG31">
        <f t="shared" si="51"/>
        <v>8.8277209307402876E-2</v>
      </c>
      <c r="FH31">
        <f t="shared" si="74"/>
        <v>28</v>
      </c>
      <c r="FJ31">
        <f t="shared" si="52"/>
        <v>30</v>
      </c>
      <c r="FK31">
        <f t="shared" si="16"/>
        <v>0.90909090909090906</v>
      </c>
      <c r="FL31">
        <v>7.2489999999999997</v>
      </c>
      <c r="FO31">
        <f t="shared" si="53"/>
        <v>1</v>
      </c>
      <c r="FP31">
        <f t="shared" si="75"/>
        <v>28</v>
      </c>
      <c r="FR31">
        <f t="shared" si="54"/>
        <v>30</v>
      </c>
      <c r="FS31">
        <f t="shared" si="17"/>
        <v>0.78947368421052633</v>
      </c>
      <c r="FT31">
        <v>24.210999999999999</v>
      </c>
      <c r="FW31">
        <f t="shared" si="55"/>
        <v>0.93812785297461743</v>
      </c>
      <c r="FX31">
        <f t="shared" si="76"/>
        <v>28</v>
      </c>
    </row>
    <row r="32" spans="6:180" x14ac:dyDescent="0.25">
      <c r="F32">
        <f t="shared" si="19"/>
        <v>4.4710167702591644E-4</v>
      </c>
      <c r="G32">
        <f t="shared" si="56"/>
        <v>179</v>
      </c>
      <c r="O32">
        <f t="shared" si="20"/>
        <v>31</v>
      </c>
      <c r="P32">
        <v>0.50819672131147542</v>
      </c>
      <c r="Q32">
        <v>521.49</v>
      </c>
      <c r="T32">
        <f t="shared" si="0"/>
        <v>1.4056088614432161E-2</v>
      </c>
      <c r="U32">
        <f t="shared" si="57"/>
        <v>179</v>
      </c>
      <c r="AC32">
        <f t="shared" si="21"/>
        <v>31</v>
      </c>
      <c r="AD32">
        <f t="shared" si="1"/>
        <v>0.2636368275134795</v>
      </c>
      <c r="AE32">
        <v>80.290999999999997</v>
      </c>
      <c r="AH32">
        <f t="shared" si="22"/>
        <v>0.43178157032456821</v>
      </c>
      <c r="AI32">
        <f t="shared" si="58"/>
        <v>79</v>
      </c>
      <c r="AK32">
        <f t="shared" si="23"/>
        <v>31</v>
      </c>
      <c r="AL32">
        <f t="shared" si="2"/>
        <v>0.29245283018867924</v>
      </c>
      <c r="AM32">
        <v>132.08965517241379</v>
      </c>
      <c r="AP32">
        <f t="shared" si="24"/>
        <v>3.9776207935130668E-4</v>
      </c>
      <c r="AQ32">
        <f t="shared" si="59"/>
        <v>29</v>
      </c>
      <c r="AS32">
        <f t="shared" si="25"/>
        <v>31</v>
      </c>
      <c r="AT32">
        <f t="shared" si="3"/>
        <v>0.36470588235294116</v>
      </c>
      <c r="AU32">
        <v>32.218000000000004</v>
      </c>
      <c r="AX32">
        <f t="shared" si="26"/>
        <v>0.27530729800176051</v>
      </c>
      <c r="AY32">
        <f t="shared" si="60"/>
        <v>29</v>
      </c>
      <c r="BA32">
        <f t="shared" si="27"/>
        <v>31</v>
      </c>
      <c r="BB32">
        <v>0.10915492957746478</v>
      </c>
      <c r="BC32">
        <v>42.316000000000003</v>
      </c>
      <c r="BF32">
        <f t="shared" si="28"/>
        <v>8.030041693914787E-2</v>
      </c>
      <c r="BG32">
        <f t="shared" si="61"/>
        <v>29</v>
      </c>
      <c r="BI32">
        <f t="shared" si="29"/>
        <v>31</v>
      </c>
      <c r="BJ32">
        <f t="shared" si="4"/>
        <v>0.15121951219512195</v>
      </c>
      <c r="BK32">
        <v>19.308</v>
      </c>
      <c r="BN32">
        <f t="shared" si="30"/>
        <v>0.24480203463592026</v>
      </c>
      <c r="BO32">
        <f t="shared" si="62"/>
        <v>29</v>
      </c>
      <c r="BQ32">
        <f t="shared" si="31"/>
        <v>31</v>
      </c>
      <c r="BR32">
        <f t="shared" si="5"/>
        <v>0.10097719869706841</v>
      </c>
      <c r="BS32">
        <v>8.093</v>
      </c>
      <c r="BV32">
        <f t="shared" si="32"/>
        <v>0.28765128492027425</v>
      </c>
      <c r="BW32">
        <f t="shared" si="63"/>
        <v>29</v>
      </c>
      <c r="BY32">
        <f t="shared" si="33"/>
        <v>31</v>
      </c>
      <c r="BZ32">
        <f t="shared" si="6"/>
        <v>0.18452380952380953</v>
      </c>
      <c r="CA32">
        <v>2.0390000000000001</v>
      </c>
      <c r="CD32">
        <f t="shared" si="34"/>
        <v>0.77393407248077173</v>
      </c>
      <c r="CE32">
        <f t="shared" si="64"/>
        <v>29</v>
      </c>
      <c r="CG32">
        <f t="shared" si="35"/>
        <v>31</v>
      </c>
      <c r="CH32">
        <f t="shared" si="7"/>
        <v>31</v>
      </c>
      <c r="CI32">
        <v>33.430999999999997</v>
      </c>
      <c r="CL32">
        <f t="shared" si="36"/>
        <v>0.11106903548227152</v>
      </c>
      <c r="CM32">
        <f t="shared" si="65"/>
        <v>29</v>
      </c>
      <c r="CO32">
        <f t="shared" si="37"/>
        <v>31</v>
      </c>
      <c r="CP32">
        <f t="shared" si="8"/>
        <v>1.7421602787456445</v>
      </c>
      <c r="CQ32">
        <v>6</v>
      </c>
      <c r="CT32">
        <f t="shared" si="38"/>
        <v>0.84954778077264947</v>
      </c>
      <c r="CU32">
        <f t="shared" si="66"/>
        <v>29</v>
      </c>
      <c r="CW32">
        <f t="shared" si="39"/>
        <v>31</v>
      </c>
      <c r="CX32">
        <f t="shared" si="9"/>
        <v>0.17714285714285713</v>
      </c>
      <c r="CY32" s="50">
        <v>2.1215000000000002</v>
      </c>
      <c r="DB32">
        <f t="shared" si="40"/>
        <v>1</v>
      </c>
      <c r="DC32">
        <f t="shared" si="67"/>
        <v>29</v>
      </c>
      <c r="DF32">
        <v>31</v>
      </c>
      <c r="DG32">
        <v>0.91176470588235292</v>
      </c>
      <c r="DH32">
        <v>28.66</v>
      </c>
      <c r="DK32">
        <f t="shared" si="41"/>
        <v>0.94505692747284997</v>
      </c>
      <c r="DL32">
        <f t="shared" si="68"/>
        <v>29</v>
      </c>
      <c r="DO32">
        <f t="shared" si="10"/>
        <v>0</v>
      </c>
      <c r="DS32">
        <f t="shared" si="43"/>
        <v>4.9131943722155118E-2</v>
      </c>
      <c r="DT32">
        <f t="shared" si="69"/>
        <v>29</v>
      </c>
      <c r="DW32">
        <f t="shared" si="11"/>
        <v>0</v>
      </c>
      <c r="DX32" s="2"/>
      <c r="EA32">
        <f t="shared" si="45"/>
        <v>0.22231882452066712</v>
      </c>
      <c r="EB32">
        <f t="shared" si="70"/>
        <v>29</v>
      </c>
      <c r="ED32">
        <v>31</v>
      </c>
      <c r="EE32">
        <f t="shared" si="12"/>
        <v>0.88571428571428568</v>
      </c>
      <c r="EF32" s="12">
        <v>31.18</v>
      </c>
      <c r="EI32">
        <f t="shared" si="46"/>
        <v>0.80851036094009698</v>
      </c>
      <c r="EJ32">
        <f t="shared" si="71"/>
        <v>29</v>
      </c>
      <c r="EL32">
        <v>31</v>
      </c>
      <c r="EM32">
        <f t="shared" si="13"/>
        <v>0.88571428571428568</v>
      </c>
      <c r="EN32" s="12">
        <v>6.66</v>
      </c>
      <c r="EQ32">
        <f t="shared" si="47"/>
        <v>1</v>
      </c>
      <c r="ER32">
        <f t="shared" si="72"/>
        <v>29</v>
      </c>
      <c r="EU32">
        <f t="shared" si="14"/>
        <v>0</v>
      </c>
      <c r="EY32">
        <f t="shared" si="49"/>
        <v>1.0013462360725143E-2</v>
      </c>
      <c r="EZ32">
        <f t="shared" si="73"/>
        <v>29</v>
      </c>
      <c r="FC32">
        <f t="shared" si="15"/>
        <v>0</v>
      </c>
      <c r="FD32" s="2"/>
      <c r="FG32">
        <f t="shared" si="51"/>
        <v>9.5050900292087556E-2</v>
      </c>
      <c r="FH32">
        <f t="shared" si="74"/>
        <v>29</v>
      </c>
      <c r="FJ32">
        <f t="shared" si="52"/>
        <v>31</v>
      </c>
      <c r="FK32">
        <f t="shared" si="16"/>
        <v>0.93939393939393945</v>
      </c>
      <c r="FL32">
        <v>7.3920000000000003</v>
      </c>
      <c r="FO32">
        <f t="shared" si="53"/>
        <v>1</v>
      </c>
      <c r="FP32">
        <f t="shared" si="75"/>
        <v>29</v>
      </c>
      <c r="FR32">
        <f t="shared" si="54"/>
        <v>31</v>
      </c>
      <c r="FS32">
        <f t="shared" si="17"/>
        <v>0.81578947368421051</v>
      </c>
      <c r="FT32">
        <v>25.622</v>
      </c>
      <c r="FW32">
        <f t="shared" si="55"/>
        <v>0.95807500903668541</v>
      </c>
      <c r="FX32">
        <f t="shared" si="76"/>
        <v>29</v>
      </c>
    </row>
    <row r="33" spans="6:180" x14ac:dyDescent="0.25">
      <c r="F33">
        <f t="shared" si="19"/>
        <v>4.6511559044864353E-4</v>
      </c>
      <c r="G33">
        <f t="shared" si="56"/>
        <v>180</v>
      </c>
      <c r="O33">
        <f t="shared" si="20"/>
        <v>32</v>
      </c>
      <c r="P33">
        <v>0.52459016393442626</v>
      </c>
      <c r="Q33">
        <v>521.57000000000005</v>
      </c>
      <c r="T33">
        <f t="shared" si="0"/>
        <v>1.4279113791764726E-2</v>
      </c>
      <c r="U33">
        <f t="shared" si="57"/>
        <v>180</v>
      </c>
      <c r="AC33">
        <f t="shared" si="21"/>
        <v>32</v>
      </c>
      <c r="AD33">
        <f t="shared" si="1"/>
        <v>0.27214124130423689</v>
      </c>
      <c r="AE33">
        <v>80.414000000000001</v>
      </c>
      <c r="AH33">
        <f t="shared" si="22"/>
        <v>0.45729049872407423</v>
      </c>
      <c r="AI33">
        <f t="shared" si="58"/>
        <v>80</v>
      </c>
      <c r="AK33">
        <f t="shared" si="23"/>
        <v>32</v>
      </c>
      <c r="AL33">
        <f t="shared" si="2"/>
        <v>0.30188679245283018</v>
      </c>
      <c r="AM33">
        <v>132.131</v>
      </c>
      <c r="AP33">
        <f t="shared" si="24"/>
        <v>4.3781308614433744E-4</v>
      </c>
      <c r="AQ33">
        <f t="shared" si="59"/>
        <v>30</v>
      </c>
      <c r="AS33">
        <f t="shared" si="25"/>
        <v>32</v>
      </c>
      <c r="AT33">
        <f t="shared" si="3"/>
        <v>0.37647058823529411</v>
      </c>
      <c r="AU33" s="2">
        <v>33.094775162371242</v>
      </c>
      <c r="AX33">
        <f t="shared" si="26"/>
        <v>0.29037757791432206</v>
      </c>
      <c r="AY33">
        <f t="shared" si="60"/>
        <v>30</v>
      </c>
      <c r="BA33">
        <f t="shared" si="27"/>
        <v>32</v>
      </c>
      <c r="BB33">
        <v>0.11267605633802817</v>
      </c>
      <c r="BC33" s="2">
        <v>42.692999999999998</v>
      </c>
      <c r="BF33">
        <f t="shared" si="28"/>
        <v>8.3058919284826851E-2</v>
      </c>
      <c r="BG33">
        <f t="shared" si="61"/>
        <v>30</v>
      </c>
      <c r="BI33">
        <f t="shared" si="29"/>
        <v>32</v>
      </c>
      <c r="BJ33">
        <f t="shared" si="4"/>
        <v>0.15609756097560976</v>
      </c>
      <c r="BK33">
        <v>19.314</v>
      </c>
      <c r="BN33">
        <f t="shared" si="30"/>
        <v>0.25880649968927255</v>
      </c>
      <c r="BO33">
        <f t="shared" si="62"/>
        <v>30</v>
      </c>
      <c r="BQ33">
        <f t="shared" si="31"/>
        <v>32</v>
      </c>
      <c r="BR33">
        <f t="shared" si="5"/>
        <v>0.10423452768729642</v>
      </c>
      <c r="BS33">
        <v>8.2210000000000001</v>
      </c>
      <c r="BV33">
        <f t="shared" si="32"/>
        <v>0.29636632117975836</v>
      </c>
      <c r="BW33">
        <f t="shared" si="63"/>
        <v>30</v>
      </c>
      <c r="BY33">
        <f t="shared" si="33"/>
        <v>32</v>
      </c>
      <c r="BZ33">
        <f t="shared" si="6"/>
        <v>0.19047619047619047</v>
      </c>
      <c r="CA33">
        <v>2.15</v>
      </c>
      <c r="CD33">
        <f t="shared" si="34"/>
        <v>0.79020571296917286</v>
      </c>
      <c r="CE33">
        <f t="shared" si="64"/>
        <v>30</v>
      </c>
      <c r="CG33">
        <f t="shared" si="35"/>
        <v>32</v>
      </c>
      <c r="CH33">
        <f t="shared" si="7"/>
        <v>32</v>
      </c>
      <c r="CI33">
        <v>33.554000000000002</v>
      </c>
      <c r="CL33">
        <f t="shared" si="36"/>
        <v>0.11586253067743557</v>
      </c>
      <c r="CM33">
        <f t="shared" si="65"/>
        <v>30</v>
      </c>
      <c r="CO33">
        <f t="shared" si="37"/>
        <v>32</v>
      </c>
      <c r="CP33">
        <f t="shared" si="8"/>
        <v>1.7983589974148588</v>
      </c>
      <c r="CQ33">
        <v>6.0236000000000001</v>
      </c>
      <c r="CT33">
        <f t="shared" si="38"/>
        <v>0.86880634307616256</v>
      </c>
      <c r="CU33">
        <f t="shared" si="66"/>
        <v>30</v>
      </c>
      <c r="CW33">
        <f t="shared" si="39"/>
        <v>32</v>
      </c>
      <c r="CX33">
        <f t="shared" si="9"/>
        <v>0.18285714285714286</v>
      </c>
      <c r="CY33" s="50">
        <v>2.1335999999999999</v>
      </c>
      <c r="DB33">
        <f t="shared" si="40"/>
        <v>1</v>
      </c>
      <c r="DC33">
        <f t="shared" si="67"/>
        <v>30</v>
      </c>
      <c r="DF33">
        <v>32</v>
      </c>
      <c r="DG33">
        <v>0.94117647058823528</v>
      </c>
      <c r="DH33">
        <v>31.34</v>
      </c>
      <c r="DK33">
        <f t="shared" si="41"/>
        <v>0.96165109397388382</v>
      </c>
      <c r="DL33">
        <f t="shared" si="68"/>
        <v>30</v>
      </c>
      <c r="DO33">
        <f t="shared" si="10"/>
        <v>0</v>
      </c>
      <c r="DS33">
        <f t="shared" si="43"/>
        <v>5.0454709450626231E-2</v>
      </c>
      <c r="DT33">
        <f t="shared" si="69"/>
        <v>30</v>
      </c>
      <c r="DW33">
        <f t="shared" si="11"/>
        <v>0</v>
      </c>
      <c r="DX33" s="2"/>
      <c r="EA33">
        <f t="shared" si="45"/>
        <v>0.24043334167806218</v>
      </c>
      <c r="EB33">
        <f t="shared" si="70"/>
        <v>30</v>
      </c>
      <c r="ED33">
        <v>32</v>
      </c>
      <c r="EE33">
        <f t="shared" si="12"/>
        <v>0.91428571428571426</v>
      </c>
      <c r="EF33" s="12">
        <v>31.75</v>
      </c>
      <c r="EI33">
        <f t="shared" si="46"/>
        <v>0.84499481256063369</v>
      </c>
      <c r="EJ33">
        <f t="shared" si="71"/>
        <v>30</v>
      </c>
      <c r="EL33">
        <v>32</v>
      </c>
      <c r="EM33">
        <f t="shared" si="13"/>
        <v>0.91428571428571426</v>
      </c>
      <c r="EN33" s="12">
        <v>8.44</v>
      </c>
      <c r="EQ33">
        <f t="shared" si="47"/>
        <v>1</v>
      </c>
      <c r="ER33">
        <f t="shared" si="72"/>
        <v>30</v>
      </c>
      <c r="EU33">
        <f t="shared" si="14"/>
        <v>0</v>
      </c>
      <c r="EY33">
        <f t="shared" si="49"/>
        <v>1.0228672433032115E-2</v>
      </c>
      <c r="EZ33">
        <f t="shared" si="73"/>
        <v>30</v>
      </c>
      <c r="FC33">
        <f t="shared" si="15"/>
        <v>0</v>
      </c>
      <c r="FD33" s="2"/>
      <c r="FG33">
        <f t="shared" si="51"/>
        <v>0.10219990114587367</v>
      </c>
      <c r="FH33">
        <f t="shared" si="74"/>
        <v>30</v>
      </c>
      <c r="FJ33">
        <f t="shared" si="52"/>
        <v>32</v>
      </c>
      <c r="FK33">
        <f t="shared" si="16"/>
        <v>0.96969696969696972</v>
      </c>
      <c r="FL33">
        <v>7.5119999999999996</v>
      </c>
      <c r="FO33">
        <f t="shared" si="53"/>
        <v>1</v>
      </c>
      <c r="FP33">
        <f t="shared" si="75"/>
        <v>30</v>
      </c>
      <c r="FR33">
        <f t="shared" si="54"/>
        <v>32</v>
      </c>
      <c r="FS33">
        <f t="shared" si="17"/>
        <v>0.84210526315789469</v>
      </c>
      <c r="FT33">
        <v>25.742000000000001</v>
      </c>
      <c r="FW33">
        <f t="shared" si="55"/>
        <v>0.97246334171296023</v>
      </c>
      <c r="FX33">
        <f t="shared" si="76"/>
        <v>30</v>
      </c>
    </row>
    <row r="34" spans="6:180" x14ac:dyDescent="0.25">
      <c r="F34">
        <f t="shared" si="19"/>
        <v>4.8379997828814741E-4</v>
      </c>
      <c r="G34">
        <f t="shared" si="56"/>
        <v>181</v>
      </c>
      <c r="O34">
        <f t="shared" si="20"/>
        <v>33</v>
      </c>
      <c r="P34">
        <v>0.54098360655737709</v>
      </c>
      <c r="Q34">
        <v>525.51</v>
      </c>
      <c r="T34">
        <f t="shared" si="0"/>
        <v>1.450518018190518E-2</v>
      </c>
      <c r="U34">
        <f t="shared" si="57"/>
        <v>181</v>
      </c>
      <c r="AC34">
        <f t="shared" si="21"/>
        <v>33</v>
      </c>
      <c r="AD34">
        <f t="shared" si="1"/>
        <v>0.28064565509499428</v>
      </c>
      <c r="AE34">
        <v>80.516999999999996</v>
      </c>
      <c r="AH34">
        <f t="shared" si="22"/>
        <v>0.48297667347573958</v>
      </c>
      <c r="AI34">
        <f t="shared" si="58"/>
        <v>81</v>
      </c>
      <c r="AK34">
        <f t="shared" si="23"/>
        <v>33</v>
      </c>
      <c r="AL34">
        <f t="shared" si="2"/>
        <v>0.31132075471698112</v>
      </c>
      <c r="AM34">
        <v>133.19999999999999</v>
      </c>
      <c r="AP34">
        <f t="shared" si="24"/>
        <v>4.8157598853452478E-4</v>
      </c>
      <c r="AQ34">
        <f t="shared" si="59"/>
        <v>31</v>
      </c>
      <c r="AS34">
        <f t="shared" si="25"/>
        <v>33</v>
      </c>
      <c r="AT34">
        <f t="shared" si="3"/>
        <v>0.38823529411764707</v>
      </c>
      <c r="AU34">
        <v>33.837000000000003</v>
      </c>
      <c r="AX34">
        <f t="shared" si="26"/>
        <v>0.30582324896464452</v>
      </c>
      <c r="AY34">
        <f t="shared" si="60"/>
        <v>31</v>
      </c>
      <c r="BA34">
        <f t="shared" si="27"/>
        <v>33</v>
      </c>
      <c r="BB34">
        <v>0.11619718309859155</v>
      </c>
      <c r="BC34">
        <v>42.798000000000002</v>
      </c>
      <c r="BF34">
        <f t="shared" si="28"/>
        <v>8.5888090149097859E-2</v>
      </c>
      <c r="BG34">
        <f t="shared" si="61"/>
        <v>31</v>
      </c>
      <c r="BI34">
        <f t="shared" si="29"/>
        <v>33</v>
      </c>
      <c r="BJ34">
        <f t="shared" si="4"/>
        <v>0.16097560975609757</v>
      </c>
      <c r="BK34">
        <v>19.870999999999999</v>
      </c>
      <c r="BN34">
        <f t="shared" si="30"/>
        <v>0.27321448124539366</v>
      </c>
      <c r="BO34">
        <f t="shared" si="62"/>
        <v>31</v>
      </c>
      <c r="BQ34">
        <f t="shared" si="31"/>
        <v>33</v>
      </c>
      <c r="BR34">
        <f t="shared" si="5"/>
        <v>0.10749185667752444</v>
      </c>
      <c r="BS34">
        <v>8.2230000000000008</v>
      </c>
      <c r="BV34">
        <f t="shared" si="32"/>
        <v>0.30520046203152573</v>
      </c>
      <c r="BW34">
        <f t="shared" si="63"/>
        <v>31</v>
      </c>
      <c r="BY34">
        <f t="shared" si="33"/>
        <v>33</v>
      </c>
      <c r="BZ34">
        <f t="shared" si="6"/>
        <v>0.19642857142857142</v>
      </c>
      <c r="CA34">
        <v>2.2109999999999999</v>
      </c>
      <c r="CD34">
        <f t="shared" si="34"/>
        <v>0.80576760446733497</v>
      </c>
      <c r="CE34">
        <f t="shared" si="64"/>
        <v>31</v>
      </c>
      <c r="CG34">
        <f t="shared" si="35"/>
        <v>33</v>
      </c>
      <c r="CH34">
        <f t="shared" si="7"/>
        <v>33</v>
      </c>
      <c r="CI34">
        <v>33.883000000000003</v>
      </c>
      <c r="CL34">
        <f t="shared" si="36"/>
        <v>0.12080111842366027</v>
      </c>
      <c r="CM34">
        <f t="shared" si="65"/>
        <v>31</v>
      </c>
      <c r="CO34">
        <f t="shared" si="37"/>
        <v>33</v>
      </c>
      <c r="CP34">
        <f t="shared" si="8"/>
        <v>1.8545577160840732</v>
      </c>
      <c r="CQ34">
        <v>6.3310000000000004</v>
      </c>
      <c r="CT34">
        <f t="shared" si="38"/>
        <v>0.88629104852445628</v>
      </c>
      <c r="CU34">
        <f t="shared" si="66"/>
        <v>31</v>
      </c>
      <c r="CW34">
        <f t="shared" si="39"/>
        <v>33</v>
      </c>
      <c r="CX34">
        <f t="shared" si="9"/>
        <v>0.18857142857142858</v>
      </c>
      <c r="CY34" s="50">
        <v>2.1425999999999998</v>
      </c>
      <c r="DB34">
        <f t="shared" si="40"/>
        <v>1</v>
      </c>
      <c r="DC34">
        <f t="shared" si="67"/>
        <v>31</v>
      </c>
      <c r="DF34">
        <v>33</v>
      </c>
      <c r="DG34">
        <v>0.97058823529411764</v>
      </c>
      <c r="DH34">
        <v>31.364000000000001</v>
      </c>
      <c r="DK34">
        <f t="shared" si="41"/>
        <v>0.97391008000462786</v>
      </c>
      <c r="DL34">
        <f t="shared" si="68"/>
        <v>31</v>
      </c>
      <c r="DO34">
        <f t="shared" si="10"/>
        <v>0</v>
      </c>
      <c r="DS34">
        <f t="shared" si="43"/>
        <v>5.180569556491306E-2</v>
      </c>
      <c r="DT34">
        <f t="shared" si="69"/>
        <v>31</v>
      </c>
      <c r="DW34">
        <f t="shared" si="11"/>
        <v>0</v>
      </c>
      <c r="DX34" s="2"/>
      <c r="EA34">
        <f t="shared" si="45"/>
        <v>0.25932322528214857</v>
      </c>
      <c r="EB34">
        <f t="shared" si="70"/>
        <v>31</v>
      </c>
      <c r="ED34">
        <v>33</v>
      </c>
      <c r="EE34">
        <f t="shared" si="12"/>
        <v>0.94285714285714284</v>
      </c>
      <c r="EF34" s="12">
        <v>32.020000000000003</v>
      </c>
      <c r="EI34">
        <f t="shared" si="46"/>
        <v>0.87656400271043911</v>
      </c>
      <c r="EJ34">
        <f t="shared" si="71"/>
        <v>31</v>
      </c>
      <c r="EL34">
        <v>33</v>
      </c>
      <c r="EM34">
        <f t="shared" si="13"/>
        <v>0.94285714285714284</v>
      </c>
      <c r="EN34" s="12">
        <v>8.49</v>
      </c>
      <c r="EQ34">
        <f t="shared" si="47"/>
        <v>1</v>
      </c>
      <c r="ER34">
        <f t="shared" si="72"/>
        <v>31</v>
      </c>
      <c r="EU34">
        <f t="shared" si="14"/>
        <v>0</v>
      </c>
      <c r="EY34">
        <f t="shared" si="49"/>
        <v>1.0447905572389265E-2</v>
      </c>
      <c r="EZ34">
        <f t="shared" si="73"/>
        <v>31</v>
      </c>
      <c r="FC34">
        <f t="shared" si="15"/>
        <v>0</v>
      </c>
      <c r="FD34" s="2"/>
      <c r="FG34">
        <f t="shared" si="51"/>
        <v>0.10973223533754545</v>
      </c>
      <c r="FH34">
        <f t="shared" si="74"/>
        <v>31</v>
      </c>
      <c r="FK34">
        <f t="shared" si="16"/>
        <v>0</v>
      </c>
      <c r="FO34">
        <f t="shared" si="53"/>
        <v>1</v>
      </c>
      <c r="FP34">
        <f t="shared" si="75"/>
        <v>31</v>
      </c>
      <c r="FR34">
        <f t="shared" si="54"/>
        <v>33</v>
      </c>
      <c r="FS34">
        <f t="shared" si="17"/>
        <v>0.86842105263157898</v>
      </c>
      <c r="FT34">
        <v>25.812999999999999</v>
      </c>
      <c r="FW34">
        <f t="shared" si="55"/>
        <v>0.98247685442094257</v>
      </c>
      <c r="FX34">
        <f t="shared" si="76"/>
        <v>31</v>
      </c>
    </row>
    <row r="35" spans="6:180" x14ac:dyDescent="0.25">
      <c r="F35">
        <f t="shared" si="19"/>
        <v>5.0317743453002291E-4</v>
      </c>
      <c r="G35">
        <f t="shared" si="56"/>
        <v>182</v>
      </c>
      <c r="O35">
        <f t="shared" si="20"/>
        <v>34</v>
      </c>
      <c r="P35">
        <v>0.55737704918032782</v>
      </c>
      <c r="Q35">
        <v>532.53</v>
      </c>
      <c r="T35">
        <f t="shared" si="0"/>
        <v>1.4734320487289836E-2</v>
      </c>
      <c r="U35">
        <f t="shared" si="57"/>
        <v>182</v>
      </c>
      <c r="AC35">
        <f t="shared" si="21"/>
        <v>34</v>
      </c>
      <c r="AD35">
        <f t="shared" si="1"/>
        <v>0.28915006888575173</v>
      </c>
      <c r="AE35">
        <v>80.521000000000001</v>
      </c>
      <c r="AH35">
        <f t="shared" si="22"/>
        <v>0.50873372406252571</v>
      </c>
      <c r="AI35">
        <f t="shared" si="58"/>
        <v>82</v>
      </c>
      <c r="AK35">
        <f t="shared" si="23"/>
        <v>34</v>
      </c>
      <c r="AL35">
        <f t="shared" si="2"/>
        <v>0.32075471698113206</v>
      </c>
      <c r="AM35">
        <v>133.511</v>
      </c>
      <c r="AP35">
        <f t="shared" si="24"/>
        <v>5.2936088901614118E-4</v>
      </c>
      <c r="AQ35">
        <f t="shared" si="59"/>
        <v>32</v>
      </c>
      <c r="AS35">
        <f t="shared" si="25"/>
        <v>34</v>
      </c>
      <c r="AT35">
        <f t="shared" si="3"/>
        <v>0.4</v>
      </c>
      <c r="AU35">
        <v>34.421999999999997</v>
      </c>
      <c r="AX35">
        <f t="shared" si="26"/>
        <v>0.32162226915877845</v>
      </c>
      <c r="AY35">
        <f t="shared" si="60"/>
        <v>32</v>
      </c>
      <c r="BA35">
        <f t="shared" si="27"/>
        <v>34</v>
      </c>
      <c r="BB35">
        <v>0.11971830985915492</v>
      </c>
      <c r="BC35">
        <v>44.36</v>
      </c>
      <c r="BF35">
        <f t="shared" si="28"/>
        <v>8.8788771859660248E-2</v>
      </c>
      <c r="BG35">
        <f t="shared" si="61"/>
        <v>32</v>
      </c>
      <c r="BI35">
        <f t="shared" si="29"/>
        <v>34</v>
      </c>
      <c r="BJ35">
        <f t="shared" si="4"/>
        <v>0.16585365853658537</v>
      </c>
      <c r="BK35">
        <v>20.048999999999999</v>
      </c>
      <c r="BN35">
        <f t="shared" si="30"/>
        <v>0.28800905857255332</v>
      </c>
      <c r="BO35">
        <f t="shared" si="62"/>
        <v>32</v>
      </c>
      <c r="BQ35">
        <f t="shared" si="31"/>
        <v>34</v>
      </c>
      <c r="BR35">
        <f t="shared" si="5"/>
        <v>0.11074918566775244</v>
      </c>
      <c r="BS35">
        <v>8.27</v>
      </c>
      <c r="BV35">
        <f t="shared" si="32"/>
        <v>0.31414956959889906</v>
      </c>
      <c r="BW35">
        <f t="shared" si="63"/>
        <v>32</v>
      </c>
      <c r="BY35">
        <f t="shared" si="33"/>
        <v>34</v>
      </c>
      <c r="BZ35">
        <f t="shared" si="6"/>
        <v>0.20238095238095238</v>
      </c>
      <c r="CA35">
        <v>2.383</v>
      </c>
      <c r="CD35">
        <f t="shared" si="34"/>
        <v>0.8206053224551364</v>
      </c>
      <c r="CE35">
        <f t="shared" si="64"/>
        <v>32</v>
      </c>
      <c r="CG35">
        <f t="shared" si="35"/>
        <v>34</v>
      </c>
      <c r="CH35">
        <f t="shared" si="7"/>
        <v>34</v>
      </c>
      <c r="CI35">
        <v>34.088999999999999</v>
      </c>
      <c r="CL35">
        <f t="shared" si="36"/>
        <v>0.12588602794598092</v>
      </c>
      <c r="CM35">
        <f t="shared" si="65"/>
        <v>32</v>
      </c>
      <c r="CO35">
        <f t="shared" si="37"/>
        <v>34</v>
      </c>
      <c r="CP35">
        <f t="shared" si="8"/>
        <v>1.9107564347532875</v>
      </c>
      <c r="CQ35">
        <v>6.4394999999999998</v>
      </c>
      <c r="CT35">
        <f t="shared" si="38"/>
        <v>0.9020476479718943</v>
      </c>
      <c r="CU35">
        <f t="shared" si="66"/>
        <v>32</v>
      </c>
      <c r="CW35">
        <f t="shared" si="39"/>
        <v>34</v>
      </c>
      <c r="CX35">
        <f t="shared" si="9"/>
        <v>0.19428571428571428</v>
      </c>
      <c r="CY35" s="50">
        <v>2.1863000000000001</v>
      </c>
      <c r="DB35">
        <f t="shared" si="40"/>
        <v>1</v>
      </c>
      <c r="DC35">
        <f t="shared" si="67"/>
        <v>32</v>
      </c>
      <c r="DK35">
        <f t="shared" si="41"/>
        <v>0.9827046680091357</v>
      </c>
      <c r="DL35">
        <f t="shared" si="68"/>
        <v>32</v>
      </c>
      <c r="DO35">
        <f t="shared" si="10"/>
        <v>0</v>
      </c>
      <c r="DS35">
        <f t="shared" si="43"/>
        <v>5.3185275657333032E-2</v>
      </c>
      <c r="DT35">
        <f t="shared" si="69"/>
        <v>32</v>
      </c>
      <c r="DW35">
        <f t="shared" si="11"/>
        <v>0</v>
      </c>
      <c r="DX35" s="2"/>
      <c r="EA35">
        <f t="shared" si="45"/>
        <v>0.27895212614657738</v>
      </c>
      <c r="EB35">
        <f t="shared" si="70"/>
        <v>32</v>
      </c>
      <c r="ED35">
        <v>34</v>
      </c>
      <c r="EE35">
        <f t="shared" si="12"/>
        <v>0.97142857142857142</v>
      </c>
      <c r="EF35" s="12">
        <v>32.26</v>
      </c>
      <c r="EI35">
        <f t="shared" si="46"/>
        <v>0.90332981694191727</v>
      </c>
      <c r="EJ35">
        <f t="shared" si="71"/>
        <v>32</v>
      </c>
      <c r="EL35">
        <v>34</v>
      </c>
      <c r="EM35">
        <f t="shared" si="13"/>
        <v>0.97142857142857142</v>
      </c>
      <c r="EN35" s="12">
        <v>9.6300000000000008</v>
      </c>
      <c r="EQ35">
        <f t="shared" si="47"/>
        <v>1</v>
      </c>
      <c r="ER35">
        <f t="shared" si="72"/>
        <v>32</v>
      </c>
      <c r="EU35">
        <f t="shared" si="14"/>
        <v>0</v>
      </c>
      <c r="EY35">
        <f t="shared" si="49"/>
        <v>1.067122272534248E-2</v>
      </c>
      <c r="EZ35">
        <f t="shared" si="73"/>
        <v>32</v>
      </c>
      <c r="FC35">
        <f t="shared" si="15"/>
        <v>0</v>
      </c>
      <c r="FD35" s="2"/>
      <c r="FG35">
        <f t="shared" si="51"/>
        <v>0.11765502405818017</v>
      </c>
      <c r="FH35">
        <f t="shared" si="74"/>
        <v>32</v>
      </c>
      <c r="FK35">
        <f t="shared" si="16"/>
        <v>0</v>
      </c>
      <c r="FO35">
        <f t="shared" si="53"/>
        <v>1</v>
      </c>
      <c r="FP35">
        <f t="shared" si="75"/>
        <v>32</v>
      </c>
      <c r="FR35">
        <f t="shared" si="54"/>
        <v>34</v>
      </c>
      <c r="FS35">
        <f t="shared" si="17"/>
        <v>0.89473684210526316</v>
      </c>
      <c r="FT35">
        <v>27.367999999999999</v>
      </c>
      <c r="FW35">
        <f t="shared" si="55"/>
        <v>0.98920056286629354</v>
      </c>
      <c r="FX35">
        <f t="shared" si="76"/>
        <v>32</v>
      </c>
    </row>
    <row r="36" spans="6:180" x14ac:dyDescent="0.25">
      <c r="F36">
        <f t="shared" si="19"/>
        <v>5.2327121925085853E-4</v>
      </c>
      <c r="G36">
        <f t="shared" si="56"/>
        <v>183</v>
      </c>
      <c r="O36">
        <f t="shared" si="20"/>
        <v>35</v>
      </c>
      <c r="P36">
        <v>0.57377049180327866</v>
      </c>
      <c r="Q36">
        <v>537</v>
      </c>
      <c r="T36">
        <f t="shared" si="0"/>
        <v>1.4966567618184729E-2</v>
      </c>
      <c r="U36">
        <f t="shared" si="57"/>
        <v>183</v>
      </c>
      <c r="AC36">
        <f t="shared" si="21"/>
        <v>35</v>
      </c>
      <c r="AD36">
        <f t="shared" si="1"/>
        <v>0.29765448267650912</v>
      </c>
      <c r="AE36">
        <v>80.747</v>
      </c>
      <c r="AH36">
        <f t="shared" si="22"/>
        <v>0.53445439593065558</v>
      </c>
      <c r="AI36">
        <f t="shared" si="58"/>
        <v>83</v>
      </c>
      <c r="AK36">
        <f t="shared" si="23"/>
        <v>35</v>
      </c>
      <c r="AL36">
        <f t="shared" si="2"/>
        <v>0.330188679245283</v>
      </c>
      <c r="AM36">
        <v>133.79310344827587</v>
      </c>
      <c r="AP36">
        <f t="shared" si="24"/>
        <v>5.81500422889522E-4</v>
      </c>
      <c r="AQ36">
        <f t="shared" si="59"/>
        <v>33</v>
      </c>
      <c r="AS36">
        <f t="shared" si="25"/>
        <v>35</v>
      </c>
      <c r="AT36">
        <f t="shared" si="3"/>
        <v>0.41176470588235292</v>
      </c>
      <c r="AU36">
        <v>35.746000000000002</v>
      </c>
      <c r="AX36">
        <f t="shared" si="26"/>
        <v>0.33775067479085541</v>
      </c>
      <c r="AY36">
        <f t="shared" si="60"/>
        <v>33</v>
      </c>
      <c r="BA36">
        <f t="shared" si="27"/>
        <v>35</v>
      </c>
      <c r="BB36">
        <v>0.12323943661971831</v>
      </c>
      <c r="BC36">
        <v>46.026000000000003</v>
      </c>
      <c r="BF36">
        <f t="shared" si="28"/>
        <v>9.1761779715138686E-2</v>
      </c>
      <c r="BG36">
        <f t="shared" si="61"/>
        <v>33</v>
      </c>
      <c r="BI36">
        <f t="shared" si="29"/>
        <v>35</v>
      </c>
      <c r="BJ36">
        <f t="shared" si="4"/>
        <v>0.17073170731707318</v>
      </c>
      <c r="BK36">
        <v>20.721</v>
      </c>
      <c r="BN36">
        <f t="shared" si="30"/>
        <v>0.30317134787673644</v>
      </c>
      <c r="BO36">
        <f t="shared" si="62"/>
        <v>33</v>
      </c>
      <c r="BQ36">
        <f t="shared" si="31"/>
        <v>35</v>
      </c>
      <c r="BR36">
        <f t="shared" si="5"/>
        <v>0.11400651465798045</v>
      </c>
      <c r="BS36">
        <v>8.5589999999999993</v>
      </c>
      <c r="BV36">
        <f t="shared" si="32"/>
        <v>0.32320930314847313</v>
      </c>
      <c r="BW36">
        <f t="shared" si="63"/>
        <v>33</v>
      </c>
      <c r="BY36">
        <f t="shared" si="33"/>
        <v>35</v>
      </c>
      <c r="BZ36">
        <f t="shared" si="6"/>
        <v>0.20833333333333334</v>
      </c>
      <c r="CA36">
        <v>2.4192999999999998</v>
      </c>
      <c r="CD36">
        <f t="shared" si="34"/>
        <v>0.83470942732973108</v>
      </c>
      <c r="CE36">
        <f t="shared" si="64"/>
        <v>33</v>
      </c>
      <c r="CG36">
        <f t="shared" si="35"/>
        <v>35</v>
      </c>
      <c r="CH36">
        <f t="shared" si="7"/>
        <v>35</v>
      </c>
      <c r="CI36">
        <v>34.698</v>
      </c>
      <c r="CL36">
        <f t="shared" si="36"/>
        <v>0.13111834029988995</v>
      </c>
      <c r="CM36">
        <f t="shared" si="65"/>
        <v>33</v>
      </c>
      <c r="CO36">
        <f t="shared" si="37"/>
        <v>35</v>
      </c>
      <c r="CP36">
        <f t="shared" si="8"/>
        <v>1.9669551534225018</v>
      </c>
      <c r="CQ36">
        <v>6.4733000000000001</v>
      </c>
      <c r="CT36">
        <f t="shared" si="38"/>
        <v>0.9161417167293876</v>
      </c>
      <c r="CU36">
        <f t="shared" si="66"/>
        <v>33</v>
      </c>
      <c r="CW36">
        <f t="shared" si="39"/>
        <v>35</v>
      </c>
      <c r="CX36">
        <f t="shared" si="9"/>
        <v>0.2</v>
      </c>
      <c r="CY36" s="50">
        <v>2.2094</v>
      </c>
      <c r="DB36">
        <f t="shared" si="40"/>
        <v>1</v>
      </c>
      <c r="DC36">
        <f t="shared" si="67"/>
        <v>33</v>
      </c>
      <c r="DK36">
        <f t="shared" si="41"/>
        <v>0.98883153228634468</v>
      </c>
      <c r="DL36">
        <f t="shared" si="68"/>
        <v>33</v>
      </c>
      <c r="DO36">
        <f t="shared" si="10"/>
        <v>0</v>
      </c>
      <c r="DS36">
        <f t="shared" si="43"/>
        <v>5.4593821657850677E-2</v>
      </c>
      <c r="DT36">
        <f t="shared" si="69"/>
        <v>33</v>
      </c>
      <c r="DW36">
        <f t="shared" si="11"/>
        <v>0</v>
      </c>
      <c r="DX36" s="2"/>
      <c r="EA36">
        <f t="shared" si="45"/>
        <v>0.29927695333091509</v>
      </c>
      <c r="EB36">
        <f t="shared" si="70"/>
        <v>33</v>
      </c>
      <c r="EE36">
        <f t="shared" si="12"/>
        <v>0</v>
      </c>
      <c r="EI36">
        <f t="shared" si="46"/>
        <v>0.92556592998154086</v>
      </c>
      <c r="EJ36">
        <f t="shared" si="71"/>
        <v>33</v>
      </c>
      <c r="EM36">
        <f t="shared" si="13"/>
        <v>0</v>
      </c>
      <c r="EQ36">
        <f t="shared" si="47"/>
        <v>1</v>
      </c>
      <c r="ER36">
        <f t="shared" si="72"/>
        <v>33</v>
      </c>
      <c r="EU36">
        <f t="shared" si="14"/>
        <v>0</v>
      </c>
      <c r="EY36">
        <f t="shared" si="49"/>
        <v>1.0898685447415181E-2</v>
      </c>
      <c r="EZ36">
        <f t="shared" si="73"/>
        <v>33</v>
      </c>
      <c r="FC36">
        <f t="shared" si="15"/>
        <v>0</v>
      </c>
      <c r="FD36" s="2"/>
      <c r="FG36">
        <f t="shared" si="51"/>
        <v>0.12597440156520787</v>
      </c>
      <c r="FH36">
        <f t="shared" si="74"/>
        <v>33</v>
      </c>
      <c r="FK36">
        <f t="shared" si="16"/>
        <v>0</v>
      </c>
      <c r="FO36">
        <f t="shared" si="53"/>
        <v>1</v>
      </c>
      <c r="FP36">
        <f t="shared" si="75"/>
        <v>33</v>
      </c>
      <c r="FR36">
        <f t="shared" si="54"/>
        <v>35</v>
      </c>
      <c r="FS36">
        <f t="shared" si="17"/>
        <v>0.92105263157894735</v>
      </c>
      <c r="FT36">
        <v>28.66</v>
      </c>
      <c r="FW36">
        <f t="shared" si="55"/>
        <v>0.99355646049470614</v>
      </c>
      <c r="FX36">
        <f t="shared" si="76"/>
        <v>33</v>
      </c>
    </row>
    <row r="37" spans="6:180" x14ac:dyDescent="0.25">
      <c r="F37">
        <f t="shared" si="19"/>
        <v>5.4410527462568235E-4</v>
      </c>
      <c r="G37">
        <f t="shared" si="56"/>
        <v>184</v>
      </c>
      <c r="O37">
        <f t="shared" si="20"/>
        <v>36</v>
      </c>
      <c r="P37">
        <v>0.5901639344262295</v>
      </c>
      <c r="Q37">
        <v>543.89</v>
      </c>
      <c r="T37">
        <f t="shared" si="0"/>
        <v>1.5201954691703953E-2</v>
      </c>
      <c r="U37">
        <f t="shared" si="57"/>
        <v>184</v>
      </c>
      <c r="AC37">
        <f t="shared" si="21"/>
        <v>36</v>
      </c>
      <c r="AD37">
        <f t="shared" si="1"/>
        <v>0.30615889646726652</v>
      </c>
      <c r="AE37">
        <v>80.980999999999995</v>
      </c>
      <c r="AH37">
        <f t="shared" si="22"/>
        <v>0.56003188848206331</v>
      </c>
      <c r="AI37">
        <f t="shared" si="58"/>
        <v>84</v>
      </c>
      <c r="AK37">
        <f t="shared" si="23"/>
        <v>36</v>
      </c>
      <c r="AL37">
        <f t="shared" si="2"/>
        <v>0.33962264150943394</v>
      </c>
      <c r="AM37">
        <v>135.4</v>
      </c>
      <c r="AP37">
        <f t="shared" si="24"/>
        <v>6.3835108043885805E-4</v>
      </c>
      <c r="AQ37">
        <f t="shared" si="59"/>
        <v>34</v>
      </c>
      <c r="AS37">
        <f t="shared" si="25"/>
        <v>36</v>
      </c>
      <c r="AT37">
        <f t="shared" si="3"/>
        <v>0.42352941176470588</v>
      </c>
      <c r="AU37">
        <v>36.042999999999999</v>
      </c>
      <c r="AX37">
        <f t="shared" si="26"/>
        <v>0.35418268254433155</v>
      </c>
      <c r="AY37">
        <f t="shared" si="60"/>
        <v>34</v>
      </c>
      <c r="BA37">
        <f t="shared" si="27"/>
        <v>36</v>
      </c>
      <c r="BB37">
        <v>0.12676056338028169</v>
      </c>
      <c r="BC37">
        <v>46.13</v>
      </c>
      <c r="BF37">
        <f t="shared" si="28"/>
        <v>9.4807900480359031E-2</v>
      </c>
      <c r="BG37">
        <f t="shared" si="61"/>
        <v>34</v>
      </c>
      <c r="BI37">
        <f t="shared" si="29"/>
        <v>36</v>
      </c>
      <c r="BJ37">
        <f t="shared" si="4"/>
        <v>0.17560975609756097</v>
      </c>
      <c r="BK37">
        <v>21.306999999999999</v>
      </c>
      <c r="BN37">
        <f t="shared" si="30"/>
        <v>0.31868056208395462</v>
      </c>
      <c r="BO37">
        <f t="shared" si="62"/>
        <v>34</v>
      </c>
      <c r="BQ37">
        <f t="shared" si="31"/>
        <v>36</v>
      </c>
      <c r="BR37">
        <f t="shared" si="5"/>
        <v>0.11726384364820847</v>
      </c>
      <c r="BS37">
        <v>8.57</v>
      </c>
      <c r="BV37">
        <f t="shared" si="32"/>
        <v>0.33237512495374405</v>
      </c>
      <c r="BW37">
        <f t="shared" si="63"/>
        <v>34</v>
      </c>
      <c r="BY37">
        <f t="shared" si="33"/>
        <v>36</v>
      </c>
      <c r="BZ37">
        <f t="shared" si="6"/>
        <v>0.21428571428571427</v>
      </c>
      <c r="CA37">
        <v>2.4500000000000002</v>
      </c>
      <c r="CD37">
        <f t="shared" si="34"/>
        <v>0.84807530960165733</v>
      </c>
      <c r="CE37">
        <f t="shared" si="64"/>
        <v>34</v>
      </c>
      <c r="CG37">
        <f t="shared" si="35"/>
        <v>36</v>
      </c>
      <c r="CH37">
        <f t="shared" si="7"/>
        <v>36</v>
      </c>
      <c r="CI37" s="2">
        <v>34.698999999999998</v>
      </c>
      <c r="CL37">
        <f t="shared" si="36"/>
        <v>0.13649898198433455</v>
      </c>
      <c r="CM37">
        <f t="shared" si="65"/>
        <v>34</v>
      </c>
      <c r="CO37">
        <f t="shared" si="37"/>
        <v>36</v>
      </c>
      <c r="CP37">
        <f t="shared" si="8"/>
        <v>2.0231538720917164</v>
      </c>
      <c r="CQ37" s="1">
        <v>6.4737999999999998</v>
      </c>
      <c r="CT37">
        <f t="shared" si="38"/>
        <v>0.92865525117308922</v>
      </c>
      <c r="CU37">
        <f t="shared" si="66"/>
        <v>34</v>
      </c>
      <c r="CW37">
        <f t="shared" si="39"/>
        <v>36</v>
      </c>
      <c r="CX37">
        <f t="shared" si="9"/>
        <v>0.20571428571428571</v>
      </c>
      <c r="CY37" s="50">
        <v>2.2155999999999998</v>
      </c>
      <c r="DB37">
        <f t="shared" si="40"/>
        <v>1</v>
      </c>
      <c r="DC37">
        <f t="shared" si="67"/>
        <v>34</v>
      </c>
      <c r="DK37">
        <f t="shared" si="41"/>
        <v>0.9929765157253585</v>
      </c>
      <c r="DL37">
        <f t="shared" si="68"/>
        <v>34</v>
      </c>
      <c r="DO37">
        <f t="shared" si="10"/>
        <v>0</v>
      </c>
      <c r="DS37">
        <f t="shared" si="43"/>
        <v>5.6031703612342394E-2</v>
      </c>
      <c r="DT37">
        <f t="shared" si="69"/>
        <v>34</v>
      </c>
      <c r="DW37">
        <f t="shared" si="11"/>
        <v>0</v>
      </c>
      <c r="DX37" s="2"/>
      <c r="EA37">
        <f t="shared" si="45"/>
        <v>0.32024808764841217</v>
      </c>
      <c r="EB37">
        <f t="shared" si="70"/>
        <v>34</v>
      </c>
      <c r="EE37">
        <f t="shared" si="12"/>
        <v>0</v>
      </c>
      <c r="EI37">
        <f t="shared" si="46"/>
        <v>0.94366676777518943</v>
      </c>
      <c r="EJ37">
        <f t="shared" si="71"/>
        <v>34</v>
      </c>
      <c r="EM37">
        <f t="shared" si="13"/>
        <v>0</v>
      </c>
      <c r="EQ37">
        <f t="shared" si="47"/>
        <v>1</v>
      </c>
      <c r="ER37">
        <f t="shared" si="72"/>
        <v>34</v>
      </c>
      <c r="EU37">
        <f t="shared" si="14"/>
        <v>0</v>
      </c>
      <c r="EY37">
        <f t="shared" si="49"/>
        <v>1.1130355902532824E-2</v>
      </c>
      <c r="EZ37">
        <f t="shared" si="73"/>
        <v>34</v>
      </c>
      <c r="FC37">
        <f t="shared" si="15"/>
        <v>0</v>
      </c>
      <c r="FD37" s="2"/>
      <c r="FG37">
        <f t="shared" si="51"/>
        <v>0.13469543299161174</v>
      </c>
      <c r="FH37">
        <f t="shared" si="74"/>
        <v>34</v>
      </c>
      <c r="FK37">
        <f t="shared" si="16"/>
        <v>0</v>
      </c>
      <c r="FO37">
        <f t="shared" si="53"/>
        <v>1</v>
      </c>
      <c r="FP37">
        <f t="shared" si="75"/>
        <v>34</v>
      </c>
      <c r="FR37">
        <f t="shared" si="54"/>
        <v>36</v>
      </c>
      <c r="FS37">
        <f t="shared" si="17"/>
        <v>0.94736842105263153</v>
      </c>
      <c r="FT37">
        <v>31.34</v>
      </c>
      <c r="FW37">
        <f t="shared" si="55"/>
        <v>0.99627911638503752</v>
      </c>
      <c r="FX37">
        <f t="shared" si="76"/>
        <v>34</v>
      </c>
    </row>
    <row r="38" spans="6:180" x14ac:dyDescent="0.25">
      <c r="F38">
        <f t="shared" si="19"/>
        <v>5.6570424118866029E-4</v>
      </c>
      <c r="G38">
        <f t="shared" si="56"/>
        <v>185</v>
      </c>
      <c r="O38">
        <f t="shared" si="20"/>
        <v>37</v>
      </c>
      <c r="P38">
        <v>0.60655737704918034</v>
      </c>
      <c r="Q38">
        <v>550.33000000000004</v>
      </c>
      <c r="T38">
        <f t="shared" si="0"/>
        <v>1.5440515030783038E-2</v>
      </c>
      <c r="U38">
        <f t="shared" si="57"/>
        <v>185</v>
      </c>
      <c r="AC38">
        <f t="shared" si="21"/>
        <v>37</v>
      </c>
      <c r="AD38">
        <f t="shared" si="1"/>
        <v>0.31466331025802391</v>
      </c>
      <c r="AE38">
        <v>83.944000000000003</v>
      </c>
      <c r="AH38">
        <f t="shared" si="22"/>
        <v>0.58536118363871004</v>
      </c>
      <c r="AI38">
        <f t="shared" si="58"/>
        <v>85</v>
      </c>
      <c r="AK38">
        <f t="shared" si="23"/>
        <v>37</v>
      </c>
      <c r="AL38">
        <f t="shared" si="2"/>
        <v>0.34905660377358488</v>
      </c>
      <c r="AM38">
        <v>135.9</v>
      </c>
      <c r="AP38">
        <f t="shared" si="24"/>
        <v>7.0029457887309384E-4</v>
      </c>
      <c r="AQ38">
        <f t="shared" si="59"/>
        <v>35</v>
      </c>
      <c r="AS38">
        <f t="shared" si="25"/>
        <v>37</v>
      </c>
      <c r="AT38">
        <f t="shared" si="3"/>
        <v>0.43529411764705883</v>
      </c>
      <c r="AU38">
        <v>38.064</v>
      </c>
      <c r="AX38">
        <f t="shared" si="26"/>
        <v>0.37089080829670718</v>
      </c>
      <c r="AY38">
        <f t="shared" si="60"/>
        <v>35</v>
      </c>
      <c r="BA38">
        <f t="shared" si="27"/>
        <v>37</v>
      </c>
      <c r="BB38">
        <v>0.13028169014084506</v>
      </c>
      <c r="BC38">
        <v>46.194790330809852</v>
      </c>
      <c r="BF38">
        <f t="shared" si="28"/>
        <v>9.7927890882657187E-2</v>
      </c>
      <c r="BG38">
        <f t="shared" si="61"/>
        <v>35</v>
      </c>
      <c r="BI38">
        <f t="shared" si="29"/>
        <v>37</v>
      </c>
      <c r="BJ38">
        <f t="shared" si="4"/>
        <v>0.18048780487804877</v>
      </c>
      <c r="BK38">
        <v>21.459</v>
      </c>
      <c r="BN38">
        <f t="shared" si="30"/>
        <v>0.33451408694353213</v>
      </c>
      <c r="BO38">
        <f t="shared" si="62"/>
        <v>35</v>
      </c>
      <c r="BQ38">
        <f t="shared" si="31"/>
        <v>37</v>
      </c>
      <c r="BR38">
        <f t="shared" si="5"/>
        <v>0.12052117263843648</v>
      </c>
      <c r="BS38">
        <v>8.7040000000000006</v>
      </c>
      <c r="BV38">
        <f t="shared" si="32"/>
        <v>0.34164230674159318</v>
      </c>
      <c r="BW38">
        <f t="shared" si="63"/>
        <v>35</v>
      </c>
      <c r="BY38">
        <f t="shared" si="33"/>
        <v>37</v>
      </c>
      <c r="BZ38">
        <f t="shared" si="6"/>
        <v>0.22023809523809523</v>
      </c>
      <c r="CA38">
        <v>2.5299999999999998</v>
      </c>
      <c r="CD38">
        <f t="shared" si="34"/>
        <v>0.86070298533460365</v>
      </c>
      <c r="CE38">
        <f t="shared" si="64"/>
        <v>35</v>
      </c>
      <c r="CG38">
        <f t="shared" si="35"/>
        <v>37</v>
      </c>
      <c r="CH38">
        <f t="shared" si="7"/>
        <v>37</v>
      </c>
      <c r="CI38" s="1">
        <v>34.701000000000001</v>
      </c>
      <c r="CL38">
        <f t="shared" si="36"/>
        <v>0.14202871875934867</v>
      </c>
      <c r="CM38">
        <f t="shared" si="65"/>
        <v>35</v>
      </c>
      <c r="CO38">
        <f t="shared" si="37"/>
        <v>37</v>
      </c>
      <c r="CP38">
        <f t="shared" si="8"/>
        <v>2.0793525907609305</v>
      </c>
      <c r="CQ38" s="1">
        <v>6.4969999999999999</v>
      </c>
      <c r="CT38">
        <f t="shared" si="38"/>
        <v>0.93968316381467187</v>
      </c>
      <c r="CU38">
        <f t="shared" si="66"/>
        <v>35</v>
      </c>
      <c r="CW38">
        <f t="shared" si="39"/>
        <v>37</v>
      </c>
      <c r="CX38">
        <f t="shared" si="9"/>
        <v>0.21142857142857144</v>
      </c>
      <c r="CY38" s="50">
        <v>2.2852000000000001</v>
      </c>
      <c r="DB38">
        <f t="shared" si="40"/>
        <v>1</v>
      </c>
      <c r="DC38">
        <f t="shared" si="67"/>
        <v>35</v>
      </c>
      <c r="DK38">
        <f t="shared" si="41"/>
        <v>0.99569965016630801</v>
      </c>
      <c r="DL38">
        <f t="shared" si="68"/>
        <v>35</v>
      </c>
      <c r="DO38">
        <f t="shared" si="10"/>
        <v>0</v>
      </c>
      <c r="DS38">
        <f t="shared" si="43"/>
        <v>5.7499289457466796E-2</v>
      </c>
      <c r="DT38">
        <f t="shared" si="69"/>
        <v>35</v>
      </c>
      <c r="DW38">
        <f t="shared" si="11"/>
        <v>0</v>
      </c>
      <c r="DX38" s="2"/>
      <c r="EA38">
        <f t="shared" si="45"/>
        <v>0.34180969645605541</v>
      </c>
      <c r="EB38">
        <f t="shared" si="70"/>
        <v>35</v>
      </c>
      <c r="EE38">
        <f t="shared" si="12"/>
        <v>0</v>
      </c>
      <c r="EI38">
        <f t="shared" si="46"/>
        <v>0.95810452927570788</v>
      </c>
      <c r="EJ38">
        <f t="shared" si="71"/>
        <v>35</v>
      </c>
      <c r="EM38">
        <f t="shared" si="13"/>
        <v>0</v>
      </c>
      <c r="EQ38">
        <f t="shared" si="47"/>
        <v>1</v>
      </c>
      <c r="ER38">
        <f t="shared" si="72"/>
        <v>35</v>
      </c>
      <c r="EU38">
        <f t="shared" si="14"/>
        <v>0</v>
      </c>
      <c r="EY38">
        <f t="shared" si="49"/>
        <v>1.1366296862279975E-2</v>
      </c>
      <c r="EZ38">
        <f t="shared" si="73"/>
        <v>35</v>
      </c>
      <c r="FC38">
        <f t="shared" si="15"/>
        <v>0</v>
      </c>
      <c r="FD38" s="2"/>
      <c r="FG38">
        <f t="shared" si="51"/>
        <v>0.14382203545843397</v>
      </c>
      <c r="FH38">
        <f t="shared" si="74"/>
        <v>35</v>
      </c>
      <c r="FK38">
        <f t="shared" si="16"/>
        <v>0</v>
      </c>
      <c r="FO38">
        <f t="shared" si="53"/>
        <v>1</v>
      </c>
      <c r="FP38">
        <f t="shared" si="75"/>
        <v>35</v>
      </c>
      <c r="FR38">
        <f t="shared" si="54"/>
        <v>37</v>
      </c>
      <c r="FS38">
        <f t="shared" si="17"/>
        <v>0.97368421052631582</v>
      </c>
      <c r="FT38">
        <v>31.364000000000001</v>
      </c>
      <c r="FW38">
        <f t="shared" si="55"/>
        <v>0.99792104423227557</v>
      </c>
      <c r="FX38">
        <f t="shared" si="76"/>
        <v>35</v>
      </c>
    </row>
    <row r="39" spans="6:180" x14ac:dyDescent="0.25">
      <c r="F39">
        <f t="shared" si="19"/>
        <v>5.8809347434628657E-4</v>
      </c>
      <c r="G39">
        <f t="shared" si="56"/>
        <v>186</v>
      </c>
      <c r="O39">
        <f t="shared" si="20"/>
        <v>38</v>
      </c>
      <c r="P39">
        <v>0.62295081967213117</v>
      </c>
      <c r="Q39">
        <v>557.65</v>
      </c>
      <c r="T39">
        <f t="shared" si="0"/>
        <v>1.5682282163106773E-2</v>
      </c>
      <c r="U39">
        <f t="shared" si="57"/>
        <v>186</v>
      </c>
      <c r="AC39">
        <f t="shared" si="21"/>
        <v>38</v>
      </c>
      <c r="AD39">
        <f t="shared" si="1"/>
        <v>0.3231677240487813</v>
      </c>
      <c r="AE39">
        <v>84.194000000000003</v>
      </c>
      <c r="AH39">
        <f t="shared" si="22"/>
        <v>0.61034033747216176</v>
      </c>
      <c r="AI39">
        <f t="shared" si="58"/>
        <v>86</v>
      </c>
      <c r="AK39">
        <f t="shared" si="23"/>
        <v>38</v>
      </c>
      <c r="AL39">
        <f t="shared" si="2"/>
        <v>0.35849056603773582</v>
      </c>
      <c r="AM39">
        <v>135.93103448275863</v>
      </c>
      <c r="AP39">
        <f t="shared" si="24"/>
        <v>7.6773928346331557E-4</v>
      </c>
      <c r="AQ39">
        <f t="shared" si="59"/>
        <v>36</v>
      </c>
      <c r="AS39">
        <f t="shared" si="25"/>
        <v>38</v>
      </c>
      <c r="AT39">
        <f t="shared" si="3"/>
        <v>0.44705882352941179</v>
      </c>
      <c r="AU39" s="2">
        <v>39</v>
      </c>
      <c r="AX39">
        <f t="shared" si="26"/>
        <v>0.38784600177012907</v>
      </c>
      <c r="AY39">
        <f t="shared" si="60"/>
        <v>36</v>
      </c>
      <c r="BA39">
        <f t="shared" si="27"/>
        <v>38</v>
      </c>
      <c r="BB39">
        <v>0.13380281690140844</v>
      </c>
      <c r="BC39">
        <v>46.442</v>
      </c>
      <c r="BF39">
        <f t="shared" si="28"/>
        <v>0.10112247611178736</v>
      </c>
      <c r="BG39">
        <f t="shared" si="61"/>
        <v>36</v>
      </c>
      <c r="BI39">
        <f t="shared" si="29"/>
        <v>38</v>
      </c>
      <c r="BJ39">
        <f t="shared" si="4"/>
        <v>0.18536585365853658</v>
      </c>
      <c r="BK39">
        <v>21.507000000000001</v>
      </c>
      <c r="BN39">
        <f t="shared" si="30"/>
        <v>0.35064757310065242</v>
      </c>
      <c r="BO39">
        <f t="shared" si="62"/>
        <v>36</v>
      </c>
      <c r="BQ39">
        <f t="shared" si="31"/>
        <v>38</v>
      </c>
      <c r="BR39">
        <f t="shared" si="5"/>
        <v>0.12377850162866449</v>
      </c>
      <c r="BS39">
        <v>8.7739999999999991</v>
      </c>
      <c r="BV39">
        <f t="shared" si="32"/>
        <v>0.3510059367077667</v>
      </c>
      <c r="BW39">
        <f t="shared" si="63"/>
        <v>36</v>
      </c>
      <c r="BY39">
        <f t="shared" si="33"/>
        <v>38</v>
      </c>
      <c r="BZ39">
        <f t="shared" si="6"/>
        <v>0.22619047619047619</v>
      </c>
      <c r="CA39">
        <v>2.54</v>
      </c>
      <c r="CD39">
        <f t="shared" si="34"/>
        <v>0.87259684739293863</v>
      </c>
      <c r="CE39">
        <f t="shared" si="64"/>
        <v>36</v>
      </c>
      <c r="CG39">
        <f t="shared" si="35"/>
        <v>38</v>
      </c>
      <c r="CH39">
        <f t="shared" si="7"/>
        <v>38</v>
      </c>
      <c r="CI39">
        <v>34.966000000000001</v>
      </c>
      <c r="CL39">
        <f t="shared" si="36"/>
        <v>0.14770814969366747</v>
      </c>
      <c r="CM39">
        <f t="shared" si="65"/>
        <v>36</v>
      </c>
      <c r="CO39">
        <f t="shared" si="37"/>
        <v>38</v>
      </c>
      <c r="CP39">
        <f t="shared" si="8"/>
        <v>2.135551309430145</v>
      </c>
      <c r="CQ39">
        <v>6.6119000000000003</v>
      </c>
      <c r="CT39">
        <f t="shared" si="38"/>
        <v>0.9493298101571348</v>
      </c>
      <c r="CU39">
        <f t="shared" si="66"/>
        <v>36</v>
      </c>
      <c r="CW39">
        <f t="shared" si="39"/>
        <v>38</v>
      </c>
      <c r="CX39">
        <f t="shared" si="9"/>
        <v>0.21714285714285714</v>
      </c>
      <c r="CY39" s="50">
        <v>2.2972000000000001</v>
      </c>
      <c r="DB39">
        <f t="shared" si="40"/>
        <v>1</v>
      </c>
      <c r="DC39">
        <f t="shared" si="67"/>
        <v>36</v>
      </c>
      <c r="DK39">
        <f t="shared" si="41"/>
        <v>0.99743695917473796</v>
      </c>
      <c r="DL39">
        <f t="shared" si="68"/>
        <v>36</v>
      </c>
      <c r="DO39">
        <f t="shared" si="10"/>
        <v>0</v>
      </c>
      <c r="DS39">
        <f t="shared" si="43"/>
        <v>5.8996944792257679E-2</v>
      </c>
      <c r="DT39">
        <f t="shared" si="69"/>
        <v>36</v>
      </c>
      <c r="DW39">
        <f t="shared" si="11"/>
        <v>0</v>
      </c>
      <c r="DX39" s="2"/>
      <c r="EA39">
        <f t="shared" si="45"/>
        <v>0.36390014748673938</v>
      </c>
      <c r="EB39">
        <f t="shared" si="70"/>
        <v>36</v>
      </c>
      <c r="EE39">
        <f t="shared" si="12"/>
        <v>0</v>
      </c>
      <c r="EI39">
        <f t="shared" si="46"/>
        <v>0.96938851236519197</v>
      </c>
      <c r="EJ39">
        <f t="shared" si="71"/>
        <v>36</v>
      </c>
      <c r="EM39">
        <f t="shared" si="13"/>
        <v>0</v>
      </c>
      <c r="EQ39">
        <f t="shared" si="47"/>
        <v>1</v>
      </c>
      <c r="ER39">
        <f t="shared" si="72"/>
        <v>36</v>
      </c>
      <c r="EU39">
        <f t="shared" si="14"/>
        <v>0</v>
      </c>
      <c r="EY39">
        <f t="shared" si="49"/>
        <v>1.1606571704986982E-2</v>
      </c>
      <c r="EZ39">
        <f t="shared" si="73"/>
        <v>36</v>
      </c>
      <c r="FC39">
        <f t="shared" si="15"/>
        <v>0</v>
      </c>
      <c r="FD39" s="2"/>
      <c r="FG39">
        <f t="shared" si="51"/>
        <v>0.15335690333632268</v>
      </c>
      <c r="FH39">
        <f t="shared" si="74"/>
        <v>36</v>
      </c>
      <c r="FK39">
        <f t="shared" si="16"/>
        <v>0</v>
      </c>
      <c r="FO39">
        <f t="shared" si="53"/>
        <v>1</v>
      </c>
      <c r="FP39">
        <f t="shared" si="75"/>
        <v>36</v>
      </c>
      <c r="FS39">
        <f t="shared" si="17"/>
        <v>0</v>
      </c>
      <c r="FW39">
        <f t="shared" si="55"/>
        <v>0.99887639206112422</v>
      </c>
      <c r="FX39">
        <f t="shared" si="76"/>
        <v>36</v>
      </c>
    </row>
    <row r="40" spans="6:180" x14ac:dyDescent="0.25">
      <c r="F40">
        <f t="shared" si="19"/>
        <v>6.11299061142118E-4</v>
      </c>
      <c r="G40">
        <f t="shared" si="56"/>
        <v>187</v>
      </c>
      <c r="O40">
        <f t="shared" si="20"/>
        <v>39</v>
      </c>
      <c r="P40">
        <v>0.63934426229508201</v>
      </c>
      <c r="Q40">
        <v>558.26</v>
      </c>
      <c r="T40">
        <f t="shared" si="0"/>
        <v>1.5927289819990753E-2</v>
      </c>
      <c r="U40">
        <f t="shared" si="57"/>
        <v>187</v>
      </c>
      <c r="AC40">
        <f t="shared" si="21"/>
        <v>39</v>
      </c>
      <c r="AD40">
        <f t="shared" si="1"/>
        <v>0.33167213783953875</v>
      </c>
      <c r="AE40">
        <v>84.373999999999995</v>
      </c>
      <c r="AH40">
        <f t="shared" si="22"/>
        <v>0.63487170846176733</v>
      </c>
      <c r="AI40">
        <f t="shared" si="58"/>
        <v>87</v>
      </c>
      <c r="AK40">
        <f t="shared" si="23"/>
        <v>39</v>
      </c>
      <c r="AL40">
        <f t="shared" si="2"/>
        <v>0.36792452830188677</v>
      </c>
      <c r="AM40">
        <v>136.19999999999999</v>
      </c>
      <c r="AP40">
        <f t="shared" si="24"/>
        <v>8.4112167704030372E-4</v>
      </c>
      <c r="AQ40">
        <f t="shared" si="59"/>
        <v>37</v>
      </c>
      <c r="AS40">
        <f t="shared" si="25"/>
        <v>39</v>
      </c>
      <c r="AT40">
        <f t="shared" si="3"/>
        <v>0.45882352941176469</v>
      </c>
      <c r="AU40">
        <v>39.648000000000003</v>
      </c>
      <c r="AX40">
        <f t="shared" si="26"/>
        <v>0.4050177959640725</v>
      </c>
      <c r="AY40">
        <f t="shared" si="60"/>
        <v>37</v>
      </c>
      <c r="BA40">
        <f t="shared" si="27"/>
        <v>39</v>
      </c>
      <c r="BB40">
        <v>0.13732394366197184</v>
      </c>
      <c r="BC40">
        <v>46.963000000000001</v>
      </c>
      <c r="BF40">
        <f t="shared" si="28"/>
        <v>0.10439234832604923</v>
      </c>
      <c r="BG40">
        <f t="shared" si="61"/>
        <v>37</v>
      </c>
      <c r="BI40">
        <f t="shared" si="29"/>
        <v>39</v>
      </c>
      <c r="BJ40">
        <f t="shared" si="4"/>
        <v>0.19024390243902439</v>
      </c>
      <c r="BK40">
        <v>22.088999999999999</v>
      </c>
      <c r="BN40">
        <f t="shared" si="30"/>
        <v>0.36705504359199004</v>
      </c>
      <c r="BO40">
        <f t="shared" si="62"/>
        <v>37</v>
      </c>
      <c r="BQ40">
        <f t="shared" si="31"/>
        <v>39</v>
      </c>
      <c r="BR40">
        <f t="shared" si="5"/>
        <v>0.12703583061889251</v>
      </c>
      <c r="BS40">
        <v>8.8960000000000008</v>
      </c>
      <c r="BV40">
        <f t="shared" si="32"/>
        <v>0.36046092708511829</v>
      </c>
      <c r="BW40">
        <f t="shared" si="63"/>
        <v>37</v>
      </c>
      <c r="BY40">
        <f t="shared" si="33"/>
        <v>39</v>
      </c>
      <c r="BZ40">
        <f t="shared" si="6"/>
        <v>0.23214285714285715</v>
      </c>
      <c r="CA40">
        <v>2.83</v>
      </c>
      <c r="CD40">
        <f t="shared" si="34"/>
        <v>0.88376537855612947</v>
      </c>
      <c r="CE40">
        <f t="shared" si="64"/>
        <v>37</v>
      </c>
      <c r="CG40">
        <f t="shared" si="35"/>
        <v>39</v>
      </c>
      <c r="CH40">
        <f t="shared" si="7"/>
        <v>39</v>
      </c>
      <c r="CI40">
        <v>36.512999999999998</v>
      </c>
      <c r="CL40">
        <f t="shared" si="36"/>
        <v>0.15353770146752088</v>
      </c>
      <c r="CM40">
        <f t="shared" si="65"/>
        <v>37</v>
      </c>
      <c r="CO40">
        <f t="shared" si="37"/>
        <v>39</v>
      </c>
      <c r="CP40">
        <f t="shared" si="8"/>
        <v>2.1917500280993591</v>
      </c>
      <c r="CQ40">
        <v>6.7</v>
      </c>
      <c r="CT40">
        <f t="shared" si="38"/>
        <v>0.95770566443419003</v>
      </c>
      <c r="CU40">
        <f t="shared" si="66"/>
        <v>37</v>
      </c>
      <c r="CW40">
        <f t="shared" si="39"/>
        <v>39</v>
      </c>
      <c r="CX40">
        <f t="shared" si="9"/>
        <v>0.22285714285714286</v>
      </c>
      <c r="CY40" s="50">
        <v>2.3256000000000001</v>
      </c>
      <c r="DB40">
        <f t="shared" si="40"/>
        <v>1</v>
      </c>
      <c r="DC40">
        <f t="shared" si="67"/>
        <v>37</v>
      </c>
      <c r="DK40">
        <f t="shared" si="41"/>
        <v>0.99851329234611008</v>
      </c>
      <c r="DL40">
        <f t="shared" si="68"/>
        <v>37</v>
      </c>
      <c r="DO40">
        <f t="shared" si="10"/>
        <v>0</v>
      </c>
      <c r="DS40">
        <f t="shared" si="43"/>
        <v>6.0525032646563122E-2</v>
      </c>
      <c r="DT40">
        <f t="shared" si="69"/>
        <v>37</v>
      </c>
      <c r="DW40">
        <f t="shared" si="11"/>
        <v>0</v>
      </c>
      <c r="DX40" s="2"/>
      <c r="EA40">
        <f t="shared" si="45"/>
        <v>0.38645251728577495</v>
      </c>
      <c r="EB40">
        <f t="shared" si="70"/>
        <v>37</v>
      </c>
      <c r="EE40">
        <f t="shared" si="12"/>
        <v>0</v>
      </c>
      <c r="EI40">
        <f t="shared" si="46"/>
        <v>0.97802995714082452</v>
      </c>
      <c r="EJ40">
        <f t="shared" si="71"/>
        <v>37</v>
      </c>
      <c r="EM40">
        <f t="shared" si="13"/>
        <v>0</v>
      </c>
      <c r="EQ40">
        <f t="shared" si="47"/>
        <v>1</v>
      </c>
      <c r="ER40">
        <f t="shared" si="72"/>
        <v>37</v>
      </c>
      <c r="EU40">
        <f t="shared" si="14"/>
        <v>0</v>
      </c>
      <c r="EY40">
        <f t="shared" si="49"/>
        <v>1.1851244414643388E-2</v>
      </c>
      <c r="EZ40">
        <f t="shared" si="73"/>
        <v>37</v>
      </c>
      <c r="FC40">
        <f t="shared" si="15"/>
        <v>0</v>
      </c>
      <c r="FD40" s="2"/>
      <c r="FG40">
        <f t="shared" si="51"/>
        <v>0.16330143849954917</v>
      </c>
      <c r="FH40">
        <f t="shared" si="74"/>
        <v>37</v>
      </c>
      <c r="FK40">
        <f t="shared" si="16"/>
        <v>0</v>
      </c>
      <c r="FO40">
        <f t="shared" si="53"/>
        <v>1</v>
      </c>
      <c r="FP40">
        <f t="shared" si="75"/>
        <v>37</v>
      </c>
      <c r="FS40">
        <f t="shared" si="17"/>
        <v>0</v>
      </c>
      <c r="FW40">
        <f t="shared" si="55"/>
        <v>0.99941270098542823</v>
      </c>
      <c r="FX40">
        <f t="shared" si="76"/>
        <v>37</v>
      </c>
    </row>
    <row r="41" spans="6:180" x14ac:dyDescent="0.25">
      <c r="F41">
        <f t="shared" si="19"/>
        <v>6.3534783727188949E-4</v>
      </c>
      <c r="G41">
        <f t="shared" si="56"/>
        <v>188</v>
      </c>
      <c r="O41">
        <f t="shared" si="20"/>
        <v>40</v>
      </c>
      <c r="P41">
        <v>0.65573770491803274</v>
      </c>
      <c r="Q41">
        <v>559.58000000000004</v>
      </c>
      <c r="T41">
        <f t="shared" si="0"/>
        <v>1.6175571935216754E-2</v>
      </c>
      <c r="U41">
        <f t="shared" si="57"/>
        <v>188</v>
      </c>
      <c r="AC41">
        <f t="shared" si="21"/>
        <v>40</v>
      </c>
      <c r="AD41">
        <f t="shared" si="1"/>
        <v>0.34017655163029614</v>
      </c>
      <c r="AE41">
        <v>85.49</v>
      </c>
      <c r="AH41">
        <f t="shared" si="22"/>
        <v>0.65886309777112106</v>
      </c>
      <c r="AI41">
        <f t="shared" si="58"/>
        <v>88</v>
      </c>
      <c r="AK41">
        <f t="shared" si="23"/>
        <v>40</v>
      </c>
      <c r="AL41">
        <f t="shared" si="2"/>
        <v>0.37735849056603776</v>
      </c>
      <c r="AM41">
        <v>136.44700009652641</v>
      </c>
      <c r="AP41">
        <f t="shared" si="24"/>
        <v>9.2090787672619544E-4</v>
      </c>
      <c r="AQ41">
        <f t="shared" si="59"/>
        <v>38</v>
      </c>
      <c r="AS41">
        <f t="shared" si="25"/>
        <v>40</v>
      </c>
      <c r="AT41">
        <f t="shared" si="3"/>
        <v>0.47058823529411764</v>
      </c>
      <c r="AU41">
        <v>40.186</v>
      </c>
      <c r="AX41">
        <f t="shared" si="26"/>
        <v>0.42237447011128681</v>
      </c>
      <c r="AY41">
        <f t="shared" si="60"/>
        <v>38</v>
      </c>
      <c r="BA41">
        <f t="shared" si="27"/>
        <v>40</v>
      </c>
      <c r="BB41">
        <v>0.14084507042253522</v>
      </c>
      <c r="BC41">
        <v>48.420999999999999</v>
      </c>
      <c r="BF41">
        <f t="shared" si="28"/>
        <v>0.10773816516730499</v>
      </c>
      <c r="BG41">
        <f t="shared" si="61"/>
        <v>38</v>
      </c>
      <c r="BI41">
        <f t="shared" si="29"/>
        <v>40</v>
      </c>
      <c r="BJ41">
        <f t="shared" si="4"/>
        <v>0.1951219512195122</v>
      </c>
      <c r="BK41">
        <v>22.92</v>
      </c>
      <c r="BN41">
        <f t="shared" si="30"/>
        <v>0.38370901602697255</v>
      </c>
      <c r="BO41">
        <f t="shared" si="62"/>
        <v>38</v>
      </c>
      <c r="BQ41">
        <f t="shared" si="31"/>
        <v>40</v>
      </c>
      <c r="BR41">
        <f t="shared" si="5"/>
        <v>0.13029315960912052</v>
      </c>
      <c r="BS41">
        <v>9</v>
      </c>
      <c r="BV41">
        <f t="shared" si="32"/>
        <v>0.3700020222460596</v>
      </c>
      <c r="BW41">
        <f t="shared" si="63"/>
        <v>38</v>
      </c>
      <c r="BY41">
        <f t="shared" si="33"/>
        <v>40</v>
      </c>
      <c r="BZ41">
        <f t="shared" si="6"/>
        <v>0.23809523809523808</v>
      </c>
      <c r="CA41">
        <v>2.83</v>
      </c>
      <c r="CD41">
        <f t="shared" si="34"/>
        <v>0.89422083290206722</v>
      </c>
      <c r="CE41">
        <f t="shared" si="64"/>
        <v>38</v>
      </c>
      <c r="CG41">
        <f t="shared" si="35"/>
        <v>40</v>
      </c>
      <c r="CH41">
        <f t="shared" si="7"/>
        <v>40</v>
      </c>
      <c r="CI41">
        <v>37.024999999999999</v>
      </c>
      <c r="CL41">
        <f t="shared" si="36"/>
        <v>0.1595176229555362</v>
      </c>
      <c r="CM41">
        <f t="shared" si="65"/>
        <v>38</v>
      </c>
      <c r="CO41">
        <f t="shared" si="37"/>
        <v>40</v>
      </c>
      <c r="CP41">
        <f t="shared" si="8"/>
        <v>2.2479487467685737</v>
      </c>
      <c r="CQ41">
        <v>6.7430000000000003</v>
      </c>
      <c r="CT41">
        <f t="shared" si="38"/>
        <v>0.96492424128459808</v>
      </c>
      <c r="CU41">
        <f t="shared" si="66"/>
        <v>38</v>
      </c>
      <c r="CW41">
        <f t="shared" si="39"/>
        <v>40</v>
      </c>
      <c r="CX41">
        <f t="shared" si="9"/>
        <v>0.22857142857142856</v>
      </c>
      <c r="CY41" s="50">
        <v>2.3868999999999998</v>
      </c>
      <c r="DB41">
        <f t="shared" si="40"/>
        <v>1</v>
      </c>
      <c r="DC41">
        <f t="shared" si="67"/>
        <v>38</v>
      </c>
      <c r="DK41">
        <f t="shared" si="41"/>
        <v>0.9991608493421994</v>
      </c>
      <c r="DL41">
        <f t="shared" si="68"/>
        <v>38</v>
      </c>
      <c r="DO41">
        <f t="shared" si="10"/>
        <v>0</v>
      </c>
      <c r="DS41">
        <f t="shared" si="43"/>
        <v>6.2083913246459566E-2</v>
      </c>
      <c r="DT41">
        <f t="shared" si="69"/>
        <v>38</v>
      </c>
      <c r="DW41">
        <f t="shared" si="11"/>
        <v>0</v>
      </c>
      <c r="DX41" s="2"/>
      <c r="EA41">
        <f t="shared" si="45"/>
        <v>0.40939518766158922</v>
      </c>
      <c r="EB41">
        <f t="shared" si="70"/>
        <v>38</v>
      </c>
      <c r="EE41">
        <f t="shared" si="12"/>
        <v>0</v>
      </c>
      <c r="EI41">
        <f t="shared" si="46"/>
        <v>0.98451438483496678</v>
      </c>
      <c r="EJ41">
        <f t="shared" si="71"/>
        <v>38</v>
      </c>
      <c r="EM41">
        <f t="shared" si="13"/>
        <v>0</v>
      </c>
      <c r="EQ41">
        <f t="shared" si="47"/>
        <v>1</v>
      </c>
      <c r="ER41">
        <f t="shared" si="72"/>
        <v>38</v>
      </c>
      <c r="EU41">
        <f t="shared" si="14"/>
        <v>0</v>
      </c>
      <c r="EY41">
        <f t="shared" si="49"/>
        <v>1.2100379579635315E-2</v>
      </c>
      <c r="EZ41">
        <f t="shared" si="73"/>
        <v>38</v>
      </c>
      <c r="FC41">
        <f t="shared" si="15"/>
        <v>0</v>
      </c>
      <c r="FD41" s="2"/>
      <c r="FG41">
        <f t="shared" si="51"/>
        <v>0.1736556864032929</v>
      </c>
      <c r="FH41">
        <f t="shared" si="74"/>
        <v>38</v>
      </c>
      <c r="FK41">
        <f t="shared" si="16"/>
        <v>0</v>
      </c>
      <c r="FO41">
        <f t="shared" si="53"/>
        <v>1</v>
      </c>
      <c r="FP41">
        <f t="shared" si="75"/>
        <v>38</v>
      </c>
      <c r="FS41">
        <f t="shared" si="17"/>
        <v>0</v>
      </c>
      <c r="FW41">
        <f t="shared" si="55"/>
        <v>0.99970317981287438</v>
      </c>
      <c r="FX41">
        <f t="shared" si="76"/>
        <v>38</v>
      </c>
    </row>
    <row r="42" spans="6:180" x14ac:dyDescent="0.25">
      <c r="F42">
        <f t="shared" si="19"/>
        <v>6.6026740434757037E-4</v>
      </c>
      <c r="G42">
        <f t="shared" si="56"/>
        <v>189</v>
      </c>
      <c r="O42">
        <f t="shared" si="20"/>
        <v>41</v>
      </c>
      <c r="P42">
        <v>0.67213114754098358</v>
      </c>
      <c r="Q42">
        <v>561.61</v>
      </c>
      <c r="T42">
        <f t="shared" si="0"/>
        <v>1.6427162643821297E-2</v>
      </c>
      <c r="U42">
        <f t="shared" si="57"/>
        <v>189</v>
      </c>
      <c r="AC42">
        <f t="shared" si="21"/>
        <v>41</v>
      </c>
      <c r="AD42">
        <f t="shared" si="1"/>
        <v>0.34868096542105353</v>
      </c>
      <c r="AE42">
        <v>86.834999999999994</v>
      </c>
      <c r="AH42">
        <f t="shared" si="22"/>
        <v>0.68222877944764604</v>
      </c>
      <c r="AI42">
        <f t="shared" si="58"/>
        <v>89</v>
      </c>
      <c r="AK42">
        <f t="shared" si="23"/>
        <v>41</v>
      </c>
      <c r="AL42">
        <f t="shared" si="2"/>
        <v>0.3867924528301887</v>
      </c>
      <c r="AM42">
        <v>137.1</v>
      </c>
      <c r="AP42">
        <f t="shared" si="24"/>
        <v>1.0075951964646016E-3</v>
      </c>
      <c r="AQ42">
        <f t="shared" si="59"/>
        <v>39</v>
      </c>
      <c r="AS42">
        <f t="shared" si="25"/>
        <v>41</v>
      </c>
      <c r="AT42">
        <f t="shared" si="3"/>
        <v>0.4823529411764706</v>
      </c>
      <c r="AU42">
        <v>40.887999999999998</v>
      </c>
      <c r="AX42">
        <f t="shared" si="26"/>
        <v>0.43988322471769337</v>
      </c>
      <c r="AY42">
        <f t="shared" si="60"/>
        <v>39</v>
      </c>
      <c r="BA42">
        <f t="shared" si="27"/>
        <v>41</v>
      </c>
      <c r="BB42">
        <v>0.14436619718309859</v>
      </c>
      <c r="BC42">
        <v>49.914000000000001</v>
      </c>
      <c r="BF42">
        <f t="shared" si="28"/>
        <v>0.11116054828760415</v>
      </c>
      <c r="BG42">
        <f t="shared" si="61"/>
        <v>39</v>
      </c>
      <c r="BI42">
        <f t="shared" si="29"/>
        <v>41</v>
      </c>
      <c r="BJ42">
        <f t="shared" si="4"/>
        <v>0.2</v>
      </c>
      <c r="BK42">
        <v>22.940999999999999</v>
      </c>
      <c r="BN42">
        <f t="shared" si="30"/>
        <v>0.40058063853215642</v>
      </c>
      <c r="BO42">
        <f t="shared" si="62"/>
        <v>39</v>
      </c>
      <c r="BQ42">
        <f t="shared" si="31"/>
        <v>41</v>
      </c>
      <c r="BR42">
        <f t="shared" si="5"/>
        <v>0.13355048859934854</v>
      </c>
      <c r="BS42">
        <v>9.0470000000000006</v>
      </c>
      <c r="BV42">
        <f t="shared" si="32"/>
        <v>0.37962380731839418</v>
      </c>
      <c r="BW42">
        <f t="shared" si="63"/>
        <v>39</v>
      </c>
      <c r="BY42">
        <f t="shared" si="33"/>
        <v>41</v>
      </c>
      <c r="BZ42">
        <f t="shared" si="6"/>
        <v>0.24404761904761904</v>
      </c>
      <c r="CA42">
        <v>2.9</v>
      </c>
      <c r="CD42">
        <f t="shared" si="34"/>
        <v>0.90397889205236837</v>
      </c>
      <c r="CE42">
        <f t="shared" si="64"/>
        <v>39</v>
      </c>
      <c r="CG42">
        <f t="shared" si="35"/>
        <v>41</v>
      </c>
      <c r="CH42">
        <f t="shared" si="7"/>
        <v>41</v>
      </c>
      <c r="CI42">
        <v>37.082000000000001</v>
      </c>
      <c r="CL42">
        <f t="shared" si="36"/>
        <v>0.16564798011429435</v>
      </c>
      <c r="CM42">
        <f t="shared" si="65"/>
        <v>39</v>
      </c>
      <c r="CO42">
        <f t="shared" si="37"/>
        <v>41</v>
      </c>
      <c r="CP42">
        <f t="shared" si="8"/>
        <v>2.3041474654377878</v>
      </c>
      <c r="CQ42">
        <v>6.8089000000000004</v>
      </c>
      <c r="CT42">
        <f t="shared" si="38"/>
        <v>0.97109933810601334</v>
      </c>
      <c r="CU42">
        <f t="shared" si="66"/>
        <v>39</v>
      </c>
      <c r="CW42">
        <f t="shared" si="39"/>
        <v>41</v>
      </c>
      <c r="CX42">
        <f t="shared" si="9"/>
        <v>0.23428571428571429</v>
      </c>
      <c r="CY42" s="50">
        <v>2.4115000000000002</v>
      </c>
      <c r="DB42">
        <f t="shared" si="40"/>
        <v>1</v>
      </c>
      <c r="DC42">
        <f t="shared" si="67"/>
        <v>39</v>
      </c>
      <c r="DK42">
        <f t="shared" si="41"/>
        <v>0.99953917940309289</v>
      </c>
      <c r="DL42">
        <f t="shared" si="68"/>
        <v>39</v>
      </c>
      <c r="DO42">
        <f t="shared" si="10"/>
        <v>0</v>
      </c>
      <c r="DS42">
        <f t="shared" si="43"/>
        <v>6.3673943776774503E-2</v>
      </c>
      <c r="DT42">
        <f t="shared" si="69"/>
        <v>39</v>
      </c>
      <c r="DW42">
        <f t="shared" si="11"/>
        <v>0</v>
      </c>
      <c r="DX42" s="2"/>
      <c r="EA42">
        <f t="shared" si="45"/>
        <v>0.43265252151608247</v>
      </c>
      <c r="EB42">
        <f t="shared" si="70"/>
        <v>39</v>
      </c>
      <c r="EE42">
        <f t="shared" si="12"/>
        <v>0</v>
      </c>
      <c r="EI42">
        <f t="shared" si="46"/>
        <v>0.9892821877746738</v>
      </c>
      <c r="EJ42">
        <f t="shared" si="71"/>
        <v>39</v>
      </c>
      <c r="EM42">
        <f t="shared" si="13"/>
        <v>0</v>
      </c>
      <c r="EQ42">
        <f t="shared" si="47"/>
        <v>1</v>
      </c>
      <c r="ER42">
        <f t="shared" si="72"/>
        <v>39</v>
      </c>
      <c r="EU42">
        <f t="shared" si="14"/>
        <v>0</v>
      </c>
      <c r="EY42">
        <f t="shared" si="49"/>
        <v>1.2354042391304113E-2</v>
      </c>
      <c r="EZ42">
        <f t="shared" si="73"/>
        <v>39</v>
      </c>
      <c r="FC42">
        <f t="shared" si="15"/>
        <v>0</v>
      </c>
      <c r="FD42" s="2"/>
      <c r="FG42">
        <f t="shared" si="51"/>
        <v>0.18441827879173189</v>
      </c>
      <c r="FH42">
        <f t="shared" si="74"/>
        <v>39</v>
      </c>
      <c r="FK42">
        <f t="shared" si="16"/>
        <v>0</v>
      </c>
      <c r="FO42">
        <f t="shared" si="53"/>
        <v>1</v>
      </c>
      <c r="FP42">
        <f t="shared" si="75"/>
        <v>39</v>
      </c>
      <c r="FS42">
        <f t="shared" si="17"/>
        <v>0</v>
      </c>
      <c r="FW42">
        <f t="shared" si="55"/>
        <v>0.99985497562789005</v>
      </c>
      <c r="FX42">
        <f t="shared" si="76"/>
        <v>39</v>
      </c>
    </row>
    <row r="43" spans="6:180" x14ac:dyDescent="0.25">
      <c r="F43">
        <f t="shared" si="19"/>
        <v>6.8608614740875353E-4</v>
      </c>
      <c r="G43">
        <f t="shared" si="56"/>
        <v>190</v>
      </c>
      <c r="O43">
        <f t="shared" si="20"/>
        <v>42</v>
      </c>
      <c r="P43">
        <v>0.68852459016393441</v>
      </c>
      <c r="Q43">
        <v>561.83000000000004</v>
      </c>
      <c r="T43">
        <f t="shared" si="0"/>
        <v>1.6682096280836892E-2</v>
      </c>
      <c r="U43">
        <f t="shared" si="57"/>
        <v>190</v>
      </c>
      <c r="AC43">
        <f t="shared" si="21"/>
        <v>42</v>
      </c>
      <c r="AD43">
        <f t="shared" si="1"/>
        <v>0.35718537921181093</v>
      </c>
      <c r="AE43">
        <v>87.864999999999995</v>
      </c>
      <c r="AH43">
        <f t="shared" si="22"/>
        <v>0.70489040156180316</v>
      </c>
      <c r="AI43">
        <f t="shared" si="58"/>
        <v>90</v>
      </c>
      <c r="AK43">
        <f t="shared" si="23"/>
        <v>42</v>
      </c>
      <c r="AL43">
        <f t="shared" si="2"/>
        <v>0.39622641509433965</v>
      </c>
      <c r="AM43">
        <v>140.91999999999999</v>
      </c>
      <c r="AP43">
        <f t="shared" si="24"/>
        <v>1.1017137535838917E-3</v>
      </c>
      <c r="AQ43">
        <f t="shared" si="59"/>
        <v>40</v>
      </c>
      <c r="AS43">
        <f t="shared" si="25"/>
        <v>42</v>
      </c>
      <c r="AT43">
        <f t="shared" si="3"/>
        <v>0.49411764705882355</v>
      </c>
      <c r="AU43">
        <v>42.045000000000002</v>
      </c>
      <c r="AX43">
        <f t="shared" si="26"/>
        <v>0.45751036708402548</v>
      </c>
      <c r="AY43">
        <f t="shared" si="60"/>
        <v>40</v>
      </c>
      <c r="BA43">
        <f t="shared" si="27"/>
        <v>42</v>
      </c>
      <c r="BB43">
        <v>0.14788732394366197</v>
      </c>
      <c r="BC43">
        <v>50.191000000000003</v>
      </c>
      <c r="BF43">
        <f t="shared" si="28"/>
        <v>0.11466008189017353</v>
      </c>
      <c r="BG43">
        <f t="shared" si="61"/>
        <v>40</v>
      </c>
      <c r="BI43">
        <f t="shared" si="29"/>
        <v>42</v>
      </c>
      <c r="BJ43">
        <f t="shared" si="4"/>
        <v>0.20487804878048779</v>
      </c>
      <c r="BK43">
        <v>23.501999999999999</v>
      </c>
      <c r="BN43">
        <f t="shared" si="30"/>
        <v>0.4176398383603479</v>
      </c>
      <c r="BO43">
        <f t="shared" si="62"/>
        <v>40</v>
      </c>
      <c r="BQ43">
        <f t="shared" si="31"/>
        <v>42</v>
      </c>
      <c r="BR43">
        <f t="shared" si="5"/>
        <v>0.13680781758957655</v>
      </c>
      <c r="BS43">
        <v>9.1940000000000008</v>
      </c>
      <c r="BV43">
        <f t="shared" si="32"/>
        <v>0.38932071729151574</v>
      </c>
      <c r="BW43">
        <f t="shared" si="63"/>
        <v>40</v>
      </c>
      <c r="BY43">
        <f t="shared" si="33"/>
        <v>42</v>
      </c>
      <c r="BZ43">
        <f t="shared" si="6"/>
        <v>0.25</v>
      </c>
      <c r="CA43">
        <v>2.95</v>
      </c>
      <c r="CD43">
        <f t="shared" si="34"/>
        <v>0.9130583029162268</v>
      </c>
      <c r="CE43">
        <f t="shared" si="64"/>
        <v>40</v>
      </c>
      <c r="CG43">
        <f t="shared" si="35"/>
        <v>42</v>
      </c>
      <c r="CH43">
        <f t="shared" si="7"/>
        <v>42</v>
      </c>
      <c r="CI43">
        <v>37.299999999999997</v>
      </c>
      <c r="CL43">
        <f t="shared" si="36"/>
        <v>0.17192865119858688</v>
      </c>
      <c r="CM43">
        <f t="shared" si="65"/>
        <v>40</v>
      </c>
      <c r="CO43">
        <f t="shared" si="37"/>
        <v>42</v>
      </c>
      <c r="CP43">
        <f t="shared" si="8"/>
        <v>2.3603461841070024</v>
      </c>
      <c r="CQ43">
        <v>6.8540000000000001</v>
      </c>
      <c r="CT43">
        <f t="shared" si="38"/>
        <v>0.9763426497775487</v>
      </c>
      <c r="CU43">
        <f t="shared" si="66"/>
        <v>40</v>
      </c>
      <c r="CW43">
        <f t="shared" si="39"/>
        <v>42</v>
      </c>
      <c r="CX43">
        <f t="shared" si="9"/>
        <v>0.24</v>
      </c>
      <c r="CY43" s="50">
        <v>2.4144000000000001</v>
      </c>
      <c r="DB43">
        <f t="shared" si="40"/>
        <v>1</v>
      </c>
      <c r="DC43">
        <f t="shared" si="67"/>
        <v>40</v>
      </c>
      <c r="DK43">
        <f t="shared" si="41"/>
        <v>0.99975382660339984</v>
      </c>
      <c r="DL43">
        <f t="shared" si="68"/>
        <v>40</v>
      </c>
      <c r="DO43">
        <f t="shared" si="10"/>
        <v>0</v>
      </c>
      <c r="DS43">
        <f t="shared" si="43"/>
        <v>6.529547814085912E-2</v>
      </c>
      <c r="DT43">
        <f t="shared" si="69"/>
        <v>40</v>
      </c>
      <c r="DW43">
        <f t="shared" si="11"/>
        <v>0</v>
      </c>
      <c r="DX43" s="2"/>
      <c r="EA43">
        <f t="shared" si="45"/>
        <v>0.45614560754457056</v>
      </c>
      <c r="EB43">
        <f t="shared" si="70"/>
        <v>40</v>
      </c>
      <c r="EE43">
        <f t="shared" si="12"/>
        <v>0</v>
      </c>
      <c r="EI43">
        <f t="shared" si="46"/>
        <v>0.99271718416441623</v>
      </c>
      <c r="EJ43">
        <f t="shared" si="71"/>
        <v>40</v>
      </c>
      <c r="EM43">
        <f t="shared" si="13"/>
        <v>0</v>
      </c>
      <c r="EQ43">
        <f t="shared" si="47"/>
        <v>1</v>
      </c>
      <c r="ER43">
        <f t="shared" si="72"/>
        <v>40</v>
      </c>
      <c r="EU43">
        <f t="shared" si="14"/>
        <v>0</v>
      </c>
      <c r="EY43">
        <f t="shared" si="49"/>
        <v>1.2612298642323065E-2</v>
      </c>
      <c r="EZ43">
        <f t="shared" si="73"/>
        <v>40</v>
      </c>
      <c r="FC43">
        <f t="shared" si="15"/>
        <v>0</v>
      </c>
      <c r="FD43" s="2"/>
      <c r="FG43">
        <f t="shared" si="51"/>
        <v>0.19558638381043025</v>
      </c>
      <c r="FH43">
        <f t="shared" si="74"/>
        <v>40</v>
      </c>
      <c r="FK43">
        <f t="shared" si="16"/>
        <v>0</v>
      </c>
      <c r="FO43">
        <f t="shared" si="53"/>
        <v>1</v>
      </c>
      <c r="FP43">
        <f t="shared" si="75"/>
        <v>40</v>
      </c>
      <c r="FS43">
        <f t="shared" si="17"/>
        <v>0</v>
      </c>
      <c r="FW43">
        <f t="shared" si="55"/>
        <v>0.99993150900280836</v>
      </c>
      <c r="FX43">
        <f t="shared" si="76"/>
        <v>40</v>
      </c>
    </row>
    <row r="44" spans="6:180" x14ac:dyDescent="0.25">
      <c r="F44">
        <f t="shared" si="19"/>
        <v>7.1283325267946086E-4</v>
      </c>
      <c r="G44">
        <f t="shared" si="56"/>
        <v>191</v>
      </c>
      <c r="O44">
        <f t="shared" si="20"/>
        <v>43</v>
      </c>
      <c r="P44">
        <v>0.70491803278688525</v>
      </c>
      <c r="Q44">
        <v>583.19000000000005</v>
      </c>
      <c r="T44">
        <f t="shared" si="0"/>
        <v>1.6940407379985721E-2</v>
      </c>
      <c r="U44">
        <f t="shared" si="57"/>
        <v>191</v>
      </c>
      <c r="AC44">
        <f t="shared" si="21"/>
        <v>43</v>
      </c>
      <c r="AD44">
        <f t="shared" si="1"/>
        <v>0.36568979300256832</v>
      </c>
      <c r="AE44">
        <v>88.415000000000006</v>
      </c>
      <c r="AH44">
        <f t="shared" si="22"/>
        <v>0.72677774289769115</v>
      </c>
      <c r="AI44">
        <f t="shared" si="58"/>
        <v>91</v>
      </c>
      <c r="AK44">
        <f t="shared" si="23"/>
        <v>43</v>
      </c>
      <c r="AL44">
        <f t="shared" si="2"/>
        <v>0.40566037735849059</v>
      </c>
      <c r="AM44">
        <v>141.429</v>
      </c>
      <c r="AP44">
        <f t="shared" si="24"/>
        <v>1.2038281172790126E-3</v>
      </c>
      <c r="AQ44">
        <f t="shared" si="59"/>
        <v>41</v>
      </c>
      <c r="AS44">
        <f t="shared" si="25"/>
        <v>43</v>
      </c>
      <c r="AT44">
        <f t="shared" si="3"/>
        <v>0.50588235294117645</v>
      </c>
      <c r="AU44">
        <v>42.122</v>
      </c>
      <c r="AX44">
        <f t="shared" si="26"/>
        <v>0.47522150556452741</v>
      </c>
      <c r="AY44">
        <f t="shared" si="60"/>
        <v>41</v>
      </c>
      <c r="BA44">
        <f t="shared" si="27"/>
        <v>43</v>
      </c>
      <c r="BB44">
        <v>0.15140845070422534</v>
      </c>
      <c r="BC44" s="1">
        <v>50.399000000000001</v>
      </c>
      <c r="BF44">
        <f t="shared" si="28"/>
        <v>0.11823731128756486</v>
      </c>
      <c r="BG44">
        <f t="shared" si="61"/>
        <v>41</v>
      </c>
      <c r="BI44">
        <f t="shared" si="29"/>
        <v>43</v>
      </c>
      <c r="BJ44">
        <f t="shared" si="4"/>
        <v>0.2097560975609756</v>
      </c>
      <c r="BK44">
        <v>23.655172413793103</v>
      </c>
      <c r="BN44">
        <f t="shared" si="30"/>
        <v>0.43485548190234036</v>
      </c>
      <c r="BO44">
        <f t="shared" si="62"/>
        <v>41</v>
      </c>
      <c r="BQ44">
        <f t="shared" si="31"/>
        <v>43</v>
      </c>
      <c r="BR44">
        <f t="shared" si="5"/>
        <v>0.14006514657980457</v>
      </c>
      <c r="BS44">
        <v>9.5</v>
      </c>
      <c r="BV44">
        <f t="shared" si="32"/>
        <v>0.3990870465878405</v>
      </c>
      <c r="BW44">
        <f t="shared" si="63"/>
        <v>41</v>
      </c>
      <c r="BY44">
        <f t="shared" si="33"/>
        <v>43</v>
      </c>
      <c r="BZ44">
        <f t="shared" si="6"/>
        <v>0.25595238095238093</v>
      </c>
      <c r="CA44">
        <v>2.96</v>
      </c>
      <c r="CD44">
        <f t="shared" si="34"/>
        <v>0.92148050347329358</v>
      </c>
      <c r="CE44">
        <f t="shared" si="64"/>
        <v>41</v>
      </c>
      <c r="CG44">
        <f t="shared" si="35"/>
        <v>43</v>
      </c>
      <c r="CH44">
        <f t="shared" si="7"/>
        <v>43</v>
      </c>
      <c r="CI44">
        <v>37.396000000000001</v>
      </c>
      <c r="CL44">
        <f t="shared" si="36"/>
        <v>0.17835932232979446</v>
      </c>
      <c r="CM44">
        <f t="shared" si="65"/>
        <v>41</v>
      </c>
      <c r="CO44">
        <f t="shared" si="37"/>
        <v>43</v>
      </c>
      <c r="CP44">
        <f t="shared" si="8"/>
        <v>2.4165449027762165</v>
      </c>
      <c r="CQ44">
        <v>6.8947448254940085</v>
      </c>
      <c r="CW44">
        <f t="shared" si="39"/>
        <v>43</v>
      </c>
      <c r="CX44">
        <f t="shared" si="9"/>
        <v>0.24571428571428572</v>
      </c>
      <c r="CY44" s="50">
        <v>2.4769999999999999</v>
      </c>
      <c r="DB44">
        <f t="shared" si="40"/>
        <v>1</v>
      </c>
      <c r="DC44">
        <f t="shared" si="67"/>
        <v>41</v>
      </c>
      <c r="DK44">
        <f t="shared" si="41"/>
        <v>0.99987208747698675</v>
      </c>
      <c r="DL44">
        <f t="shared" si="68"/>
        <v>41</v>
      </c>
      <c r="DO44">
        <f t="shared" si="10"/>
        <v>0</v>
      </c>
      <c r="DS44">
        <f t="shared" si="43"/>
        <v>6.6948866717755268E-2</v>
      </c>
      <c r="DT44">
        <f t="shared" si="69"/>
        <v>41</v>
      </c>
      <c r="DW44">
        <f t="shared" si="11"/>
        <v>0</v>
      </c>
      <c r="DX44" s="2"/>
      <c r="EA44">
        <f t="shared" ref="EA44:EA93" si="77">_xlfn.NORM.DIST(EB44,DY$3,DZ$3,TRUE)</f>
        <v>0.47979306164543623</v>
      </c>
      <c r="EB44">
        <f t="shared" si="70"/>
        <v>41</v>
      </c>
      <c r="EE44">
        <f t="shared" si="12"/>
        <v>0</v>
      </c>
      <c r="EI44">
        <f t="shared" si="46"/>
        <v>0.9951420940587592</v>
      </c>
      <c r="EJ44">
        <f t="shared" si="71"/>
        <v>41</v>
      </c>
      <c r="EM44">
        <f t="shared" si="13"/>
        <v>0</v>
      </c>
      <c r="EQ44">
        <f t="shared" si="47"/>
        <v>1</v>
      </c>
      <c r="ER44">
        <f t="shared" si="72"/>
        <v>41</v>
      </c>
      <c r="EU44">
        <f t="shared" si="14"/>
        <v>0</v>
      </c>
      <c r="EY44">
        <f t="shared" si="49"/>
        <v>1.2875214724889813E-2</v>
      </c>
      <c r="EZ44">
        <f t="shared" si="73"/>
        <v>41</v>
      </c>
      <c r="FC44">
        <f t="shared" si="15"/>
        <v>0</v>
      </c>
      <c r="FD44" s="2"/>
      <c r="FG44">
        <f t="shared" si="51"/>
        <v>0.20715566425169651</v>
      </c>
      <c r="FH44">
        <f t="shared" si="74"/>
        <v>41</v>
      </c>
      <c r="FK44">
        <f t="shared" si="16"/>
        <v>0</v>
      </c>
      <c r="FO44">
        <f t="shared" si="53"/>
        <v>1</v>
      </c>
      <c r="FP44">
        <f t="shared" si="75"/>
        <v>41</v>
      </c>
      <c r="FS44">
        <f t="shared" si="17"/>
        <v>0</v>
      </c>
      <c r="FW44">
        <f t="shared" si="55"/>
        <v>0.99996873853441171</v>
      </c>
      <c r="FX44">
        <f t="shared" si="76"/>
        <v>41</v>
      </c>
    </row>
    <row r="45" spans="6:180" x14ac:dyDescent="0.25">
      <c r="F45">
        <f t="shared" si="19"/>
        <v>7.4053872556823343E-4</v>
      </c>
      <c r="G45">
        <f t="shared" si="56"/>
        <v>192</v>
      </c>
      <c r="O45">
        <f t="shared" si="20"/>
        <v>44</v>
      </c>
      <c r="P45">
        <v>0.72131147540983609</v>
      </c>
      <c r="Q45">
        <v>584.33000000000004</v>
      </c>
      <c r="T45">
        <f t="shared" si="0"/>
        <v>1.7202130672325486E-2</v>
      </c>
      <c r="U45">
        <f t="shared" si="57"/>
        <v>192</v>
      </c>
      <c r="AC45">
        <f t="shared" si="21"/>
        <v>44</v>
      </c>
      <c r="AD45">
        <f t="shared" si="1"/>
        <v>0.37419420679332577</v>
      </c>
      <c r="AE45">
        <v>88.43</v>
      </c>
      <c r="AH45">
        <f t="shared" si="22"/>
        <v>0.74782931375717077</v>
      </c>
      <c r="AI45">
        <f t="shared" si="58"/>
        <v>92</v>
      </c>
      <c r="AK45">
        <f t="shared" si="23"/>
        <v>44</v>
      </c>
      <c r="AL45">
        <f t="shared" si="2"/>
        <v>0.41509433962264153</v>
      </c>
      <c r="AM45">
        <v>141.93700000000001</v>
      </c>
      <c r="AP45">
        <f t="shared" si="24"/>
        <v>1.3145389965284972E-3</v>
      </c>
      <c r="AQ45">
        <f t="shared" si="59"/>
        <v>42</v>
      </c>
      <c r="AS45">
        <f t="shared" si="25"/>
        <v>44</v>
      </c>
      <c r="AT45">
        <f t="shared" si="3"/>
        <v>0.51764705882352946</v>
      </c>
      <c r="AU45">
        <v>42.664000000000001</v>
      </c>
      <c r="AX45">
        <f t="shared" si="26"/>
        <v>0.49298175069846739</v>
      </c>
      <c r="AY45">
        <f t="shared" si="60"/>
        <v>42</v>
      </c>
      <c r="BA45">
        <f t="shared" si="27"/>
        <v>44</v>
      </c>
      <c r="BB45">
        <v>0.15492957746478872</v>
      </c>
      <c r="BC45">
        <v>50.399000000000001</v>
      </c>
      <c r="BF45">
        <f t="shared" si="28"/>
        <v>0.12189274147978163</v>
      </c>
      <c r="BG45">
        <f t="shared" si="61"/>
        <v>42</v>
      </c>
      <c r="BI45">
        <f t="shared" si="29"/>
        <v>44</v>
      </c>
      <c r="BJ45">
        <f t="shared" si="4"/>
        <v>0.21463414634146341</v>
      </c>
      <c r="BK45">
        <v>23.93</v>
      </c>
      <c r="BN45">
        <f t="shared" si="30"/>
        <v>0.45219554469019252</v>
      </c>
      <c r="BO45">
        <f t="shared" si="62"/>
        <v>42</v>
      </c>
      <c r="BQ45">
        <f t="shared" si="31"/>
        <v>44</v>
      </c>
      <c r="BR45">
        <f t="shared" si="5"/>
        <v>0.14332247557003258</v>
      </c>
      <c r="BS45">
        <v>9.5</v>
      </c>
      <c r="BV45">
        <f t="shared" si="32"/>
        <v>0.40891695907232595</v>
      </c>
      <c r="BW45">
        <f t="shared" si="63"/>
        <v>42</v>
      </c>
      <c r="BY45">
        <f t="shared" si="33"/>
        <v>44</v>
      </c>
      <c r="BZ45">
        <f t="shared" si="6"/>
        <v>0.26190476190476192</v>
      </c>
      <c r="CA45">
        <v>3</v>
      </c>
      <c r="CD45">
        <f t="shared" si="34"/>
        <v>0.92926924291153623</v>
      </c>
      <c r="CE45">
        <f t="shared" si="64"/>
        <v>42</v>
      </c>
      <c r="CG45">
        <f t="shared" si="35"/>
        <v>44</v>
      </c>
      <c r="CH45">
        <f t="shared" si="7"/>
        <v>44</v>
      </c>
      <c r="CI45">
        <v>37.454000000000001</v>
      </c>
      <c r="CL45">
        <f t="shared" si="36"/>
        <v>0.18493948343907032</v>
      </c>
      <c r="CM45">
        <f t="shared" si="65"/>
        <v>42</v>
      </c>
      <c r="CO45">
        <f t="shared" si="37"/>
        <v>44</v>
      </c>
      <c r="CP45">
        <f t="shared" si="8"/>
        <v>2.472743621445431</v>
      </c>
      <c r="CQ45" s="1">
        <v>6.8965517241379306</v>
      </c>
      <c r="CW45">
        <f t="shared" si="39"/>
        <v>44</v>
      </c>
      <c r="CX45">
        <f t="shared" si="9"/>
        <v>0.25142857142857145</v>
      </c>
      <c r="CY45" s="50">
        <v>2.5022000000000002</v>
      </c>
      <c r="DB45">
        <f t="shared" si="40"/>
        <v>1</v>
      </c>
      <c r="DC45">
        <f t="shared" si="67"/>
        <v>42</v>
      </c>
      <c r="DK45">
        <f t="shared" si="41"/>
        <v>0.99993536046740361</v>
      </c>
      <c r="DL45">
        <f t="shared" si="68"/>
        <v>42</v>
      </c>
      <c r="DO45">
        <f t="shared" si="10"/>
        <v>0</v>
      </c>
      <c r="DS45">
        <f t="shared" si="43"/>
        <v>6.8634456116909007E-2</v>
      </c>
      <c r="DT45">
        <f t="shared" si="69"/>
        <v>42</v>
      </c>
      <c r="DW45">
        <f t="shared" si="11"/>
        <v>0</v>
      </c>
      <c r="DX45" s="2"/>
      <c r="EA45">
        <f t="shared" si="77"/>
        <v>0.50351187150626764</v>
      </c>
      <c r="EB45">
        <f t="shared" si="70"/>
        <v>42</v>
      </c>
      <c r="EE45">
        <f t="shared" si="12"/>
        <v>0</v>
      </c>
      <c r="EI45">
        <f t="shared" si="46"/>
        <v>0.99681945392821802</v>
      </c>
      <c r="EJ45">
        <f t="shared" si="71"/>
        <v>42</v>
      </c>
      <c r="EM45">
        <f t="shared" si="13"/>
        <v>0</v>
      </c>
      <c r="EQ45">
        <f t="shared" si="47"/>
        <v>1</v>
      </c>
      <c r="ER45">
        <f t="shared" si="72"/>
        <v>42</v>
      </c>
      <c r="EU45">
        <f t="shared" si="14"/>
        <v>0</v>
      </c>
      <c r="EY45">
        <f t="shared" si="49"/>
        <v>1.3142857628731559E-2</v>
      </c>
      <c r="EZ45">
        <f t="shared" si="73"/>
        <v>42</v>
      </c>
      <c r="FC45">
        <f t="shared" si="15"/>
        <v>0</v>
      </c>
      <c r="FD45" s="2"/>
      <c r="FG45">
        <f t="shared" si="51"/>
        <v>0.21912024460616716</v>
      </c>
      <c r="FH45">
        <f t="shared" si="74"/>
        <v>42</v>
      </c>
      <c r="FK45">
        <f t="shared" si="16"/>
        <v>0</v>
      </c>
      <c r="FO45">
        <f t="shared" si="53"/>
        <v>1</v>
      </c>
      <c r="FP45">
        <f t="shared" si="75"/>
        <v>42</v>
      </c>
      <c r="FS45">
        <f t="shared" si="17"/>
        <v>0</v>
      </c>
      <c r="FW45">
        <f t="shared" si="55"/>
        <v>0.99998621162804491</v>
      </c>
      <c r="FX45">
        <f t="shared" si="76"/>
        <v>42</v>
      </c>
    </row>
    <row r="46" spans="6:180" x14ac:dyDescent="0.25">
      <c r="F46">
        <f t="shared" si="19"/>
        <v>7.6923340890913596E-4</v>
      </c>
      <c r="G46">
        <f t="shared" si="56"/>
        <v>193</v>
      </c>
      <c r="O46">
        <f t="shared" si="20"/>
        <v>45</v>
      </c>
      <c r="P46">
        <v>0.73770491803278693</v>
      </c>
      <c r="Q46">
        <v>592.89</v>
      </c>
      <c r="T46">
        <f t="shared" si="0"/>
        <v>1.7467301084846707E-2</v>
      </c>
      <c r="U46">
        <f t="shared" si="57"/>
        <v>193</v>
      </c>
      <c r="AC46">
        <f t="shared" si="21"/>
        <v>45</v>
      </c>
      <c r="AD46">
        <f t="shared" si="1"/>
        <v>0.38269862058408316</v>
      </c>
      <c r="AE46">
        <v>88.665999999999997</v>
      </c>
      <c r="AH46">
        <f t="shared" si="22"/>
        <v>0.76799279360660577</v>
      </c>
      <c r="AI46">
        <f t="shared" si="58"/>
        <v>93</v>
      </c>
      <c r="AK46">
        <f t="shared" si="23"/>
        <v>45</v>
      </c>
      <c r="AL46">
        <f t="shared" si="2"/>
        <v>0.42452830188679247</v>
      </c>
      <c r="AM46">
        <v>142.01</v>
      </c>
      <c r="AP46">
        <f t="shared" si="24"/>
        <v>1.4344849645756485E-3</v>
      </c>
      <c r="AQ46">
        <f t="shared" si="59"/>
        <v>43</v>
      </c>
      <c r="AS46">
        <f t="shared" si="25"/>
        <v>45</v>
      </c>
      <c r="AT46">
        <f t="shared" si="3"/>
        <v>0.52941176470588236</v>
      </c>
      <c r="AU46">
        <v>44.2</v>
      </c>
      <c r="AX46">
        <f t="shared" si="26"/>
        <v>0.51075592125567015</v>
      </c>
      <c r="AY46">
        <f t="shared" si="60"/>
        <v>43</v>
      </c>
      <c r="BA46">
        <f t="shared" si="27"/>
        <v>45</v>
      </c>
      <c r="BB46">
        <v>0.15845070422535212</v>
      </c>
      <c r="BC46">
        <v>50.6</v>
      </c>
      <c r="BF46">
        <f t="shared" si="28"/>
        <v>0.12562683575523068</v>
      </c>
      <c r="BG46">
        <f t="shared" si="61"/>
        <v>43</v>
      </c>
      <c r="BI46">
        <f t="shared" si="29"/>
        <v>45</v>
      </c>
      <c r="BJ46">
        <f t="shared" si="4"/>
        <v>0.21951219512195122</v>
      </c>
      <c r="BK46">
        <v>24.129000000000001</v>
      </c>
      <c r="BN46">
        <f t="shared" si="30"/>
        <v>0.46962728984933361</v>
      </c>
      <c r="BO46">
        <f t="shared" si="62"/>
        <v>43</v>
      </c>
      <c r="BQ46">
        <f t="shared" si="31"/>
        <v>45</v>
      </c>
      <c r="BR46">
        <f t="shared" si="5"/>
        <v>0.1465798045602606</v>
      </c>
      <c r="BS46">
        <v>10.4</v>
      </c>
      <c r="BV46">
        <f t="shared" si="32"/>
        <v>0.41880449847101836</v>
      </c>
      <c r="BW46">
        <f t="shared" si="63"/>
        <v>43</v>
      </c>
      <c r="BY46">
        <f t="shared" si="33"/>
        <v>45</v>
      </c>
      <c r="BZ46">
        <f t="shared" si="6"/>
        <v>0.26785714285714285</v>
      </c>
      <c r="CA46">
        <v>3.1</v>
      </c>
      <c r="CD46">
        <f t="shared" si="34"/>
        <v>0.93645020209688945</v>
      </c>
      <c r="CE46">
        <f t="shared" si="64"/>
        <v>43</v>
      </c>
      <c r="CG46">
        <f t="shared" si="35"/>
        <v>45</v>
      </c>
      <c r="CH46">
        <f t="shared" si="7"/>
        <v>45</v>
      </c>
      <c r="CI46">
        <v>37.786000000000001</v>
      </c>
      <c r="CL46">
        <f t="shared" si="36"/>
        <v>0.19166842460715433</v>
      </c>
      <c r="CM46">
        <f t="shared" si="65"/>
        <v>43</v>
      </c>
      <c r="CO46">
        <f t="shared" si="37"/>
        <v>45</v>
      </c>
      <c r="CP46">
        <f t="shared" si="8"/>
        <v>2.5289423401146451</v>
      </c>
      <c r="CQ46">
        <v>6.8999999999999995</v>
      </c>
      <c r="CW46">
        <f t="shared" si="39"/>
        <v>45</v>
      </c>
      <c r="CX46">
        <f t="shared" si="9"/>
        <v>0.25714285714285712</v>
      </c>
      <c r="CY46" s="50">
        <v>2.5842000000000001</v>
      </c>
      <c r="DB46">
        <f t="shared" si="40"/>
        <v>1</v>
      </c>
      <c r="DC46">
        <f t="shared" si="67"/>
        <v>43</v>
      </c>
      <c r="DK46">
        <f t="shared" si="41"/>
        <v>0.99996823480464303</v>
      </c>
      <c r="DL46">
        <f t="shared" si="68"/>
        <v>43</v>
      </c>
      <c r="DO46">
        <f t="shared" si="10"/>
        <v>0</v>
      </c>
      <c r="DS46">
        <f t="shared" si="43"/>
        <v>7.0352588930587018E-2</v>
      </c>
      <c r="DT46">
        <f t="shared" si="69"/>
        <v>43</v>
      </c>
      <c r="DW46">
        <f t="shared" si="11"/>
        <v>0</v>
      </c>
      <c r="DX46" s="2"/>
      <c r="EA46">
        <f t="shared" si="77"/>
        <v>0.52721826977909103</v>
      </c>
      <c r="EB46">
        <f t="shared" si="70"/>
        <v>43</v>
      </c>
      <c r="EE46">
        <f t="shared" si="12"/>
        <v>0</v>
      </c>
      <c r="EI46">
        <f t="shared" si="46"/>
        <v>0.9979563432887828</v>
      </c>
      <c r="EJ46">
        <f t="shared" si="71"/>
        <v>43</v>
      </c>
      <c r="EM46">
        <f t="shared" si="13"/>
        <v>0</v>
      </c>
      <c r="EQ46">
        <f t="shared" si="47"/>
        <v>1</v>
      </c>
      <c r="ER46">
        <f t="shared" si="72"/>
        <v>43</v>
      </c>
      <c r="EU46">
        <f t="shared" si="14"/>
        <v>0</v>
      </c>
      <c r="EY46">
        <f t="shared" si="49"/>
        <v>1.3415294938920254E-2</v>
      </c>
      <c r="EZ46">
        <f t="shared" si="73"/>
        <v>43</v>
      </c>
      <c r="FC46">
        <f t="shared" si="15"/>
        <v>0</v>
      </c>
      <c r="FD46" s="2"/>
      <c r="FG46">
        <f t="shared" si="51"/>
        <v>0.23147268752819461</v>
      </c>
      <c r="FH46">
        <f t="shared" si="74"/>
        <v>43</v>
      </c>
      <c r="FK46">
        <f t="shared" si="16"/>
        <v>0</v>
      </c>
      <c r="FO46">
        <f t="shared" si="53"/>
        <v>1</v>
      </c>
      <c r="FP46">
        <f t="shared" si="75"/>
        <v>43</v>
      </c>
      <c r="FS46">
        <f t="shared" si="17"/>
        <v>0</v>
      </c>
      <c r="FW46">
        <f t="shared" si="55"/>
        <v>0.99999412383137842</v>
      </c>
      <c r="FX46">
        <f t="shared" si="76"/>
        <v>43</v>
      </c>
    </row>
    <row r="47" spans="6:180" x14ac:dyDescent="0.25">
      <c r="F47">
        <f t="shared" si="19"/>
        <v>7.989490014409503E-4</v>
      </c>
      <c r="G47">
        <f t="shared" si="56"/>
        <v>194</v>
      </c>
      <c r="O47">
        <f t="shared" si="20"/>
        <v>46</v>
      </c>
      <c r="P47">
        <v>0.75409836065573765</v>
      </c>
      <c r="Q47">
        <v>607.65</v>
      </c>
      <c r="T47">
        <f t="shared" si="0"/>
        <v>1.7735953739021502E-2</v>
      </c>
      <c r="U47">
        <f t="shared" si="57"/>
        <v>194</v>
      </c>
      <c r="AC47">
        <f t="shared" si="21"/>
        <v>46</v>
      </c>
      <c r="AD47">
        <f t="shared" si="1"/>
        <v>0.39120303437484055</v>
      </c>
      <c r="AE47">
        <v>89.302000000000007</v>
      </c>
      <c r="AH47">
        <f t="shared" si="22"/>
        <v>0.78722530253629242</v>
      </c>
      <c r="AI47">
        <f t="shared" si="58"/>
        <v>94</v>
      </c>
      <c r="AK47">
        <f t="shared" si="23"/>
        <v>46</v>
      </c>
      <c r="AL47">
        <f t="shared" si="2"/>
        <v>0.43396226415094341</v>
      </c>
      <c r="AM47">
        <v>142.155</v>
      </c>
      <c r="AP47">
        <f t="shared" si="24"/>
        <v>1.5643442166971147E-3</v>
      </c>
      <c r="AQ47">
        <f t="shared" si="59"/>
        <v>44</v>
      </c>
      <c r="AS47">
        <f t="shared" si="25"/>
        <v>46</v>
      </c>
      <c r="AT47">
        <f t="shared" si="3"/>
        <v>0.54117647058823526</v>
      </c>
      <c r="AU47">
        <v>51.040999999999997</v>
      </c>
      <c r="AX47">
        <f t="shared" si="26"/>
        <v>0.5285087531694096</v>
      </c>
      <c r="AY47">
        <f t="shared" si="60"/>
        <v>44</v>
      </c>
      <c r="BA47">
        <f t="shared" si="27"/>
        <v>46</v>
      </c>
      <c r="BB47">
        <v>0.1619718309859155</v>
      </c>
      <c r="BC47">
        <v>50.606999999999999</v>
      </c>
      <c r="BF47">
        <f t="shared" si="28"/>
        <v>0.12944001431736041</v>
      </c>
      <c r="BG47">
        <f t="shared" si="61"/>
        <v>44</v>
      </c>
      <c r="BI47">
        <f t="shared" si="29"/>
        <v>46</v>
      </c>
      <c r="BJ47">
        <f t="shared" si="4"/>
        <v>0.22439024390243903</v>
      </c>
      <c r="BK47">
        <v>25.7</v>
      </c>
      <c r="BN47">
        <f t="shared" si="30"/>
        <v>0.48711745334468382</v>
      </c>
      <c r="BO47">
        <f t="shared" si="62"/>
        <v>44</v>
      </c>
      <c r="BQ47">
        <f t="shared" si="31"/>
        <v>46</v>
      </c>
      <c r="BR47">
        <f t="shared" si="5"/>
        <v>0.14983713355048861</v>
      </c>
      <c r="BS47">
        <v>10.407</v>
      </c>
      <c r="BV47">
        <f t="shared" si="32"/>
        <v>0.42874359916777888</v>
      </c>
      <c r="BW47">
        <f t="shared" si="63"/>
        <v>44</v>
      </c>
      <c r="BY47">
        <f t="shared" si="33"/>
        <v>46</v>
      </c>
      <c r="BZ47">
        <f t="shared" si="6"/>
        <v>0.27380952380952384</v>
      </c>
      <c r="CA47">
        <v>3.25</v>
      </c>
      <c r="CD47">
        <f t="shared" si="34"/>
        <v>0.94305061991367722</v>
      </c>
      <c r="CE47">
        <f t="shared" si="64"/>
        <v>44</v>
      </c>
      <c r="CG47">
        <f t="shared" si="35"/>
        <v>46</v>
      </c>
      <c r="CH47">
        <f t="shared" si="7"/>
        <v>46</v>
      </c>
      <c r="CI47">
        <v>38.203000000000003</v>
      </c>
      <c r="CL47">
        <f t="shared" si="36"/>
        <v>0.19854523282166608</v>
      </c>
      <c r="CM47">
        <f t="shared" si="65"/>
        <v>44</v>
      </c>
      <c r="CO47">
        <f t="shared" si="37"/>
        <v>46</v>
      </c>
      <c r="CP47">
        <f t="shared" si="8"/>
        <v>2.5851410587838597</v>
      </c>
      <c r="CQ47">
        <v>6.9</v>
      </c>
      <c r="CW47">
        <f t="shared" si="39"/>
        <v>46</v>
      </c>
      <c r="CX47">
        <f t="shared" si="9"/>
        <v>0.26285714285714284</v>
      </c>
      <c r="CY47" s="50">
        <v>2.5901999999999998</v>
      </c>
      <c r="DB47">
        <f t="shared" si="40"/>
        <v>1</v>
      </c>
      <c r="DC47">
        <f t="shared" si="67"/>
        <v>44</v>
      </c>
      <c r="DK47">
        <f t="shared" si="41"/>
        <v>0.99998482138896028</v>
      </c>
      <c r="DL47">
        <f t="shared" si="68"/>
        <v>44</v>
      </c>
      <c r="DO47">
        <f t="shared" si="10"/>
        <v>0</v>
      </c>
      <c r="DS47">
        <f t="shared" si="43"/>
        <v>7.2103603484157244E-2</v>
      </c>
      <c r="DT47">
        <f t="shared" si="69"/>
        <v>44</v>
      </c>
      <c r="DW47">
        <f t="shared" si="11"/>
        <v>0</v>
      </c>
      <c r="DX47" s="2"/>
      <c r="EA47">
        <f t="shared" si="77"/>
        <v>0.55082862055535464</v>
      </c>
      <c r="EB47">
        <f t="shared" si="70"/>
        <v>44</v>
      </c>
      <c r="EE47">
        <f t="shared" si="12"/>
        <v>0</v>
      </c>
      <c r="EI47">
        <f t="shared" si="46"/>
        <v>0.99871138588838093</v>
      </c>
      <c r="EJ47">
        <f t="shared" si="71"/>
        <v>44</v>
      </c>
      <c r="EM47">
        <f t="shared" si="13"/>
        <v>0</v>
      </c>
      <c r="EQ47">
        <f t="shared" si="47"/>
        <v>1</v>
      </c>
      <c r="ER47">
        <f t="shared" si="72"/>
        <v>44</v>
      </c>
      <c r="EU47">
        <f t="shared" si="14"/>
        <v>0</v>
      </c>
      <c r="EY47">
        <f t="shared" si="49"/>
        <v>1.3692594833494994E-2</v>
      </c>
      <c r="EZ47">
        <f t="shared" si="73"/>
        <v>44</v>
      </c>
      <c r="FC47">
        <f t="shared" si="15"/>
        <v>0</v>
      </c>
      <c r="FD47" s="2"/>
      <c r="FG47">
        <f t="shared" si="51"/>
        <v>0.24420398024720885</v>
      </c>
      <c r="FH47">
        <f t="shared" si="74"/>
        <v>44</v>
      </c>
      <c r="FK47">
        <f t="shared" si="16"/>
        <v>0</v>
      </c>
      <c r="FO47">
        <f t="shared" si="53"/>
        <v>1</v>
      </c>
      <c r="FP47">
        <f t="shared" si="75"/>
        <v>44</v>
      </c>
      <c r="FS47">
        <f t="shared" si="17"/>
        <v>0</v>
      </c>
      <c r="FW47">
        <f t="shared" si="55"/>
        <v>0.99999758060032562</v>
      </c>
      <c r="FX47">
        <f t="shared" si="76"/>
        <v>44</v>
      </c>
    </row>
    <row r="48" spans="6:180" x14ac:dyDescent="0.25">
      <c r="F48">
        <f t="shared" si="19"/>
        <v>8.2971807652170424E-4</v>
      </c>
      <c r="G48">
        <f t="shared" si="56"/>
        <v>195</v>
      </c>
      <c r="O48">
        <f t="shared" si="20"/>
        <v>47</v>
      </c>
      <c r="P48">
        <v>0.77049180327868849</v>
      </c>
      <c r="Q48">
        <v>624.36</v>
      </c>
      <c r="T48">
        <f t="shared" si="0"/>
        <v>1.8008123949303151E-2</v>
      </c>
      <c r="U48">
        <f t="shared" si="57"/>
        <v>195</v>
      </c>
      <c r="AC48">
        <f t="shared" si="21"/>
        <v>47</v>
      </c>
      <c r="AD48">
        <f t="shared" si="1"/>
        <v>0.39970744816559794</v>
      </c>
      <c r="AE48">
        <v>89.748999999999995</v>
      </c>
      <c r="AH48">
        <f t="shared" si="22"/>
        <v>0.80549350767693861</v>
      </c>
      <c r="AI48">
        <f t="shared" si="58"/>
        <v>95</v>
      </c>
      <c r="AK48">
        <f t="shared" si="23"/>
        <v>47</v>
      </c>
      <c r="AL48">
        <f t="shared" si="2"/>
        <v>0.44339622641509435</v>
      </c>
      <c r="AM48">
        <v>142.22800000000001</v>
      </c>
      <c r="AP48">
        <f t="shared" si="24"/>
        <v>1.7048363575587215E-3</v>
      </c>
      <c r="AQ48">
        <f t="shared" si="59"/>
        <v>45</v>
      </c>
      <c r="AS48">
        <f t="shared" si="25"/>
        <v>47</v>
      </c>
      <c r="AT48">
        <f t="shared" si="3"/>
        <v>0.55294117647058827</v>
      </c>
      <c r="AU48">
        <v>52.518999999999998</v>
      </c>
      <c r="AX48">
        <f t="shared" si="26"/>
        <v>0.54620510929002486</v>
      </c>
      <c r="AY48">
        <f t="shared" si="60"/>
        <v>45</v>
      </c>
      <c r="BA48">
        <f t="shared" si="27"/>
        <v>47</v>
      </c>
      <c r="BB48">
        <v>0.16549295774647887</v>
      </c>
      <c r="BC48">
        <v>51.545000000000002</v>
      </c>
      <c r="BF48">
        <f t="shared" si="28"/>
        <v>0.13333265293985719</v>
      </c>
      <c r="BG48">
        <f t="shared" si="61"/>
        <v>45</v>
      </c>
      <c r="BI48">
        <f t="shared" si="29"/>
        <v>47</v>
      </c>
      <c r="BJ48">
        <f t="shared" si="4"/>
        <v>0.22926829268292684</v>
      </c>
      <c r="BK48">
        <v>25.780999999999999</v>
      </c>
      <c r="BN48">
        <f t="shared" si="30"/>
        <v>0.50463243427532922</v>
      </c>
      <c r="BO48">
        <f t="shared" si="62"/>
        <v>45</v>
      </c>
      <c r="BQ48">
        <f t="shared" si="31"/>
        <v>47</v>
      </c>
      <c r="BR48">
        <f t="shared" si="5"/>
        <v>0.15309446254071662</v>
      </c>
      <c r="BS48">
        <v>10.481999999999999</v>
      </c>
      <c r="BV48">
        <f t="shared" si="32"/>
        <v>0.43872809734667073</v>
      </c>
      <c r="BW48">
        <f t="shared" si="63"/>
        <v>45</v>
      </c>
      <c r="BY48">
        <f t="shared" si="33"/>
        <v>47</v>
      </c>
      <c r="BZ48">
        <f t="shared" si="6"/>
        <v>0.27976190476190477</v>
      </c>
      <c r="CA48">
        <v>3.25</v>
      </c>
      <c r="CD48">
        <f t="shared" si="34"/>
        <v>0.94909893049565175</v>
      </c>
      <c r="CE48">
        <f t="shared" si="64"/>
        <v>45</v>
      </c>
      <c r="CG48">
        <f t="shared" si="35"/>
        <v>47</v>
      </c>
      <c r="CH48">
        <f t="shared" si="7"/>
        <v>47</v>
      </c>
      <c r="CI48">
        <v>38.9</v>
      </c>
      <c r="CL48">
        <f t="shared" si="36"/>
        <v>0.20556878917163707</v>
      </c>
      <c r="CM48">
        <f t="shared" si="65"/>
        <v>45</v>
      </c>
      <c r="CO48">
        <f t="shared" si="37"/>
        <v>47</v>
      </c>
      <c r="CP48">
        <f t="shared" si="8"/>
        <v>2.6413397774530738</v>
      </c>
      <c r="CQ48">
        <v>6.9260000000000002</v>
      </c>
      <c r="CW48">
        <f t="shared" si="39"/>
        <v>47</v>
      </c>
      <c r="CX48">
        <f t="shared" si="9"/>
        <v>0.26857142857142857</v>
      </c>
      <c r="CY48" s="50">
        <v>2.6587999999999998</v>
      </c>
      <c r="DB48">
        <f t="shared" si="40"/>
        <v>1</v>
      </c>
      <c r="DC48">
        <f t="shared" si="67"/>
        <v>45</v>
      </c>
      <c r="DK48">
        <f t="shared" si="41"/>
        <v>0.99999294816261919</v>
      </c>
      <c r="DL48">
        <f t="shared" si="68"/>
        <v>45</v>
      </c>
      <c r="DO48">
        <f t="shared" si="10"/>
        <v>0</v>
      </c>
      <c r="DS48">
        <f t="shared" si="43"/>
        <v>7.3887833584402332E-2</v>
      </c>
      <c r="DT48">
        <f t="shared" si="69"/>
        <v>45</v>
      </c>
      <c r="DW48">
        <f t="shared" si="11"/>
        <v>0</v>
      </c>
      <c r="DX48" s="2"/>
      <c r="EA48">
        <f t="shared" si="77"/>
        <v>0.57426030352372259</v>
      </c>
      <c r="EB48">
        <f t="shared" si="70"/>
        <v>45</v>
      </c>
      <c r="EE48">
        <f t="shared" si="12"/>
        <v>0</v>
      </c>
      <c r="EI48">
        <f t="shared" si="46"/>
        <v>0.99920273027089623</v>
      </c>
      <c r="EJ48">
        <f t="shared" si="71"/>
        <v>45</v>
      </c>
      <c r="EM48">
        <f t="shared" si="13"/>
        <v>0</v>
      </c>
      <c r="EQ48">
        <f t="shared" si="47"/>
        <v>1</v>
      </c>
      <c r="ER48">
        <f t="shared" si="72"/>
        <v>45</v>
      </c>
      <c r="EU48">
        <f t="shared" si="14"/>
        <v>0</v>
      </c>
      <c r="EY48">
        <f t="shared" si="49"/>
        <v>1.3974826080889275E-2</v>
      </c>
      <c r="EZ48">
        <f t="shared" si="73"/>
        <v>45</v>
      </c>
      <c r="FC48">
        <f t="shared" si="15"/>
        <v>0</v>
      </c>
      <c r="FD48" s="2"/>
      <c r="FG48">
        <f t="shared" si="51"/>
        <v>0.25730353137276907</v>
      </c>
      <c r="FH48">
        <f t="shared" si="74"/>
        <v>45</v>
      </c>
      <c r="FK48">
        <f t="shared" si="16"/>
        <v>0</v>
      </c>
      <c r="FO48">
        <f t="shared" si="53"/>
        <v>1</v>
      </c>
      <c r="FP48">
        <f t="shared" si="75"/>
        <v>45</v>
      </c>
      <c r="FS48">
        <f t="shared" si="17"/>
        <v>0</v>
      </c>
      <c r="FW48">
        <f t="shared" si="55"/>
        <v>0.99999903769714416</v>
      </c>
      <c r="FX48">
        <f t="shared" si="76"/>
        <v>45</v>
      </c>
    </row>
    <row r="49" spans="6:180" x14ac:dyDescent="0.25">
      <c r="F49">
        <f t="shared" si="19"/>
        <v>8.6157410107524967E-4</v>
      </c>
      <c r="G49">
        <f t="shared" si="56"/>
        <v>196</v>
      </c>
      <c r="O49">
        <f t="shared" si="20"/>
        <v>48</v>
      </c>
      <c r="P49">
        <v>0.78688524590163933</v>
      </c>
      <c r="Q49">
        <v>632.09</v>
      </c>
      <c r="T49">
        <f t="shared" si="0"/>
        <v>1.8283847221576253E-2</v>
      </c>
      <c r="U49">
        <f t="shared" si="57"/>
        <v>196</v>
      </c>
      <c r="AC49">
        <f t="shared" si="21"/>
        <v>48</v>
      </c>
      <c r="AD49">
        <f t="shared" si="1"/>
        <v>0.40821186195635534</v>
      </c>
      <c r="AE49">
        <v>92.483000000000004</v>
      </c>
      <c r="AH49">
        <f t="shared" si="22"/>
        <v>0.82277356969191939</v>
      </c>
      <c r="AI49">
        <f t="shared" si="58"/>
        <v>96</v>
      </c>
      <c r="AK49">
        <f t="shared" si="23"/>
        <v>48</v>
      </c>
      <c r="AL49">
        <f t="shared" si="2"/>
        <v>0.45283018867924529</v>
      </c>
      <c r="AM49">
        <v>143.172</v>
      </c>
      <c r="AP49">
        <f t="shared" si="24"/>
        <v>1.856724214018986E-3</v>
      </c>
      <c r="AQ49">
        <f t="shared" si="59"/>
        <v>46</v>
      </c>
      <c r="AS49">
        <f t="shared" si="25"/>
        <v>48</v>
      </c>
      <c r="AT49">
        <f t="shared" si="3"/>
        <v>0.56470588235294117</v>
      </c>
      <c r="AU49">
        <v>52.6</v>
      </c>
      <c r="AX49">
        <f t="shared" si="26"/>
        <v>0.56381018788124948</v>
      </c>
      <c r="AY49">
        <f t="shared" si="60"/>
        <v>46</v>
      </c>
      <c r="BA49">
        <f t="shared" si="27"/>
        <v>48</v>
      </c>
      <c r="BB49">
        <v>0.16901408450704225</v>
      </c>
      <c r="BC49">
        <v>51.71058619120506</v>
      </c>
      <c r="BF49">
        <f t="shared" si="28"/>
        <v>0.13730508165327768</v>
      </c>
      <c r="BG49">
        <f t="shared" si="61"/>
        <v>46</v>
      </c>
      <c r="BI49">
        <f t="shared" si="29"/>
        <v>48</v>
      </c>
      <c r="BJ49">
        <f t="shared" si="4"/>
        <v>0.23414634146341465</v>
      </c>
      <c r="BK49">
        <v>26.942</v>
      </c>
      <c r="BN49">
        <f t="shared" si="30"/>
        <v>0.52213848840464583</v>
      </c>
      <c r="BO49">
        <f t="shared" si="62"/>
        <v>46</v>
      </c>
      <c r="BQ49">
        <f t="shared" si="31"/>
        <v>48</v>
      </c>
      <c r="BR49">
        <f t="shared" si="5"/>
        <v>0.15635179153094461</v>
      </c>
      <c r="BS49">
        <v>10.76</v>
      </c>
      <c r="BV49">
        <f t="shared" si="32"/>
        <v>0.44875174244596239</v>
      </c>
      <c r="BW49">
        <f t="shared" si="63"/>
        <v>46</v>
      </c>
      <c r="BY49">
        <f t="shared" si="33"/>
        <v>48</v>
      </c>
      <c r="BZ49">
        <f t="shared" si="6"/>
        <v>0.2857142857142857</v>
      </c>
      <c r="CA49">
        <v>3.35</v>
      </c>
      <c r="CD49">
        <f t="shared" si="34"/>
        <v>0.9546244157853131</v>
      </c>
      <c r="CE49">
        <f t="shared" si="64"/>
        <v>46</v>
      </c>
      <c r="CG49">
        <f t="shared" si="35"/>
        <v>48</v>
      </c>
      <c r="CH49">
        <f t="shared" si="7"/>
        <v>48</v>
      </c>
      <c r="CI49">
        <v>39.512</v>
      </c>
      <c r="CL49">
        <f t="shared" si="36"/>
        <v>0.21273776649784018</v>
      </c>
      <c r="CM49">
        <f t="shared" si="65"/>
        <v>46</v>
      </c>
      <c r="CO49">
        <f t="shared" si="37"/>
        <v>48</v>
      </c>
      <c r="CP49">
        <f t="shared" si="8"/>
        <v>2.6975384961222884</v>
      </c>
      <c r="CQ49" s="2">
        <v>7.1899999999999995</v>
      </c>
      <c r="CW49">
        <f t="shared" si="39"/>
        <v>48</v>
      </c>
      <c r="CX49">
        <f t="shared" si="9"/>
        <v>0.2742857142857143</v>
      </c>
      <c r="CY49" s="50">
        <v>2.6608000000000001</v>
      </c>
      <c r="DB49">
        <f t="shared" si="40"/>
        <v>1</v>
      </c>
      <c r="DC49">
        <f t="shared" si="67"/>
        <v>46</v>
      </c>
      <c r="DK49">
        <f t="shared" si="41"/>
        <v>0.99999681486328751</v>
      </c>
      <c r="DL49">
        <f t="shared" si="68"/>
        <v>46</v>
      </c>
      <c r="DO49">
        <f t="shared" si="10"/>
        <v>0</v>
      </c>
      <c r="DS49">
        <f t="shared" si="43"/>
        <v>7.5705608266037422E-2</v>
      </c>
      <c r="DT49">
        <f t="shared" si="69"/>
        <v>46</v>
      </c>
      <c r="DW49">
        <f t="shared" si="11"/>
        <v>0</v>
      </c>
      <c r="DX49" s="2"/>
      <c r="EA49">
        <f t="shared" si="77"/>
        <v>0.5974325802508671</v>
      </c>
      <c r="EB49">
        <f t="shared" si="70"/>
        <v>46</v>
      </c>
      <c r="EE49">
        <f t="shared" si="12"/>
        <v>0</v>
      </c>
      <c r="EI49">
        <f t="shared" si="46"/>
        <v>0.99951603129101074</v>
      </c>
      <c r="EJ49">
        <f t="shared" si="71"/>
        <v>46</v>
      </c>
      <c r="EM49">
        <f t="shared" si="13"/>
        <v>0</v>
      </c>
      <c r="EQ49">
        <f t="shared" si="47"/>
        <v>1</v>
      </c>
      <c r="ER49">
        <f t="shared" si="72"/>
        <v>46</v>
      </c>
      <c r="EU49">
        <f t="shared" si="14"/>
        <v>0</v>
      </c>
      <c r="EY49">
        <f t="shared" si="49"/>
        <v>1.4262058037159993E-2</v>
      </c>
      <c r="EZ49">
        <f t="shared" si="73"/>
        <v>46</v>
      </c>
      <c r="FC49">
        <f t="shared" si="15"/>
        <v>0</v>
      </c>
      <c r="FD49" s="2"/>
      <c r="FG49">
        <f t="shared" si="51"/>
        <v>0.27075917844836228</v>
      </c>
      <c r="FH49">
        <f t="shared" si="74"/>
        <v>46</v>
      </c>
      <c r="FK49">
        <f t="shared" si="16"/>
        <v>0</v>
      </c>
      <c r="FO49">
        <f t="shared" si="53"/>
        <v>1</v>
      </c>
      <c r="FP49">
        <f t="shared" si="75"/>
        <v>46</v>
      </c>
      <c r="FS49">
        <f t="shared" si="17"/>
        <v>0</v>
      </c>
      <c r="FW49">
        <f t="shared" si="55"/>
        <v>0.99999963028326699</v>
      </c>
      <c r="FX49">
        <f t="shared" si="76"/>
        <v>46</v>
      </c>
    </row>
    <row r="50" spans="6:180" x14ac:dyDescent="0.25">
      <c r="F50">
        <f t="shared" si="19"/>
        <v>8.9455145476642227E-4</v>
      </c>
      <c r="G50">
        <f t="shared" si="56"/>
        <v>197</v>
      </c>
      <c r="O50">
        <f t="shared" si="20"/>
        <v>49</v>
      </c>
      <c r="P50">
        <v>0.80327868852459017</v>
      </c>
      <c r="Q50">
        <v>643.46</v>
      </c>
      <c r="T50">
        <f t="shared" si="0"/>
        <v>1.8563159251557229E-2</v>
      </c>
      <c r="U50">
        <f t="shared" si="57"/>
        <v>197</v>
      </c>
      <c r="AC50">
        <f t="shared" si="21"/>
        <v>49</v>
      </c>
      <c r="AD50">
        <f t="shared" si="1"/>
        <v>0.41671627574711273</v>
      </c>
      <c r="AE50">
        <v>93.048000000000002</v>
      </c>
      <c r="AH50">
        <f t="shared" si="22"/>
        <v>0.83905093811793974</v>
      </c>
      <c r="AI50">
        <f t="shared" si="58"/>
        <v>97</v>
      </c>
      <c r="AK50">
        <f t="shared" si="23"/>
        <v>49</v>
      </c>
      <c r="AL50">
        <f t="shared" si="2"/>
        <v>0.46226415094339623</v>
      </c>
      <c r="AM50">
        <v>143.68</v>
      </c>
      <c r="AP50">
        <f t="shared" si="24"/>
        <v>2.0208156687860591E-3</v>
      </c>
      <c r="AQ50">
        <f t="shared" si="59"/>
        <v>47</v>
      </c>
      <c r="AS50">
        <f t="shared" si="25"/>
        <v>49</v>
      </c>
      <c r="AT50">
        <f t="shared" si="3"/>
        <v>0.57647058823529407</v>
      </c>
      <c r="AU50">
        <v>53.379310344827587</v>
      </c>
      <c r="AX50">
        <f t="shared" si="26"/>
        <v>0.58128972779866372</v>
      </c>
      <c r="AY50">
        <f t="shared" si="60"/>
        <v>47</v>
      </c>
      <c r="BA50">
        <f t="shared" si="27"/>
        <v>49</v>
      </c>
      <c r="BB50">
        <v>0.17253521126760563</v>
      </c>
      <c r="BC50">
        <v>52.177</v>
      </c>
      <c r="BF50">
        <f t="shared" si="28"/>
        <v>0.14135758346599045</v>
      </c>
      <c r="BG50">
        <f t="shared" si="61"/>
        <v>47</v>
      </c>
      <c r="BI50">
        <f t="shared" si="29"/>
        <v>49</v>
      </c>
      <c r="BJ50">
        <f t="shared" si="4"/>
        <v>0.23902439024390243</v>
      </c>
      <c r="BK50">
        <v>26.96</v>
      </c>
      <c r="BN50">
        <f t="shared" si="30"/>
        <v>0.53960192306928745</v>
      </c>
      <c r="BO50">
        <f t="shared" si="62"/>
        <v>47</v>
      </c>
      <c r="BQ50">
        <f t="shared" si="31"/>
        <v>49</v>
      </c>
      <c r="BR50">
        <f t="shared" si="5"/>
        <v>0.15960912052117263</v>
      </c>
      <c r="BS50">
        <v>10.962999999999999</v>
      </c>
      <c r="BV50">
        <f t="shared" si="32"/>
        <v>0.45880820888831619</v>
      </c>
      <c r="BW50">
        <f t="shared" si="63"/>
        <v>47</v>
      </c>
      <c r="BY50">
        <f t="shared" si="33"/>
        <v>49</v>
      </c>
      <c r="BZ50">
        <f t="shared" si="6"/>
        <v>0.29166666666666669</v>
      </c>
      <c r="CA50">
        <v>3.39</v>
      </c>
      <c r="CD50">
        <f t="shared" si="34"/>
        <v>0.95965687723244464</v>
      </c>
      <c r="CE50">
        <f t="shared" si="64"/>
        <v>47</v>
      </c>
      <c r="CG50">
        <f t="shared" si="35"/>
        <v>49</v>
      </c>
      <c r="CH50">
        <f t="shared" si="7"/>
        <v>49</v>
      </c>
      <c r="CI50">
        <v>39.905000000000001</v>
      </c>
      <c r="CL50">
        <f t="shared" si="36"/>
        <v>0.22005062751616339</v>
      </c>
      <c r="CM50">
        <f t="shared" si="65"/>
        <v>47</v>
      </c>
      <c r="CO50">
        <f t="shared" si="37"/>
        <v>49</v>
      </c>
      <c r="CP50">
        <f t="shared" si="8"/>
        <v>2.7537372147915025</v>
      </c>
      <c r="CQ50">
        <v>7.5</v>
      </c>
      <c r="CW50">
        <f t="shared" si="39"/>
        <v>49</v>
      </c>
      <c r="CX50">
        <f t="shared" si="9"/>
        <v>0.28000000000000003</v>
      </c>
      <c r="CY50" s="50">
        <v>2.6850000000000001</v>
      </c>
      <c r="DB50">
        <f t="shared" si="40"/>
        <v>1</v>
      </c>
      <c r="DC50">
        <f t="shared" si="67"/>
        <v>47</v>
      </c>
      <c r="DK50">
        <f t="shared" si="41"/>
        <v>0.99999860144984931</v>
      </c>
      <c r="DL50">
        <f t="shared" si="68"/>
        <v>47</v>
      </c>
      <c r="DO50">
        <f t="shared" si="10"/>
        <v>0</v>
      </c>
      <c r="DS50">
        <f t="shared" si="43"/>
        <v>7.7557251536610347E-2</v>
      </c>
      <c r="DT50">
        <f t="shared" si="69"/>
        <v>47</v>
      </c>
      <c r="DW50">
        <f t="shared" si="11"/>
        <v>0</v>
      </c>
      <c r="DX50" s="2"/>
      <c r="EA50">
        <f t="shared" si="77"/>
        <v>0.62026742746547292</v>
      </c>
      <c r="EB50">
        <f t="shared" si="70"/>
        <v>47</v>
      </c>
      <c r="EE50">
        <f t="shared" si="12"/>
        <v>0</v>
      </c>
      <c r="EI50">
        <f t="shared" si="46"/>
        <v>0.99971177998943994</v>
      </c>
      <c r="EJ50">
        <f t="shared" si="71"/>
        <v>47</v>
      </c>
      <c r="EM50">
        <f t="shared" si="13"/>
        <v>0</v>
      </c>
      <c r="EQ50">
        <f t="shared" si="47"/>
        <v>1</v>
      </c>
      <c r="ER50">
        <f t="shared" si="72"/>
        <v>47</v>
      </c>
      <c r="EU50">
        <f t="shared" si="14"/>
        <v>0</v>
      </c>
      <c r="EY50">
        <f t="shared" si="49"/>
        <v>1.4554360643015938E-2</v>
      </c>
      <c r="EZ50">
        <f t="shared" si="73"/>
        <v>47</v>
      </c>
      <c r="FC50">
        <f t="shared" si="15"/>
        <v>0</v>
      </c>
      <c r="FD50" s="2"/>
      <c r="FG50">
        <f t="shared" si="51"/>
        <v>0.28455720650917826</v>
      </c>
      <c r="FH50">
        <f t="shared" si="74"/>
        <v>47</v>
      </c>
      <c r="FK50">
        <f t="shared" si="16"/>
        <v>0</v>
      </c>
      <c r="FO50">
        <f t="shared" si="53"/>
        <v>1</v>
      </c>
      <c r="FP50">
        <f t="shared" si="75"/>
        <v>47</v>
      </c>
      <c r="FS50">
        <f t="shared" si="17"/>
        <v>0</v>
      </c>
      <c r="FW50">
        <f t="shared" si="55"/>
        <v>0.99999986280278363</v>
      </c>
      <c r="FX50">
        <f t="shared" si="76"/>
        <v>47</v>
      </c>
    </row>
    <row r="51" spans="6:180" x14ac:dyDescent="0.25">
      <c r="F51">
        <f t="shared" si="19"/>
        <v>9.2868544940099076E-4</v>
      </c>
      <c r="G51">
        <f t="shared" si="56"/>
        <v>198</v>
      </c>
      <c r="O51">
        <f t="shared" si="20"/>
        <v>50</v>
      </c>
      <c r="P51">
        <v>0.81967213114754101</v>
      </c>
      <c r="Q51">
        <v>670.15</v>
      </c>
      <c r="T51">
        <f t="shared" si="0"/>
        <v>1.8846095923144471E-2</v>
      </c>
      <c r="U51">
        <f t="shared" si="57"/>
        <v>198</v>
      </c>
      <c r="AC51">
        <f t="shared" si="21"/>
        <v>50</v>
      </c>
      <c r="AD51">
        <f t="shared" si="1"/>
        <v>0.42522068953787018</v>
      </c>
      <c r="AE51">
        <v>93.066000000000003</v>
      </c>
      <c r="AH51">
        <f t="shared" si="22"/>
        <v>0.85432000755658111</v>
      </c>
      <c r="AI51">
        <f t="shared" si="58"/>
        <v>98</v>
      </c>
      <c r="AK51">
        <f t="shared" si="23"/>
        <v>50</v>
      </c>
      <c r="AL51">
        <f t="shared" si="2"/>
        <v>0.47169811320754718</v>
      </c>
      <c r="AM51">
        <v>144</v>
      </c>
      <c r="AP51">
        <f t="shared" si="24"/>
        <v>2.1979655098654394E-3</v>
      </c>
      <c r="AQ51">
        <f t="shared" si="59"/>
        <v>48</v>
      </c>
      <c r="AS51">
        <f t="shared" si="25"/>
        <v>50</v>
      </c>
      <c r="AT51">
        <f t="shared" si="3"/>
        <v>0.58823529411764708</v>
      </c>
      <c r="AU51">
        <v>53.515000000000001</v>
      </c>
      <c r="AX51">
        <f t="shared" si="26"/>
        <v>0.59861020833560441</v>
      </c>
      <c r="AY51">
        <f t="shared" si="60"/>
        <v>48</v>
      </c>
      <c r="BA51">
        <f t="shared" si="27"/>
        <v>50</v>
      </c>
      <c r="BB51">
        <v>0.176056338028169</v>
      </c>
      <c r="BC51">
        <v>52.69</v>
      </c>
      <c r="BF51">
        <f t="shared" si="28"/>
        <v>0.14549039312229073</v>
      </c>
      <c r="BG51">
        <f t="shared" si="61"/>
        <v>48</v>
      </c>
      <c r="BI51">
        <f t="shared" si="29"/>
        <v>50</v>
      </c>
      <c r="BJ51">
        <f t="shared" si="4"/>
        <v>0.24390243902439024</v>
      </c>
      <c r="BK51">
        <v>27.17</v>
      </c>
      <c r="BN51">
        <f t="shared" si="30"/>
        <v>0.55698929159189947</v>
      </c>
      <c r="BO51">
        <f t="shared" si="62"/>
        <v>48</v>
      </c>
      <c r="BQ51">
        <f t="shared" si="31"/>
        <v>50</v>
      </c>
      <c r="BR51">
        <f t="shared" si="5"/>
        <v>0.16286644951140064</v>
      </c>
      <c r="BS51">
        <v>11</v>
      </c>
      <c r="BV51">
        <f t="shared" si="32"/>
        <v>0.46889110805050216</v>
      </c>
      <c r="BW51">
        <f t="shared" si="63"/>
        <v>48</v>
      </c>
      <c r="BY51">
        <f t="shared" si="33"/>
        <v>50</v>
      </c>
      <c r="BZ51">
        <f t="shared" si="6"/>
        <v>0.29761904761904762</v>
      </c>
      <c r="CA51">
        <v>3.45</v>
      </c>
      <c r="CD51">
        <f t="shared" si="34"/>
        <v>0.96422632978976397</v>
      </c>
      <c r="CE51">
        <f t="shared" si="64"/>
        <v>48</v>
      </c>
      <c r="CG51">
        <f t="shared" si="35"/>
        <v>50</v>
      </c>
      <c r="CH51">
        <f t="shared" si="7"/>
        <v>50</v>
      </c>
      <c r="CI51">
        <v>40.1</v>
      </c>
      <c r="CL51">
        <f t="shared" si="36"/>
        <v>0.22750562342986291</v>
      </c>
      <c r="CM51">
        <f t="shared" si="65"/>
        <v>48</v>
      </c>
      <c r="CO51">
        <f t="shared" si="37"/>
        <v>50</v>
      </c>
      <c r="CP51">
        <f t="shared" si="8"/>
        <v>2.809935933460717</v>
      </c>
      <c r="CQ51">
        <v>7.5890000000000004</v>
      </c>
      <c r="CW51">
        <f t="shared" si="39"/>
        <v>50</v>
      </c>
      <c r="CX51">
        <f t="shared" si="9"/>
        <v>0.2857142857142857</v>
      </c>
      <c r="CY51" s="50">
        <v>2.6880000000000002</v>
      </c>
      <c r="DB51">
        <f t="shared" si="40"/>
        <v>1</v>
      </c>
      <c r="DC51">
        <f t="shared" si="67"/>
        <v>48</v>
      </c>
      <c r="DK51">
        <f t="shared" si="41"/>
        <v>0.9999994030699989</v>
      </c>
      <c r="DL51">
        <f t="shared" si="68"/>
        <v>48</v>
      </c>
      <c r="DO51">
        <f t="shared" si="10"/>
        <v>0</v>
      </c>
      <c r="DS51">
        <f t="shared" si="43"/>
        <v>7.9443082119966674E-2</v>
      </c>
      <c r="DT51">
        <f t="shared" si="69"/>
        <v>48</v>
      </c>
      <c r="DW51">
        <f t="shared" si="11"/>
        <v>0</v>
      </c>
      <c r="DX51" s="2"/>
      <c r="EA51">
        <f t="shared" si="77"/>
        <v>0.64269032303470963</v>
      </c>
      <c r="EB51">
        <f t="shared" si="70"/>
        <v>48</v>
      </c>
      <c r="EE51">
        <f t="shared" si="12"/>
        <v>0</v>
      </c>
      <c r="EI51">
        <f t="shared" si="46"/>
        <v>0.99983161872091009</v>
      </c>
      <c r="EJ51">
        <f t="shared" si="71"/>
        <v>48</v>
      </c>
      <c r="EM51">
        <f t="shared" si="13"/>
        <v>0</v>
      </c>
      <c r="EQ51">
        <f t="shared" si="47"/>
        <v>1</v>
      </c>
      <c r="ER51">
        <f t="shared" si="72"/>
        <v>48</v>
      </c>
      <c r="EU51">
        <f t="shared" si="14"/>
        <v>0</v>
      </c>
      <c r="EY51">
        <f t="shared" si="49"/>
        <v>1.4851804420642753E-2</v>
      </c>
      <c r="EZ51">
        <f t="shared" si="73"/>
        <v>48</v>
      </c>
      <c r="FC51">
        <f t="shared" si="15"/>
        <v>0</v>
      </c>
      <c r="FD51" s="2"/>
      <c r="FG51">
        <f t="shared" si="51"/>
        <v>0.29868237779320433</v>
      </c>
      <c r="FH51">
        <f t="shared" si="74"/>
        <v>48</v>
      </c>
      <c r="FK51">
        <f t="shared" si="16"/>
        <v>0</v>
      </c>
      <c r="FO51">
        <f t="shared" si="53"/>
        <v>1</v>
      </c>
      <c r="FP51">
        <f t="shared" si="75"/>
        <v>48</v>
      </c>
      <c r="FS51">
        <f t="shared" si="17"/>
        <v>0</v>
      </c>
      <c r="FW51">
        <f t="shared" si="55"/>
        <v>0.9999999508290065</v>
      </c>
      <c r="FX51">
        <f t="shared" si="76"/>
        <v>48</v>
      </c>
    </row>
    <row r="52" spans="6:180" x14ac:dyDescent="0.25">
      <c r="F52">
        <f t="shared" si="19"/>
        <v>9.6401234854628102E-4</v>
      </c>
      <c r="G52">
        <f t="shared" si="56"/>
        <v>199</v>
      </c>
      <c r="O52">
        <f t="shared" si="20"/>
        <v>51</v>
      </c>
      <c r="P52">
        <v>0.83606557377049184</v>
      </c>
      <c r="Q52">
        <v>672.13</v>
      </c>
      <c r="T52">
        <f t="shared" si="0"/>
        <v>1.9132693306718254E-2</v>
      </c>
      <c r="U52">
        <f t="shared" si="57"/>
        <v>199</v>
      </c>
      <c r="AC52">
        <f t="shared" si="21"/>
        <v>51</v>
      </c>
      <c r="AD52">
        <f t="shared" si="1"/>
        <v>0.43372510332862757</v>
      </c>
      <c r="AE52">
        <v>94.004999999999995</v>
      </c>
      <c r="AH52">
        <f t="shared" si="22"/>
        <v>0.86858364944182154</v>
      </c>
      <c r="AI52">
        <f t="shared" si="58"/>
        <v>99</v>
      </c>
      <c r="AK52">
        <f t="shared" si="23"/>
        <v>51</v>
      </c>
      <c r="AL52">
        <f t="shared" si="2"/>
        <v>0.48113207547169812</v>
      </c>
      <c r="AM52">
        <v>144</v>
      </c>
      <c r="AP52">
        <f t="shared" si="24"/>
        <v>2.3890772902555712E-3</v>
      </c>
      <c r="AQ52">
        <f t="shared" si="59"/>
        <v>49</v>
      </c>
      <c r="AS52">
        <f t="shared" si="25"/>
        <v>51</v>
      </c>
      <c r="AT52">
        <f t="shared" si="3"/>
        <v>0.6</v>
      </c>
      <c r="AU52">
        <v>54.6</v>
      </c>
      <c r="AX52">
        <f t="shared" si="26"/>
        <v>0.61573904179545513</v>
      </c>
      <c r="AY52">
        <f t="shared" si="60"/>
        <v>49</v>
      </c>
      <c r="BA52">
        <f t="shared" si="27"/>
        <v>51</v>
      </c>
      <c r="BB52">
        <v>0.1795774647887324</v>
      </c>
      <c r="BC52">
        <v>52.96551724137931</v>
      </c>
      <c r="BF52">
        <f t="shared" si="28"/>
        <v>0.14970369590053728</v>
      </c>
      <c r="BG52">
        <f t="shared" si="61"/>
        <v>49</v>
      </c>
      <c r="BI52">
        <f t="shared" si="29"/>
        <v>51</v>
      </c>
      <c r="BJ52">
        <f t="shared" si="4"/>
        <v>0.24878048780487805</v>
      </c>
      <c r="BK52">
        <v>27.2</v>
      </c>
      <c r="BN52">
        <f t="shared" si="30"/>
        <v>0.57426758532909439</v>
      </c>
      <c r="BO52">
        <f t="shared" si="62"/>
        <v>49</v>
      </c>
      <c r="BQ52">
        <f t="shared" si="31"/>
        <v>51</v>
      </c>
      <c r="BR52">
        <f t="shared" si="5"/>
        <v>0.16612377850162866</v>
      </c>
      <c r="BS52">
        <v>11.010999999999999</v>
      </c>
      <c r="BV52">
        <f t="shared" si="32"/>
        <v>0.47899400043490525</v>
      </c>
      <c r="BW52">
        <f t="shared" si="63"/>
        <v>49</v>
      </c>
      <c r="BY52">
        <f t="shared" si="33"/>
        <v>51</v>
      </c>
      <c r="BZ52">
        <f t="shared" si="6"/>
        <v>0.30357142857142855</v>
      </c>
      <c r="CA52">
        <v>3.464</v>
      </c>
      <c r="CD52">
        <f t="shared" si="34"/>
        <v>0.9683627207016291</v>
      </c>
      <c r="CE52">
        <f t="shared" si="64"/>
        <v>49</v>
      </c>
      <c r="CG52">
        <f t="shared" si="35"/>
        <v>51</v>
      </c>
      <c r="CH52">
        <f t="shared" si="7"/>
        <v>51</v>
      </c>
      <c r="CI52">
        <v>40.862068965517238</v>
      </c>
      <c r="CL52">
        <f t="shared" si="36"/>
        <v>0.23510079304501358</v>
      </c>
      <c r="CM52">
        <f t="shared" si="65"/>
        <v>49</v>
      </c>
      <c r="CO52">
        <f t="shared" si="37"/>
        <v>51</v>
      </c>
      <c r="CP52">
        <f t="shared" si="8"/>
        <v>2.8661346521299316</v>
      </c>
      <c r="CQ52">
        <v>7.6159999999999997</v>
      </c>
      <c r="CW52">
        <f t="shared" si="39"/>
        <v>51</v>
      </c>
      <c r="CX52">
        <f t="shared" si="9"/>
        <v>0.29142857142857143</v>
      </c>
      <c r="CY52" s="50">
        <v>2.7153999999999998</v>
      </c>
      <c r="DB52">
        <f t="shared" si="40"/>
        <v>1</v>
      </c>
      <c r="DC52">
        <f t="shared" si="67"/>
        <v>49</v>
      </c>
      <c r="DK52">
        <f t="shared" si="41"/>
        <v>0.99999975235036209</v>
      </c>
      <c r="DL52">
        <f t="shared" si="68"/>
        <v>49</v>
      </c>
      <c r="DO52">
        <f t="shared" si="10"/>
        <v>0</v>
      </c>
      <c r="DS52">
        <f t="shared" si="43"/>
        <v>8.1363413198467571E-2</v>
      </c>
      <c r="DT52">
        <f t="shared" si="69"/>
        <v>49</v>
      </c>
      <c r="DW52">
        <f t="shared" si="11"/>
        <v>0</v>
      </c>
      <c r="DX52" s="2"/>
      <c r="EA52">
        <f t="shared" si="77"/>
        <v>0.66463097147497852</v>
      </c>
      <c r="EB52">
        <f t="shared" si="70"/>
        <v>49</v>
      </c>
      <c r="EE52">
        <f t="shared" si="12"/>
        <v>0</v>
      </c>
      <c r="EI52">
        <f t="shared" si="46"/>
        <v>0.99990350677943596</v>
      </c>
      <c r="EJ52">
        <f t="shared" si="71"/>
        <v>49</v>
      </c>
      <c r="EM52">
        <f t="shared" si="13"/>
        <v>0</v>
      </c>
      <c r="EQ52">
        <f t="shared" si="47"/>
        <v>1</v>
      </c>
      <c r="ER52">
        <f t="shared" si="72"/>
        <v>49</v>
      </c>
      <c r="EU52">
        <f t="shared" si="14"/>
        <v>0</v>
      </c>
      <c r="EY52">
        <f t="shared" si="49"/>
        <v>1.5154460470322354E-2</v>
      </c>
      <c r="EZ52">
        <f t="shared" si="73"/>
        <v>49</v>
      </c>
      <c r="FC52">
        <f t="shared" si="15"/>
        <v>0</v>
      </c>
      <c r="FD52" s="2"/>
      <c r="FG52">
        <f t="shared" si="51"/>
        <v>0.31311797264435648</v>
      </c>
      <c r="FH52">
        <f t="shared" si="74"/>
        <v>49</v>
      </c>
      <c r="FK52">
        <f t="shared" si="16"/>
        <v>0</v>
      </c>
      <c r="FO52">
        <f t="shared" si="53"/>
        <v>1</v>
      </c>
      <c r="FP52">
        <f t="shared" si="75"/>
        <v>49</v>
      </c>
      <c r="FS52">
        <f t="shared" si="17"/>
        <v>0</v>
      </c>
      <c r="FW52">
        <f t="shared" si="55"/>
        <v>0.99999998298110271</v>
      </c>
      <c r="FX52">
        <f t="shared" si="76"/>
        <v>49</v>
      </c>
    </row>
    <row r="53" spans="6:180" x14ac:dyDescent="0.25">
      <c r="F53">
        <f t="shared" si="19"/>
        <v>1.000569387368071E-3</v>
      </c>
      <c r="G53">
        <f t="shared" si="56"/>
        <v>200</v>
      </c>
      <c r="O53">
        <f t="shared" si="20"/>
        <v>52</v>
      </c>
      <c r="P53">
        <v>0.85245901639344257</v>
      </c>
      <c r="Q53">
        <v>678.84</v>
      </c>
      <c r="T53">
        <f t="shared" si="0"/>
        <v>1.9422987657389638E-2</v>
      </c>
      <c r="U53">
        <f t="shared" si="57"/>
        <v>200</v>
      </c>
      <c r="AC53">
        <f t="shared" si="21"/>
        <v>52</v>
      </c>
      <c r="AD53">
        <f t="shared" si="1"/>
        <v>0.44222951711938496</v>
      </c>
      <c r="AE53">
        <v>96.882000000000005</v>
      </c>
      <c r="AH53">
        <f t="shared" si="22"/>
        <v>0.88185263626355015</v>
      </c>
      <c r="AI53">
        <f t="shared" si="58"/>
        <v>100</v>
      </c>
      <c r="AK53">
        <f t="shared" si="23"/>
        <v>52</v>
      </c>
      <c r="AL53">
        <f t="shared" si="2"/>
        <v>0.49056603773584906</v>
      </c>
      <c r="AM53">
        <v>144.77000000000001</v>
      </c>
      <c r="AP53">
        <f t="shared" si="24"/>
        <v>2.5951051918578312E-3</v>
      </c>
      <c r="AQ53">
        <f t="shared" si="59"/>
        <v>50</v>
      </c>
      <c r="AS53">
        <f t="shared" si="25"/>
        <v>52</v>
      </c>
      <c r="AT53">
        <f t="shared" si="3"/>
        <v>0.61176470588235299</v>
      </c>
      <c r="AU53" s="2">
        <v>55.847433086501468</v>
      </c>
      <c r="AX53">
        <f t="shared" si="26"/>
        <v>0.63264475694920352</v>
      </c>
      <c r="AY53">
        <f t="shared" si="60"/>
        <v>50</v>
      </c>
      <c r="BA53">
        <f t="shared" si="27"/>
        <v>52</v>
      </c>
      <c r="BB53">
        <v>0.18309859154929578</v>
      </c>
      <c r="BC53">
        <v>53.1</v>
      </c>
      <c r="BF53">
        <f t="shared" si="28"/>
        <v>0.15399762645413503</v>
      </c>
      <c r="BG53">
        <f t="shared" si="61"/>
        <v>50</v>
      </c>
      <c r="BI53">
        <f t="shared" si="29"/>
        <v>52</v>
      </c>
      <c r="BJ53">
        <f t="shared" si="4"/>
        <v>0.25365853658536586</v>
      </c>
      <c r="BK53">
        <v>27.297999999999998</v>
      </c>
      <c r="BN53">
        <f t="shared" si="30"/>
        <v>0.59140442151803752</v>
      </c>
      <c r="BO53">
        <f t="shared" si="62"/>
        <v>50</v>
      </c>
      <c r="BQ53">
        <f t="shared" si="31"/>
        <v>52</v>
      </c>
      <c r="BR53">
        <f t="shared" si="5"/>
        <v>0.16938110749185667</v>
      </c>
      <c r="BS53">
        <v>11.202</v>
      </c>
      <c r="BV53">
        <f t="shared" si="32"/>
        <v>0.48911040800419192</v>
      </c>
      <c r="BW53">
        <f t="shared" si="63"/>
        <v>50</v>
      </c>
      <c r="BY53">
        <f t="shared" si="33"/>
        <v>52</v>
      </c>
      <c r="BZ53">
        <f t="shared" si="6"/>
        <v>0.30952380952380953</v>
      </c>
      <c r="CA53">
        <v>3.6</v>
      </c>
      <c r="CD53">
        <f t="shared" si="34"/>
        <v>0.97209567492704563</v>
      </c>
      <c r="CE53">
        <f t="shared" si="64"/>
        <v>50</v>
      </c>
      <c r="CG53">
        <f t="shared" si="35"/>
        <v>52</v>
      </c>
      <c r="CH53">
        <f t="shared" si="7"/>
        <v>52</v>
      </c>
      <c r="CI53">
        <v>41.195999999999998</v>
      </c>
      <c r="CL53">
        <f t="shared" si="36"/>
        <v>0.24283396240187027</v>
      </c>
      <c r="CM53">
        <f t="shared" si="65"/>
        <v>50</v>
      </c>
      <c r="CO53">
        <f t="shared" si="37"/>
        <v>52</v>
      </c>
      <c r="CP53">
        <f t="shared" si="8"/>
        <v>2.9223333707991457</v>
      </c>
      <c r="CQ53">
        <v>7.6619999999999999</v>
      </c>
      <c r="CW53">
        <f t="shared" si="39"/>
        <v>52</v>
      </c>
      <c r="CX53">
        <f t="shared" si="9"/>
        <v>0.29714285714285715</v>
      </c>
      <c r="CY53" s="50">
        <v>2.7355</v>
      </c>
      <c r="DB53">
        <f t="shared" si="40"/>
        <v>1</v>
      </c>
      <c r="DC53">
        <f t="shared" si="67"/>
        <v>50</v>
      </c>
      <c r="DK53">
        <f t="shared" si="41"/>
        <v>0.99999990013885653</v>
      </c>
      <c r="DL53">
        <f t="shared" si="68"/>
        <v>50</v>
      </c>
      <c r="DO53">
        <f t="shared" si="10"/>
        <v>0</v>
      </c>
      <c r="DS53">
        <f t="shared" si="43"/>
        <v>8.3318552154151557E-2</v>
      </c>
      <c r="DT53">
        <f t="shared" si="69"/>
        <v>50</v>
      </c>
      <c r="DW53">
        <f t="shared" si="11"/>
        <v>0</v>
      </c>
      <c r="DX53" s="2"/>
      <c r="EA53">
        <f t="shared" si="77"/>
        <v>0.68602395729877674</v>
      </c>
      <c r="EB53">
        <f t="shared" si="70"/>
        <v>50</v>
      </c>
      <c r="EE53">
        <f t="shared" si="12"/>
        <v>0</v>
      </c>
      <c r="EI53">
        <f t="shared" si="46"/>
        <v>0.99994576172265293</v>
      </c>
      <c r="EJ53">
        <f t="shared" si="71"/>
        <v>50</v>
      </c>
      <c r="EM53">
        <f t="shared" si="13"/>
        <v>0</v>
      </c>
      <c r="EQ53">
        <f t="shared" si="47"/>
        <v>1</v>
      </c>
      <c r="ER53">
        <f t="shared" si="72"/>
        <v>50</v>
      </c>
      <c r="EU53">
        <f t="shared" si="14"/>
        <v>0</v>
      </c>
      <c r="EY53">
        <f t="shared" si="49"/>
        <v>1.5462400466843747E-2</v>
      </c>
      <c r="EZ53">
        <f t="shared" si="73"/>
        <v>50</v>
      </c>
      <c r="FC53">
        <f t="shared" si="15"/>
        <v>0</v>
      </c>
      <c r="FD53" s="2"/>
      <c r="FG53">
        <f t="shared" si="51"/>
        <v>0.32784584153235075</v>
      </c>
      <c r="FH53">
        <f t="shared" si="74"/>
        <v>50</v>
      </c>
      <c r="FK53">
        <f t="shared" si="16"/>
        <v>0</v>
      </c>
      <c r="FO53">
        <f t="shared" si="53"/>
        <v>1</v>
      </c>
      <c r="FP53">
        <f t="shared" si="75"/>
        <v>50</v>
      </c>
      <c r="FS53">
        <f t="shared" si="17"/>
        <v>0</v>
      </c>
      <c r="FW53">
        <f t="shared" si="55"/>
        <v>0.99999999431165121</v>
      </c>
      <c r="FX53">
        <f t="shared" si="76"/>
        <v>50</v>
      </c>
    </row>
    <row r="54" spans="6:180" x14ac:dyDescent="0.25">
      <c r="F54">
        <f t="shared" si="19"/>
        <v>1.0383947926790552E-3</v>
      </c>
      <c r="G54">
        <f t="shared" si="56"/>
        <v>201</v>
      </c>
      <c r="O54">
        <f t="shared" si="20"/>
        <v>53</v>
      </c>
      <c r="P54">
        <v>0.86885245901639341</v>
      </c>
      <c r="Q54">
        <v>678.86</v>
      </c>
      <c r="T54">
        <f t="shared" si="0"/>
        <v>1.9717015413198587E-2</v>
      </c>
      <c r="U54">
        <f t="shared" si="57"/>
        <v>201</v>
      </c>
      <c r="AC54">
        <f t="shared" si="21"/>
        <v>53</v>
      </c>
      <c r="AD54">
        <f t="shared" si="1"/>
        <v>0.45073393091014236</v>
      </c>
      <c r="AE54">
        <v>97.272999999999996</v>
      </c>
      <c r="AH54">
        <f t="shared" si="22"/>
        <v>0.89414497667784476</v>
      </c>
      <c r="AI54">
        <f t="shared" si="58"/>
        <v>101</v>
      </c>
      <c r="AK54">
        <f t="shared" si="23"/>
        <v>53</v>
      </c>
      <c r="AL54">
        <f t="shared" si="2"/>
        <v>0.5</v>
      </c>
      <c r="AM54">
        <v>144.78964133537417</v>
      </c>
      <c r="AP54">
        <f t="shared" si="24"/>
        <v>2.8170558870689796E-3</v>
      </c>
      <c r="AQ54">
        <f t="shared" si="59"/>
        <v>51</v>
      </c>
      <c r="AS54">
        <f t="shared" si="25"/>
        <v>53</v>
      </c>
      <c r="AT54">
        <f t="shared" si="3"/>
        <v>0.62352941176470589</v>
      </c>
      <c r="AU54">
        <v>57.793999999999997</v>
      </c>
      <c r="AX54">
        <f t="shared" si="26"/>
        <v>0.64929717166172596</v>
      </c>
      <c r="AY54">
        <f t="shared" si="60"/>
        <v>51</v>
      </c>
      <c r="BA54">
        <f t="shared" si="27"/>
        <v>53</v>
      </c>
      <c r="BB54">
        <v>0.18661971830985916</v>
      </c>
      <c r="BC54">
        <v>54.426000000000002</v>
      </c>
      <c r="BF54">
        <f t="shared" si="28"/>
        <v>0.1583722676981569</v>
      </c>
      <c r="BG54">
        <f t="shared" si="61"/>
        <v>51</v>
      </c>
      <c r="BI54">
        <f t="shared" si="29"/>
        <v>53</v>
      </c>
      <c r="BJ54">
        <f t="shared" si="4"/>
        <v>0.25853658536585367</v>
      </c>
      <c r="BK54">
        <v>27.539000000000001</v>
      </c>
      <c r="BN54">
        <f t="shared" si="30"/>
        <v>0.60836822514136812</v>
      </c>
      <c r="BO54">
        <f t="shared" si="62"/>
        <v>51</v>
      </c>
      <c r="BQ54">
        <f t="shared" si="31"/>
        <v>53</v>
      </c>
      <c r="BR54">
        <f t="shared" si="5"/>
        <v>0.17263843648208468</v>
      </c>
      <c r="BS54">
        <v>11.85</v>
      </c>
      <c r="BV54">
        <f t="shared" si="32"/>
        <v>0.49923382663976712</v>
      </c>
      <c r="BW54">
        <f t="shared" si="63"/>
        <v>51</v>
      </c>
      <c r="BY54">
        <f t="shared" si="33"/>
        <v>53</v>
      </c>
      <c r="BZ54">
        <f t="shared" si="6"/>
        <v>0.31547619047619047</v>
      </c>
      <c r="CA54">
        <v>3.72</v>
      </c>
      <c r="CD54">
        <f t="shared" si="34"/>
        <v>0.97545426840533667</v>
      </c>
      <c r="CE54">
        <f t="shared" si="64"/>
        <v>51</v>
      </c>
      <c r="CG54">
        <f t="shared" si="35"/>
        <v>53</v>
      </c>
      <c r="CH54">
        <f t="shared" si="7"/>
        <v>53</v>
      </c>
      <c r="CI54">
        <v>41.408999999999999</v>
      </c>
      <c r="CL54">
        <f t="shared" si="36"/>
        <v>0.25070274493315792</v>
      </c>
      <c r="CM54">
        <f t="shared" si="65"/>
        <v>51</v>
      </c>
      <c r="CO54">
        <f t="shared" si="37"/>
        <v>53</v>
      </c>
      <c r="CP54">
        <f t="shared" si="8"/>
        <v>2.9785320894683602</v>
      </c>
      <c r="CQ54">
        <v>7.7892000000000001</v>
      </c>
      <c r="CW54">
        <f t="shared" si="39"/>
        <v>53</v>
      </c>
      <c r="CX54">
        <f t="shared" si="9"/>
        <v>0.30285714285714288</v>
      </c>
      <c r="CY54" s="50">
        <v>2.7437</v>
      </c>
      <c r="DB54">
        <f t="shared" si="40"/>
        <v>1</v>
      </c>
      <c r="DC54">
        <f t="shared" si="67"/>
        <v>51</v>
      </c>
      <c r="DK54">
        <f t="shared" si="41"/>
        <v>0.9999999608639113</v>
      </c>
      <c r="DL54">
        <f t="shared" si="68"/>
        <v>51</v>
      </c>
      <c r="DO54">
        <f t="shared" si="10"/>
        <v>0</v>
      </c>
      <c r="DS54">
        <f t="shared" si="43"/>
        <v>8.5308800309038729E-2</v>
      </c>
      <c r="DT54">
        <f t="shared" si="69"/>
        <v>51</v>
      </c>
      <c r="DW54">
        <f t="shared" si="11"/>
        <v>0</v>
      </c>
      <c r="DX54" s="2"/>
      <c r="EA54">
        <f t="shared" si="77"/>
        <v>0.70680931622174348</v>
      </c>
      <c r="EB54">
        <f t="shared" si="70"/>
        <v>51</v>
      </c>
      <c r="EE54">
        <f t="shared" si="12"/>
        <v>0</v>
      </c>
      <c r="EI54">
        <f t="shared" si="46"/>
        <v>0.99997009829945938</v>
      </c>
      <c r="EJ54">
        <f t="shared" si="71"/>
        <v>51</v>
      </c>
      <c r="EM54">
        <f t="shared" si="13"/>
        <v>0</v>
      </c>
      <c r="EQ54">
        <f t="shared" si="47"/>
        <v>1</v>
      </c>
      <c r="ER54">
        <f t="shared" si="72"/>
        <v>51</v>
      </c>
      <c r="EU54">
        <f t="shared" si="14"/>
        <v>0</v>
      </c>
      <c r="EY54">
        <f t="shared" si="49"/>
        <v>1.5775696655702942E-2</v>
      </c>
      <c r="EZ54">
        <f t="shared" si="73"/>
        <v>51</v>
      </c>
      <c r="FC54">
        <f t="shared" si="15"/>
        <v>0</v>
      </c>
      <c r="FD54" s="2"/>
      <c r="FG54">
        <f t="shared" si="51"/>
        <v>0.34284646799812041</v>
      </c>
      <c r="FH54">
        <f t="shared" si="74"/>
        <v>51</v>
      </c>
      <c r="FK54">
        <f t="shared" si="16"/>
        <v>0</v>
      </c>
      <c r="FO54">
        <f t="shared" si="53"/>
        <v>1</v>
      </c>
      <c r="FP54">
        <f t="shared" si="75"/>
        <v>51</v>
      </c>
      <c r="FS54">
        <f t="shared" si="17"/>
        <v>0</v>
      </c>
      <c r="FW54">
        <f t="shared" si="55"/>
        <v>0.99999999816409957</v>
      </c>
      <c r="FX54">
        <f t="shared" si="76"/>
        <v>51</v>
      </c>
    </row>
    <row r="55" spans="6:180" x14ac:dyDescent="0.25">
      <c r="F55">
        <f t="shared" si="19"/>
        <v>1.0775278031938014E-3</v>
      </c>
      <c r="G55">
        <f t="shared" si="56"/>
        <v>202</v>
      </c>
      <c r="O55">
        <f t="shared" si="20"/>
        <v>54</v>
      </c>
      <c r="P55">
        <v>0.88524590163934425</v>
      </c>
      <c r="Q55">
        <v>687.77</v>
      </c>
      <c r="T55">
        <f t="shared" si="0"/>
        <v>2.0014813193260206E-2</v>
      </c>
      <c r="U55">
        <f t="shared" si="57"/>
        <v>202</v>
      </c>
      <c r="AC55">
        <f t="shared" si="21"/>
        <v>54</v>
      </c>
      <c r="AD55">
        <f t="shared" si="1"/>
        <v>0.45923834470089975</v>
      </c>
      <c r="AE55">
        <v>97.944000000000003</v>
      </c>
      <c r="AH55">
        <f t="shared" si="22"/>
        <v>0.90548518086884577</v>
      </c>
      <c r="AI55">
        <f t="shared" si="58"/>
        <v>102</v>
      </c>
      <c r="AK55">
        <f t="shared" si="23"/>
        <v>54</v>
      </c>
      <c r="AL55">
        <f t="shared" si="2"/>
        <v>0.50943396226415094</v>
      </c>
      <c r="AM55">
        <v>146.63</v>
      </c>
      <c r="AP55">
        <f t="shared" si="24"/>
        <v>3.0559903910194349E-3</v>
      </c>
      <c r="AQ55">
        <f t="shared" si="59"/>
        <v>52</v>
      </c>
      <c r="AS55">
        <f t="shared" si="25"/>
        <v>54</v>
      </c>
      <c r="AT55">
        <f t="shared" si="3"/>
        <v>0.63529411764705879</v>
      </c>
      <c r="AU55">
        <v>57.813000000000002</v>
      </c>
      <c r="AX55">
        <f t="shared" si="26"/>
        <v>0.66566755311724213</v>
      </c>
      <c r="AY55">
        <f t="shared" si="60"/>
        <v>52</v>
      </c>
      <c r="BA55">
        <f t="shared" si="27"/>
        <v>54</v>
      </c>
      <c r="BB55">
        <v>0.19014084507042253</v>
      </c>
      <c r="BC55">
        <v>54.564</v>
      </c>
      <c r="BF55">
        <f t="shared" si="28"/>
        <v>0.1628276497443624</v>
      </c>
      <c r="BG55">
        <f t="shared" si="61"/>
        <v>52</v>
      </c>
      <c r="BI55">
        <f t="shared" si="29"/>
        <v>54</v>
      </c>
      <c r="BJ55">
        <f t="shared" si="4"/>
        <v>0.26341463414634148</v>
      </c>
      <c r="BK55" s="1">
        <v>27.578979301976034</v>
      </c>
      <c r="BN55">
        <f t="shared" si="30"/>
        <v>0.62512840311016304</v>
      </c>
      <c r="BO55">
        <f t="shared" si="62"/>
        <v>52</v>
      </c>
      <c r="BQ55">
        <f t="shared" si="31"/>
        <v>54</v>
      </c>
      <c r="BR55">
        <f t="shared" si="5"/>
        <v>0.1758957654723127</v>
      </c>
      <c r="BS55">
        <v>12</v>
      </c>
      <c r="BV55">
        <f t="shared" si="32"/>
        <v>0.50935773868409839</v>
      </c>
      <c r="BW55">
        <f t="shared" si="63"/>
        <v>52</v>
      </c>
      <c r="BY55">
        <f t="shared" si="33"/>
        <v>54</v>
      </c>
      <c r="BZ55">
        <f t="shared" si="6"/>
        <v>0.32142857142857145</v>
      </c>
      <c r="CA55">
        <v>3.75</v>
      </c>
      <c r="CD55">
        <f t="shared" si="34"/>
        <v>0.97846682977444677</v>
      </c>
      <c r="CE55">
        <f t="shared" si="64"/>
        <v>52</v>
      </c>
      <c r="CG55">
        <f t="shared" si="35"/>
        <v>54</v>
      </c>
      <c r="CH55">
        <f t="shared" si="7"/>
        <v>54</v>
      </c>
      <c r="CI55">
        <v>42.423000000000002</v>
      </c>
      <c r="CL55">
        <f t="shared" si="36"/>
        <v>0.25870454215853167</v>
      </c>
      <c r="CM55">
        <f t="shared" si="65"/>
        <v>52</v>
      </c>
      <c r="CO55">
        <f t="shared" si="37"/>
        <v>54</v>
      </c>
      <c r="CP55">
        <f t="shared" si="8"/>
        <v>3.0347308081375743</v>
      </c>
      <c r="CQ55">
        <v>7.8002000000000002</v>
      </c>
      <c r="CW55">
        <f t="shared" si="39"/>
        <v>54</v>
      </c>
      <c r="CX55">
        <f t="shared" si="9"/>
        <v>0.30857142857142855</v>
      </c>
      <c r="CY55" s="50">
        <v>2.7911000000000001</v>
      </c>
      <c r="DB55">
        <f t="shared" si="40"/>
        <v>1</v>
      </c>
      <c r="DC55">
        <f t="shared" si="67"/>
        <v>52</v>
      </c>
      <c r="DK55">
        <f t="shared" si="41"/>
        <v>0.99999998509405363</v>
      </c>
      <c r="DL55">
        <f t="shared" si="68"/>
        <v>52</v>
      </c>
      <c r="DO55">
        <f t="shared" si="10"/>
        <v>0</v>
      </c>
      <c r="DS55">
        <f t="shared" si="43"/>
        <v>8.7334452664777296E-2</v>
      </c>
      <c r="DT55">
        <f t="shared" si="69"/>
        <v>52</v>
      </c>
      <c r="DW55">
        <f t="shared" si="11"/>
        <v>0</v>
      </c>
      <c r="DX55" s="2"/>
      <c r="EA55">
        <f t="shared" si="77"/>
        <v>0.72693301618562378</v>
      </c>
      <c r="EB55">
        <f t="shared" si="70"/>
        <v>52</v>
      </c>
      <c r="EE55">
        <f t="shared" si="12"/>
        <v>0</v>
      </c>
      <c r="EI55">
        <f t="shared" si="46"/>
        <v>0.99998383247650202</v>
      </c>
      <c r="EJ55">
        <f t="shared" si="71"/>
        <v>52</v>
      </c>
      <c r="EM55">
        <f t="shared" si="13"/>
        <v>0</v>
      </c>
      <c r="EQ55">
        <f t="shared" si="47"/>
        <v>1</v>
      </c>
      <c r="ER55">
        <f t="shared" si="72"/>
        <v>52</v>
      </c>
      <c r="EU55">
        <f t="shared" si="14"/>
        <v>0</v>
      </c>
      <c r="EY55">
        <f t="shared" si="49"/>
        <v>1.6094421849089616E-2</v>
      </c>
      <c r="EZ55">
        <f t="shared" si="73"/>
        <v>52</v>
      </c>
      <c r="FC55">
        <f t="shared" si="15"/>
        <v>0</v>
      </c>
      <c r="FD55" s="2"/>
      <c r="FG55">
        <f t="shared" si="51"/>
        <v>0.35809904221731564</v>
      </c>
      <c r="FH55">
        <f t="shared" si="74"/>
        <v>52</v>
      </c>
      <c r="FK55">
        <f t="shared" si="16"/>
        <v>0</v>
      </c>
      <c r="FO55">
        <f t="shared" si="53"/>
        <v>1</v>
      </c>
      <c r="FP55">
        <f t="shared" si="75"/>
        <v>52</v>
      </c>
      <c r="FS55">
        <f t="shared" si="17"/>
        <v>0</v>
      </c>
      <c r="FW55">
        <f t="shared" si="55"/>
        <v>0.99999999942786599</v>
      </c>
      <c r="FX55">
        <f t="shared" si="76"/>
        <v>52</v>
      </c>
    </row>
    <row r="56" spans="6:180" x14ac:dyDescent="0.25">
      <c r="F56">
        <f t="shared" si="19"/>
        <v>1.118008689984873E-3</v>
      </c>
      <c r="G56">
        <f t="shared" si="56"/>
        <v>203</v>
      </c>
      <c r="O56">
        <f t="shared" si="20"/>
        <v>55</v>
      </c>
      <c r="P56">
        <v>0.90163934426229508</v>
      </c>
      <c r="Q56">
        <v>705.77</v>
      </c>
      <c r="T56">
        <f t="shared" si="0"/>
        <v>2.031641779585968E-2</v>
      </c>
      <c r="U56">
        <f t="shared" si="57"/>
        <v>203</v>
      </c>
      <c r="AC56">
        <f t="shared" si="21"/>
        <v>55</v>
      </c>
      <c r="AD56">
        <f t="shared" si="1"/>
        <v>0.4677427584916572</v>
      </c>
      <c r="AE56">
        <v>98.370999999999995</v>
      </c>
      <c r="AH56">
        <f t="shared" si="22"/>
        <v>0.91590347585501997</v>
      </c>
      <c r="AI56">
        <f t="shared" si="58"/>
        <v>103</v>
      </c>
      <c r="AK56">
        <f t="shared" si="23"/>
        <v>55</v>
      </c>
      <c r="AL56">
        <f t="shared" si="2"/>
        <v>0.51886792452830188</v>
      </c>
      <c r="AM56">
        <v>147.02199999999999</v>
      </c>
      <c r="AP56">
        <f t="shared" si="24"/>
        <v>3.3130258969135381E-3</v>
      </c>
      <c r="AQ56">
        <f t="shared" si="59"/>
        <v>53</v>
      </c>
      <c r="AS56">
        <f t="shared" si="25"/>
        <v>55</v>
      </c>
      <c r="AT56">
        <f t="shared" si="3"/>
        <v>0.6470588235294118</v>
      </c>
      <c r="AU56">
        <v>57.893999999999998</v>
      </c>
      <c r="AX56">
        <f t="shared" si="26"/>
        <v>0.68172876424122852</v>
      </c>
      <c r="AY56">
        <f t="shared" si="60"/>
        <v>53</v>
      </c>
      <c r="BA56">
        <f t="shared" si="27"/>
        <v>55</v>
      </c>
      <c r="BB56">
        <v>0.19366197183098591</v>
      </c>
      <c r="BC56">
        <v>54.667999999999999</v>
      </c>
      <c r="BF56">
        <f t="shared" si="28"/>
        <v>0.16736374888732122</v>
      </c>
      <c r="BG56">
        <f t="shared" si="61"/>
        <v>53</v>
      </c>
      <c r="BI56">
        <f t="shared" si="29"/>
        <v>55</v>
      </c>
      <c r="BJ56">
        <f t="shared" si="4"/>
        <v>0.26829268292682928</v>
      </c>
      <c r="BK56">
        <v>28.323</v>
      </c>
      <c r="BN56">
        <f t="shared" si="30"/>
        <v>0.64165550916686365</v>
      </c>
      <c r="BO56">
        <f t="shared" si="62"/>
        <v>53</v>
      </c>
      <c r="BQ56">
        <f t="shared" si="31"/>
        <v>55</v>
      </c>
      <c r="BR56">
        <f t="shared" si="5"/>
        <v>0.17915309446254071</v>
      </c>
      <c r="BS56">
        <v>12.118</v>
      </c>
      <c r="BV56">
        <f t="shared" si="32"/>
        <v>0.51947562552660576</v>
      </c>
      <c r="BW56">
        <f t="shared" si="63"/>
        <v>53</v>
      </c>
      <c r="BY56">
        <f t="shared" si="33"/>
        <v>55</v>
      </c>
      <c r="BZ56">
        <f t="shared" si="6"/>
        <v>0.32738095238095238</v>
      </c>
      <c r="CA56">
        <v>3.8</v>
      </c>
      <c r="CD56">
        <f t="shared" si="34"/>
        <v>0.98116077059854367</v>
      </c>
      <c r="CE56">
        <f t="shared" si="64"/>
        <v>53</v>
      </c>
      <c r="CG56">
        <f t="shared" si="35"/>
        <v>55</v>
      </c>
      <c r="CH56">
        <f t="shared" si="7"/>
        <v>55</v>
      </c>
      <c r="CI56" s="1">
        <v>42.654000000000003</v>
      </c>
      <c r="CL56">
        <f t="shared" si="36"/>
        <v>0.26683654492260001</v>
      </c>
      <c r="CM56">
        <f t="shared" si="65"/>
        <v>53</v>
      </c>
      <c r="CO56">
        <f t="shared" si="37"/>
        <v>55</v>
      </c>
      <c r="CP56">
        <f t="shared" si="8"/>
        <v>3.0909295268067889</v>
      </c>
      <c r="CQ56">
        <v>7.851</v>
      </c>
      <c r="CW56">
        <f t="shared" si="39"/>
        <v>55</v>
      </c>
      <c r="CX56">
        <f t="shared" si="9"/>
        <v>0.31428571428571428</v>
      </c>
      <c r="CY56" s="50">
        <v>2.8313999999999999</v>
      </c>
      <c r="DB56">
        <f t="shared" si="40"/>
        <v>1</v>
      </c>
      <c r="DC56">
        <f t="shared" si="67"/>
        <v>53</v>
      </c>
      <c r="DK56">
        <f t="shared" si="41"/>
        <v>0.99999999448273702</v>
      </c>
      <c r="DL56">
        <f t="shared" si="68"/>
        <v>53</v>
      </c>
      <c r="DO56">
        <f t="shared" si="10"/>
        <v>0</v>
      </c>
      <c r="DS56">
        <f t="shared" si="43"/>
        <v>8.939579764183847E-2</v>
      </c>
      <c r="DT56">
        <f t="shared" si="69"/>
        <v>53</v>
      </c>
      <c r="DW56">
        <f t="shared" si="11"/>
        <v>0</v>
      </c>
      <c r="DX56" s="2"/>
      <c r="EA56">
        <f t="shared" si="77"/>
        <v>0.74634734223570753</v>
      </c>
      <c r="EB56">
        <f t="shared" si="70"/>
        <v>53</v>
      </c>
      <c r="EE56">
        <f t="shared" si="12"/>
        <v>0</v>
      </c>
      <c r="EI56">
        <f t="shared" si="46"/>
        <v>0.99999142711242595</v>
      </c>
      <c r="EJ56">
        <f t="shared" si="71"/>
        <v>53</v>
      </c>
      <c r="EM56">
        <f t="shared" si="13"/>
        <v>0</v>
      </c>
      <c r="EQ56">
        <f t="shared" si="47"/>
        <v>1</v>
      </c>
      <c r="ER56">
        <f t="shared" si="72"/>
        <v>53</v>
      </c>
      <c r="EU56">
        <f t="shared" si="14"/>
        <v>0</v>
      </c>
      <c r="EY56">
        <f t="shared" si="49"/>
        <v>1.6418649421657886E-2</v>
      </c>
      <c r="EZ56">
        <f t="shared" si="73"/>
        <v>53</v>
      </c>
      <c r="FC56">
        <f t="shared" si="15"/>
        <v>0</v>
      </c>
      <c r="FD56" s="2"/>
      <c r="FG56">
        <f t="shared" si="51"/>
        <v>0.37358154475939498</v>
      </c>
      <c r="FH56">
        <f t="shared" si="74"/>
        <v>53</v>
      </c>
      <c r="FK56">
        <f t="shared" si="16"/>
        <v>0</v>
      </c>
      <c r="FO56">
        <f t="shared" si="53"/>
        <v>1</v>
      </c>
      <c r="FP56">
        <f t="shared" si="75"/>
        <v>53</v>
      </c>
      <c r="FS56">
        <f t="shared" si="17"/>
        <v>0</v>
      </c>
      <c r="FW56">
        <f t="shared" si="55"/>
        <v>0.99999999982784826</v>
      </c>
      <c r="FX56">
        <f t="shared" si="76"/>
        <v>53</v>
      </c>
    </row>
    <row r="57" spans="6:180" x14ac:dyDescent="0.25">
      <c r="F57">
        <f t="shared" si="19"/>
        <v>1.1598787771343513E-3</v>
      </c>
      <c r="G57">
        <f t="shared" si="56"/>
        <v>204</v>
      </c>
      <c r="O57">
        <f t="shared" si="20"/>
        <v>56</v>
      </c>
      <c r="P57">
        <v>0.91803278688524592</v>
      </c>
      <c r="Q57">
        <v>707.81</v>
      </c>
      <c r="T57">
        <f t="shared" si="0"/>
        <v>2.0621866196494937E-2</v>
      </c>
      <c r="U57">
        <f t="shared" si="57"/>
        <v>204</v>
      </c>
      <c r="AC57">
        <f t="shared" si="21"/>
        <v>56</v>
      </c>
      <c r="AD57">
        <f t="shared" si="1"/>
        <v>0.47624717228241459</v>
      </c>
      <c r="AE57">
        <v>98.766000000000005</v>
      </c>
      <c r="AH57">
        <f t="shared" si="22"/>
        <v>0.92543499018610487</v>
      </c>
      <c r="AI57">
        <f t="shared" si="58"/>
        <v>104</v>
      </c>
      <c r="AK57">
        <f t="shared" si="23"/>
        <v>56</v>
      </c>
      <c r="AL57">
        <f t="shared" si="2"/>
        <v>0.52830188679245282</v>
      </c>
      <c r="AM57">
        <v>148.62</v>
      </c>
      <c r="AP57">
        <f t="shared" si="24"/>
        <v>3.5893375864193135E-3</v>
      </c>
      <c r="AQ57">
        <f t="shared" si="59"/>
        <v>54</v>
      </c>
      <c r="AS57">
        <f t="shared" si="25"/>
        <v>56</v>
      </c>
      <c r="AT57">
        <f t="shared" si="3"/>
        <v>0.6588235294117647</v>
      </c>
      <c r="AU57">
        <v>58.682000000000002</v>
      </c>
      <c r="AX57">
        <f t="shared" si="26"/>
        <v>0.69745539509989385</v>
      </c>
      <c r="AY57">
        <f t="shared" si="60"/>
        <v>54</v>
      </c>
      <c r="BA57">
        <f t="shared" si="27"/>
        <v>56</v>
      </c>
      <c r="BB57">
        <v>0.19718309859154928</v>
      </c>
      <c r="BC57">
        <v>54.779310344827586</v>
      </c>
      <c r="BF57">
        <f t="shared" si="28"/>
        <v>0.1719804866443034</v>
      </c>
      <c r="BG57">
        <f t="shared" si="61"/>
        <v>54</v>
      </c>
      <c r="BI57">
        <f t="shared" si="29"/>
        <v>56</v>
      </c>
      <c r="BJ57">
        <f t="shared" si="4"/>
        <v>0.27317073170731709</v>
      </c>
      <c r="BK57">
        <v>28.433</v>
      </c>
      <c r="BN57">
        <f t="shared" si="30"/>
        <v>0.65792139803277705</v>
      </c>
      <c r="BO57">
        <f t="shared" si="62"/>
        <v>54</v>
      </c>
      <c r="BQ57">
        <f t="shared" si="31"/>
        <v>56</v>
      </c>
      <c r="BR57">
        <f t="shared" si="5"/>
        <v>0.18241042345276873</v>
      </c>
      <c r="BS57">
        <v>12.256</v>
      </c>
      <c r="BV57">
        <f t="shared" si="32"/>
        <v>0.52958098019261812</v>
      </c>
      <c r="BW57">
        <f t="shared" si="63"/>
        <v>54</v>
      </c>
      <c r="BY57">
        <f t="shared" si="33"/>
        <v>56</v>
      </c>
      <c r="BZ57">
        <f t="shared" si="6"/>
        <v>0.33333333333333331</v>
      </c>
      <c r="CA57">
        <v>3.8264999999999998</v>
      </c>
      <c r="CD57">
        <f t="shared" si="34"/>
        <v>0.98356244366176326</v>
      </c>
      <c r="CE57">
        <f t="shared" si="64"/>
        <v>54</v>
      </c>
      <c r="CG57">
        <f t="shared" si="35"/>
        <v>56</v>
      </c>
      <c r="CH57">
        <f t="shared" si="7"/>
        <v>56</v>
      </c>
      <c r="CI57">
        <v>43.134</v>
      </c>
      <c r="CL57">
        <f t="shared" si="36"/>
        <v>0.27509573518198965</v>
      </c>
      <c r="CM57">
        <f t="shared" si="65"/>
        <v>54</v>
      </c>
      <c r="CO57">
        <f t="shared" si="37"/>
        <v>56</v>
      </c>
      <c r="CP57">
        <f t="shared" si="8"/>
        <v>3.147128245476003</v>
      </c>
      <c r="CQ57">
        <v>7.9507000000000003</v>
      </c>
      <c r="CW57">
        <f t="shared" si="39"/>
        <v>56</v>
      </c>
      <c r="CX57">
        <f t="shared" si="9"/>
        <v>0.32</v>
      </c>
      <c r="CY57" s="50">
        <v>2.8376000000000001</v>
      </c>
      <c r="DB57">
        <f t="shared" si="40"/>
        <v>1</v>
      </c>
      <c r="DC57">
        <f t="shared" si="67"/>
        <v>54</v>
      </c>
      <c r="DK57">
        <f t="shared" si="41"/>
        <v>0.99999999801549611</v>
      </c>
      <c r="DL57">
        <f t="shared" si="68"/>
        <v>54</v>
      </c>
      <c r="DO57">
        <f t="shared" si="10"/>
        <v>0</v>
      </c>
      <c r="DS57">
        <f t="shared" si="43"/>
        <v>9.1493116818470083E-2</v>
      </c>
      <c r="DT57">
        <f t="shared" si="69"/>
        <v>54</v>
      </c>
      <c r="DW57">
        <f t="shared" si="11"/>
        <v>0</v>
      </c>
      <c r="DX57" s="2"/>
      <c r="EA57">
        <f t="shared" si="77"/>
        <v>0.76501118146361691</v>
      </c>
      <c r="EB57">
        <f t="shared" si="70"/>
        <v>54</v>
      </c>
      <c r="EE57">
        <f t="shared" si="12"/>
        <v>0</v>
      </c>
      <c r="EI57">
        <f t="shared" si="46"/>
        <v>0.99999554213693187</v>
      </c>
      <c r="EJ57">
        <f t="shared" si="71"/>
        <v>54</v>
      </c>
      <c r="EM57">
        <f t="shared" si="13"/>
        <v>0</v>
      </c>
      <c r="EQ57">
        <f t="shared" si="47"/>
        <v>1</v>
      </c>
      <c r="ER57">
        <f t="shared" si="72"/>
        <v>54</v>
      </c>
      <c r="EU57">
        <f t="shared" si="14"/>
        <v>0</v>
      </c>
      <c r="EY57">
        <f t="shared" si="49"/>
        <v>1.6748453306079089E-2</v>
      </c>
      <c r="EZ57">
        <f t="shared" si="73"/>
        <v>54</v>
      </c>
      <c r="FC57">
        <f t="shared" si="15"/>
        <v>0</v>
      </c>
      <c r="FD57" s="2"/>
      <c r="FG57">
        <f t="shared" si="51"/>
        <v>0.38927084000759343</v>
      </c>
      <c r="FH57">
        <f t="shared" si="74"/>
        <v>54</v>
      </c>
      <c r="FK57">
        <f t="shared" si="16"/>
        <v>0</v>
      </c>
      <c r="FO57">
        <f t="shared" si="53"/>
        <v>1</v>
      </c>
      <c r="FP57">
        <f t="shared" si="75"/>
        <v>54</v>
      </c>
      <c r="FS57">
        <f t="shared" si="17"/>
        <v>0</v>
      </c>
      <c r="FW57">
        <f t="shared" si="55"/>
        <v>0.99999999994998834</v>
      </c>
      <c r="FX57">
        <f t="shared" si="76"/>
        <v>54</v>
      </c>
    </row>
    <row r="58" spans="6:180" x14ac:dyDescent="0.25">
      <c r="F58">
        <f t="shared" si="19"/>
        <v>1.2031804625747557E-3</v>
      </c>
      <c r="G58">
        <f t="shared" si="56"/>
        <v>205</v>
      </c>
      <c r="O58">
        <f t="shared" si="20"/>
        <v>57</v>
      </c>
      <c r="P58">
        <v>0.93442622950819676</v>
      </c>
      <c r="Q58">
        <v>709.66</v>
      </c>
      <c r="T58">
        <f t="shared" si="0"/>
        <v>2.0931195545867108E-2</v>
      </c>
      <c r="U58">
        <f t="shared" si="57"/>
        <v>205</v>
      </c>
      <c r="AC58">
        <f t="shared" si="21"/>
        <v>57</v>
      </c>
      <c r="AD58">
        <f t="shared" si="1"/>
        <v>0.48475158607317198</v>
      </c>
      <c r="AE58">
        <v>100.51900000000001</v>
      </c>
      <c r="AH58">
        <f t="shared" si="22"/>
        <v>0.93411892670611396</v>
      </c>
      <c r="AI58">
        <f t="shared" si="58"/>
        <v>105</v>
      </c>
      <c r="AK58">
        <f t="shared" si="23"/>
        <v>57</v>
      </c>
      <c r="AL58">
        <f t="shared" si="2"/>
        <v>0.53773584905660377</v>
      </c>
      <c r="AM58">
        <v>148.91</v>
      </c>
      <c r="AP58">
        <f t="shared" si="24"/>
        <v>3.8861604065496646E-3</v>
      </c>
      <c r="AQ58">
        <f t="shared" si="59"/>
        <v>55</v>
      </c>
      <c r="AS58">
        <f t="shared" si="25"/>
        <v>57</v>
      </c>
      <c r="AT58">
        <f t="shared" si="3"/>
        <v>0.6705882352941176</v>
      </c>
      <c r="AU58">
        <v>59.076999999999998</v>
      </c>
      <c r="AX58">
        <f t="shared" si="26"/>
        <v>0.71282387825596372</v>
      </c>
      <c r="AY58">
        <f t="shared" si="60"/>
        <v>55</v>
      </c>
      <c r="BA58">
        <f t="shared" si="27"/>
        <v>57</v>
      </c>
      <c r="BB58">
        <v>0.20070422535211269</v>
      </c>
      <c r="BC58">
        <v>54.914999999999999</v>
      </c>
      <c r="BF58">
        <f t="shared" si="28"/>
        <v>0.17667772885153246</v>
      </c>
      <c r="BG58">
        <f t="shared" si="61"/>
        <v>55</v>
      </c>
      <c r="BI58">
        <f t="shared" si="29"/>
        <v>57</v>
      </c>
      <c r="BJ58">
        <f t="shared" si="4"/>
        <v>0.2780487804878049</v>
      </c>
      <c r="BK58">
        <v>29.09</v>
      </c>
      <c r="BN58">
        <f t="shared" si="30"/>
        <v>0.67389936746585066</v>
      </c>
      <c r="BO58">
        <f t="shared" si="62"/>
        <v>55</v>
      </c>
      <c r="BQ58">
        <f t="shared" si="31"/>
        <v>57</v>
      </c>
      <c r="BR58">
        <f t="shared" si="5"/>
        <v>0.18566775244299674</v>
      </c>
      <c r="BS58">
        <v>12.269</v>
      </c>
      <c r="BV58">
        <f t="shared" si="32"/>
        <v>0.53966731989488637</v>
      </c>
      <c r="BW58">
        <f t="shared" si="63"/>
        <v>55</v>
      </c>
      <c r="BY58">
        <f t="shared" si="33"/>
        <v>57</v>
      </c>
      <c r="BZ58">
        <f t="shared" si="6"/>
        <v>0.3392857142857143</v>
      </c>
      <c r="CA58">
        <v>3.85</v>
      </c>
      <c r="CD58">
        <f t="shared" si="34"/>
        <v>0.98569702844480178</v>
      </c>
      <c r="CE58">
        <f t="shared" si="64"/>
        <v>55</v>
      </c>
      <c r="CG58">
        <f t="shared" si="35"/>
        <v>57</v>
      </c>
      <c r="CH58">
        <f t="shared" si="7"/>
        <v>57</v>
      </c>
      <c r="CI58">
        <v>44.783000000000001</v>
      </c>
      <c r="CL58">
        <f t="shared" si="36"/>
        <v>0.28347888834495832</v>
      </c>
      <c r="CM58">
        <f t="shared" si="65"/>
        <v>55</v>
      </c>
      <c r="CO58">
        <f t="shared" si="37"/>
        <v>57</v>
      </c>
      <c r="CP58">
        <f t="shared" si="8"/>
        <v>3.2033269641452176</v>
      </c>
      <c r="CQ58">
        <v>8.14</v>
      </c>
      <c r="CW58">
        <f t="shared" si="39"/>
        <v>57</v>
      </c>
      <c r="CX58">
        <f t="shared" si="9"/>
        <v>0.32571428571428573</v>
      </c>
      <c r="CY58" s="50">
        <v>2.9729000000000001</v>
      </c>
      <c r="DB58">
        <f t="shared" si="40"/>
        <v>1</v>
      </c>
      <c r="DC58">
        <f t="shared" si="67"/>
        <v>55</v>
      </c>
      <c r="DK58">
        <f t="shared" si="41"/>
        <v>0.99999999930637007</v>
      </c>
      <c r="DL58">
        <f t="shared" si="68"/>
        <v>55</v>
      </c>
      <c r="DO58">
        <f t="shared" si="10"/>
        <v>0</v>
      </c>
      <c r="DS58">
        <f t="shared" si="43"/>
        <v>9.3626684669621568E-2</v>
      </c>
      <c r="DT58">
        <f t="shared" si="69"/>
        <v>55</v>
      </c>
      <c r="DW58">
        <f t="shared" si="11"/>
        <v>0</v>
      </c>
      <c r="DX58" s="2"/>
      <c r="EA58">
        <f t="shared" si="77"/>
        <v>0.78289020642530682</v>
      </c>
      <c r="EB58">
        <f t="shared" si="70"/>
        <v>55</v>
      </c>
      <c r="EE58">
        <f t="shared" si="12"/>
        <v>0</v>
      </c>
      <c r="EI58">
        <f t="shared" si="46"/>
        <v>0.99999772687322408</v>
      </c>
      <c r="EJ58">
        <f t="shared" si="71"/>
        <v>55</v>
      </c>
      <c r="EM58">
        <f t="shared" si="13"/>
        <v>0</v>
      </c>
      <c r="EQ58">
        <f t="shared" si="47"/>
        <v>1</v>
      </c>
      <c r="ER58">
        <f t="shared" si="72"/>
        <v>55</v>
      </c>
      <c r="EU58">
        <f t="shared" si="14"/>
        <v>0</v>
      </c>
      <c r="EY58">
        <f t="shared" si="49"/>
        <v>1.708390798837366E-2</v>
      </c>
      <c r="EZ58">
        <f t="shared" si="73"/>
        <v>55</v>
      </c>
      <c r="FC58">
        <f t="shared" si="15"/>
        <v>0</v>
      </c>
      <c r="FD58" s="2"/>
      <c r="FG58">
        <f t="shared" si="51"/>
        <v>0.40514277859724657</v>
      </c>
      <c r="FH58">
        <f t="shared" si="74"/>
        <v>55</v>
      </c>
      <c r="FK58">
        <f t="shared" si="16"/>
        <v>0</v>
      </c>
      <c r="FO58">
        <f t="shared" si="53"/>
        <v>1</v>
      </c>
      <c r="FP58">
        <f t="shared" si="75"/>
        <v>55</v>
      </c>
      <c r="FS58">
        <f t="shared" si="17"/>
        <v>0</v>
      </c>
      <c r="FW58">
        <f t="shared" si="55"/>
        <v>0.99999999998597322</v>
      </c>
      <c r="FX58">
        <f t="shared" si="76"/>
        <v>55</v>
      </c>
    </row>
    <row r="59" spans="6:180" x14ac:dyDescent="0.25">
      <c r="F59">
        <f t="shared" si="19"/>
        <v>1.2479572391129426E-3</v>
      </c>
      <c r="G59">
        <f t="shared" si="56"/>
        <v>206</v>
      </c>
      <c r="O59">
        <f t="shared" si="20"/>
        <v>58</v>
      </c>
      <c r="P59">
        <v>0.95081967213114749</v>
      </c>
      <c r="Q59">
        <v>766.67</v>
      </c>
      <c r="T59">
        <f t="shared" si="0"/>
        <v>2.1244443167818247E-2</v>
      </c>
      <c r="U59">
        <f t="shared" si="57"/>
        <v>206</v>
      </c>
      <c r="AC59">
        <f t="shared" si="21"/>
        <v>58</v>
      </c>
      <c r="AD59">
        <f t="shared" si="1"/>
        <v>0.49325599986392937</v>
      </c>
      <c r="AE59">
        <v>101.372</v>
      </c>
      <c r="AH59">
        <f t="shared" si="22"/>
        <v>0.9419977408275213</v>
      </c>
      <c r="AI59">
        <f t="shared" si="58"/>
        <v>106</v>
      </c>
      <c r="AK59">
        <f t="shared" si="23"/>
        <v>58</v>
      </c>
      <c r="AL59">
        <f t="shared" si="2"/>
        <v>0.54716981132075471</v>
      </c>
      <c r="AM59">
        <v>149.41900000000001</v>
      </c>
      <c r="AP59">
        <f t="shared" si="24"/>
        <v>4.2047908039767297E-3</v>
      </c>
      <c r="AQ59">
        <f t="shared" si="59"/>
        <v>56</v>
      </c>
      <c r="AS59">
        <f t="shared" si="25"/>
        <v>58</v>
      </c>
      <c r="AT59">
        <f t="shared" si="3"/>
        <v>0.68235294117647061</v>
      </c>
      <c r="AU59">
        <v>59.912999999999997</v>
      </c>
      <c r="AX59">
        <f t="shared" si="26"/>
        <v>0.72781258726766318</v>
      </c>
      <c r="AY59">
        <f t="shared" si="60"/>
        <v>56</v>
      </c>
      <c r="BA59">
        <f t="shared" si="27"/>
        <v>58</v>
      </c>
      <c r="BB59">
        <v>0.20422535211267606</v>
      </c>
      <c r="BC59">
        <v>55.292999999999999</v>
      </c>
      <c r="BF59">
        <f t="shared" si="28"/>
        <v>0.18145528481933587</v>
      </c>
      <c r="BG59">
        <f t="shared" si="61"/>
        <v>56</v>
      </c>
      <c r="BI59">
        <f t="shared" si="29"/>
        <v>58</v>
      </c>
      <c r="BJ59">
        <f t="shared" si="4"/>
        <v>0.28292682926829266</v>
      </c>
      <c r="BK59">
        <v>29.114000000000001</v>
      </c>
      <c r="BN59">
        <f t="shared" si="30"/>
        <v>0.68956428705152928</v>
      </c>
      <c r="BO59">
        <f t="shared" si="62"/>
        <v>56</v>
      </c>
      <c r="BQ59">
        <f t="shared" si="31"/>
        <v>58</v>
      </c>
      <c r="BR59">
        <f t="shared" si="5"/>
        <v>0.18892508143322476</v>
      </c>
      <c r="BS59">
        <v>12.416</v>
      </c>
      <c r="BV59">
        <f t="shared" si="32"/>
        <v>0.54972819850730859</v>
      </c>
      <c r="BW59">
        <f t="shared" si="63"/>
        <v>56</v>
      </c>
      <c r="BY59">
        <f t="shared" si="33"/>
        <v>58</v>
      </c>
      <c r="BZ59">
        <f t="shared" si="6"/>
        <v>0.34523809523809523</v>
      </c>
      <c r="CA59">
        <v>3.9</v>
      </c>
      <c r="CD59">
        <f t="shared" si="34"/>
        <v>0.98758844252459943</v>
      </c>
      <c r="CE59">
        <f t="shared" si="64"/>
        <v>56</v>
      </c>
      <c r="CG59">
        <f t="shared" si="35"/>
        <v>58</v>
      </c>
      <c r="CH59">
        <f t="shared" si="7"/>
        <v>58</v>
      </c>
      <c r="CI59">
        <v>44.982999999999997</v>
      </c>
      <c r="CL59">
        <f t="shared" si="36"/>
        <v>0.29198257616504347</v>
      </c>
      <c r="CM59">
        <f t="shared" si="65"/>
        <v>56</v>
      </c>
      <c r="CO59">
        <f t="shared" si="37"/>
        <v>58</v>
      </c>
      <c r="CP59">
        <f t="shared" si="8"/>
        <v>3.2595256828144317</v>
      </c>
      <c r="CQ59">
        <v>8.1859999999999999</v>
      </c>
      <c r="CW59">
        <f t="shared" si="39"/>
        <v>58</v>
      </c>
      <c r="CX59">
        <f t="shared" si="9"/>
        <v>0.33142857142857141</v>
      </c>
      <c r="CY59" s="50">
        <v>3.0478999999999998</v>
      </c>
      <c r="DB59">
        <f t="shared" si="40"/>
        <v>1</v>
      </c>
      <c r="DC59">
        <f t="shared" si="67"/>
        <v>56</v>
      </c>
      <c r="DK59">
        <f t="shared" si="41"/>
        <v>0.99999999976442144</v>
      </c>
      <c r="DL59">
        <f t="shared" si="68"/>
        <v>56</v>
      </c>
      <c r="DO59">
        <f t="shared" si="10"/>
        <v>0</v>
      </c>
      <c r="DS59">
        <f t="shared" si="43"/>
        <v>9.5796768306058905E-2</v>
      </c>
      <c r="DT59">
        <f t="shared" si="69"/>
        <v>56</v>
      </c>
      <c r="DW59">
        <f t="shared" si="11"/>
        <v>0</v>
      </c>
      <c r="DX59" s="2"/>
      <c r="EA59">
        <f t="shared" si="77"/>
        <v>0.79995695760805863</v>
      </c>
      <c r="EB59">
        <f t="shared" si="70"/>
        <v>56</v>
      </c>
      <c r="EE59">
        <f t="shared" si="12"/>
        <v>0</v>
      </c>
      <c r="EI59">
        <f t="shared" si="46"/>
        <v>0.99999886341847655</v>
      </c>
      <c r="EJ59">
        <f t="shared" si="71"/>
        <v>56</v>
      </c>
      <c r="EM59">
        <f t="shared" si="13"/>
        <v>0</v>
      </c>
      <c r="EQ59">
        <f t="shared" si="47"/>
        <v>1</v>
      </c>
      <c r="ER59">
        <f t="shared" si="72"/>
        <v>56</v>
      </c>
      <c r="EU59">
        <f t="shared" si="14"/>
        <v>0</v>
      </c>
      <c r="EY59">
        <f t="shared" si="49"/>
        <v>1.7425088503020651E-2</v>
      </c>
      <c r="EZ59">
        <f t="shared" si="73"/>
        <v>56</v>
      </c>
      <c r="FC59">
        <f t="shared" si="15"/>
        <v>0</v>
      </c>
      <c r="FD59" s="2"/>
      <c r="FG59">
        <f t="shared" si="51"/>
        <v>0.42117230812808037</v>
      </c>
      <c r="FH59">
        <f t="shared" si="74"/>
        <v>56</v>
      </c>
      <c r="FK59">
        <f t="shared" si="16"/>
        <v>0</v>
      </c>
      <c r="FO59">
        <f t="shared" si="53"/>
        <v>1</v>
      </c>
      <c r="FP59">
        <f t="shared" si="75"/>
        <v>56</v>
      </c>
      <c r="FS59">
        <f t="shared" si="17"/>
        <v>0</v>
      </c>
      <c r="FW59">
        <f t="shared" si="55"/>
        <v>0.99999999999620193</v>
      </c>
      <c r="FX59">
        <f t="shared" si="76"/>
        <v>56</v>
      </c>
    </row>
    <row r="60" spans="6:180" x14ac:dyDescent="0.25">
      <c r="F60">
        <f t="shared" si="19"/>
        <v>1.2942537156302183E-3</v>
      </c>
      <c r="G60">
        <f t="shared" si="56"/>
        <v>207</v>
      </c>
      <c r="O60">
        <f t="shared" si="20"/>
        <v>59</v>
      </c>
      <c r="P60">
        <v>0.96721311475409832</v>
      </c>
      <c r="Q60">
        <v>773.05</v>
      </c>
      <c r="T60">
        <f t="shared" si="0"/>
        <v>2.1561646557216374E-2</v>
      </c>
      <c r="U60">
        <f t="shared" si="57"/>
        <v>207</v>
      </c>
      <c r="AC60">
        <f t="shared" si="21"/>
        <v>59</v>
      </c>
      <c r="AD60">
        <f t="shared" si="1"/>
        <v>0.50176041365468682</v>
      </c>
      <c r="AE60">
        <v>101.425</v>
      </c>
      <c r="AH60">
        <f t="shared" si="22"/>
        <v>0.94911634014849999</v>
      </c>
      <c r="AI60">
        <f t="shared" si="58"/>
        <v>107</v>
      </c>
      <c r="AK60">
        <f t="shared" si="23"/>
        <v>59</v>
      </c>
      <c r="AL60">
        <f t="shared" si="2"/>
        <v>0.55660377358490565</v>
      </c>
      <c r="AM60">
        <v>150.07300000000001</v>
      </c>
      <c r="AP60">
        <f t="shared" si="24"/>
        <v>4.5465884072295945E-3</v>
      </c>
      <c r="AQ60">
        <f t="shared" si="59"/>
        <v>57</v>
      </c>
      <c r="AS60">
        <f t="shared" si="25"/>
        <v>59</v>
      </c>
      <c r="AT60">
        <f t="shared" si="3"/>
        <v>0.69411764705882351</v>
      </c>
      <c r="AU60">
        <v>60.125999999999998</v>
      </c>
      <c r="AX60">
        <f t="shared" si="26"/>
        <v>0.74240191773294617</v>
      </c>
      <c r="AY60">
        <f t="shared" si="60"/>
        <v>57</v>
      </c>
      <c r="BA60">
        <f t="shared" si="27"/>
        <v>59</v>
      </c>
      <c r="BB60">
        <v>0.20774647887323944</v>
      </c>
      <c r="BC60">
        <v>55.502000000000002</v>
      </c>
      <c r="BF60">
        <f t="shared" si="28"/>
        <v>0.18631290654864963</v>
      </c>
      <c r="BG60">
        <f t="shared" si="61"/>
        <v>57</v>
      </c>
      <c r="BI60">
        <f t="shared" si="29"/>
        <v>59</v>
      </c>
      <c r="BJ60">
        <f t="shared" si="4"/>
        <v>0.28780487804878047</v>
      </c>
      <c r="BK60">
        <v>29.114999999999998</v>
      </c>
      <c r="BN60">
        <f t="shared" si="30"/>
        <v>0.70489271272000997</v>
      </c>
      <c r="BO60">
        <f t="shared" si="62"/>
        <v>57</v>
      </c>
      <c r="BQ60">
        <f t="shared" si="31"/>
        <v>59</v>
      </c>
      <c r="BR60">
        <f t="shared" si="5"/>
        <v>0.19218241042345277</v>
      </c>
      <c r="BS60">
        <v>12.612</v>
      </c>
      <c r="BV60">
        <f t="shared" si="32"/>
        <v>0.55975721892087593</v>
      </c>
      <c r="BW60">
        <f t="shared" si="63"/>
        <v>57</v>
      </c>
      <c r="BY60">
        <f t="shared" si="33"/>
        <v>59</v>
      </c>
      <c r="BZ60">
        <f t="shared" si="6"/>
        <v>0.35119047619047616</v>
      </c>
      <c r="CA60">
        <v>3.95</v>
      </c>
      <c r="CD60">
        <f t="shared" si="34"/>
        <v>0.98925927732653218</v>
      </c>
      <c r="CE60">
        <f t="shared" si="64"/>
        <v>57</v>
      </c>
      <c r="CG60">
        <f t="shared" si="35"/>
        <v>59</v>
      </c>
      <c r="CH60">
        <f t="shared" si="7"/>
        <v>59</v>
      </c>
      <c r="CI60" s="1">
        <v>45.134</v>
      </c>
      <c r="CL60">
        <f t="shared" si="36"/>
        <v>0.30060317018817517</v>
      </c>
      <c r="CM60">
        <f t="shared" si="65"/>
        <v>57</v>
      </c>
      <c r="CO60">
        <f t="shared" si="37"/>
        <v>59</v>
      </c>
      <c r="CP60">
        <f t="shared" si="8"/>
        <v>3.3157244014836462</v>
      </c>
      <c r="CQ60">
        <v>8.27</v>
      </c>
      <c r="CW60">
        <f t="shared" si="39"/>
        <v>59</v>
      </c>
      <c r="CX60">
        <f t="shared" si="9"/>
        <v>0.33714285714285713</v>
      </c>
      <c r="CY60" s="50">
        <v>3.1124999999999998</v>
      </c>
      <c r="DB60">
        <f t="shared" si="40"/>
        <v>1</v>
      </c>
      <c r="DC60">
        <f t="shared" si="67"/>
        <v>57</v>
      </c>
      <c r="DK60">
        <f t="shared" si="41"/>
        <v>0.99999999992225697</v>
      </c>
      <c r="DL60">
        <f t="shared" si="68"/>
        <v>57</v>
      </c>
      <c r="DO60">
        <f t="shared" si="10"/>
        <v>0</v>
      </c>
      <c r="DS60">
        <f t="shared" si="43"/>
        <v>9.8003627213890082E-2</v>
      </c>
      <c r="DT60">
        <f t="shared" si="69"/>
        <v>57</v>
      </c>
      <c r="DW60">
        <f t="shared" si="11"/>
        <v>0</v>
      </c>
      <c r="DX60" s="2"/>
      <c r="EA60">
        <f t="shared" si="77"/>
        <v>0.81619082759046879</v>
      </c>
      <c r="EB60">
        <f t="shared" si="70"/>
        <v>57</v>
      </c>
      <c r="EE60">
        <f t="shared" si="12"/>
        <v>0</v>
      </c>
      <c r="EI60">
        <f t="shared" si="46"/>
        <v>0.99999944276116937</v>
      </c>
      <c r="EJ60">
        <f t="shared" si="71"/>
        <v>57</v>
      </c>
      <c r="EM60">
        <f t="shared" si="13"/>
        <v>0</v>
      </c>
      <c r="EQ60">
        <f t="shared" si="47"/>
        <v>1</v>
      </c>
      <c r="ER60">
        <f t="shared" si="72"/>
        <v>57</v>
      </c>
      <c r="EU60">
        <f t="shared" si="14"/>
        <v>0</v>
      </c>
      <c r="EY60">
        <f t="shared" si="49"/>
        <v>1.7772070427842013E-2</v>
      </c>
      <c r="EZ60">
        <f t="shared" si="73"/>
        <v>57</v>
      </c>
      <c r="FC60">
        <f t="shared" si="15"/>
        <v>0</v>
      </c>
      <c r="FD60" s="2"/>
      <c r="FG60">
        <f t="shared" si="51"/>
        <v>0.43733359131163957</v>
      </c>
      <c r="FH60">
        <f t="shared" si="74"/>
        <v>57</v>
      </c>
      <c r="FK60">
        <f t="shared" si="16"/>
        <v>0</v>
      </c>
      <c r="FO60">
        <f t="shared" si="53"/>
        <v>1</v>
      </c>
      <c r="FP60">
        <f t="shared" si="75"/>
        <v>57</v>
      </c>
      <c r="FS60">
        <f t="shared" si="17"/>
        <v>0</v>
      </c>
      <c r="FW60">
        <f t="shared" si="55"/>
        <v>0.99999999999900724</v>
      </c>
      <c r="FX60">
        <f t="shared" si="76"/>
        <v>57</v>
      </c>
    </row>
    <row r="61" spans="6:180" x14ac:dyDescent="0.25">
      <c r="F61">
        <f t="shared" si="19"/>
        <v>1.3421156384515577E-3</v>
      </c>
      <c r="G61">
        <f t="shared" si="56"/>
        <v>208</v>
      </c>
      <c r="O61">
        <f t="shared" si="20"/>
        <v>60</v>
      </c>
      <c r="P61">
        <v>0.98360655737704916</v>
      </c>
      <c r="Q61">
        <v>784.9</v>
      </c>
      <c r="T61">
        <f t="shared" si="0"/>
        <v>2.1882843377787349E-2</v>
      </c>
      <c r="U61">
        <f t="shared" si="57"/>
        <v>208</v>
      </c>
      <c r="AC61">
        <f t="shared" si="21"/>
        <v>60</v>
      </c>
      <c r="AD61">
        <f t="shared" si="1"/>
        <v>0.51026482744544421</v>
      </c>
      <c r="AE61">
        <v>102.044</v>
      </c>
      <c r="AH61">
        <f t="shared" si="22"/>
        <v>0.95552131933254469</v>
      </c>
      <c r="AI61">
        <f t="shared" si="58"/>
        <v>108</v>
      </c>
      <c r="AK61">
        <f t="shared" si="23"/>
        <v>60</v>
      </c>
      <c r="AL61">
        <f t="shared" si="2"/>
        <v>0.56603773584905659</v>
      </c>
      <c r="AM61">
        <v>150.14500000000001</v>
      </c>
      <c r="AP61">
        <f t="shared" si="24"/>
        <v>4.9129776467470403E-3</v>
      </c>
      <c r="AQ61">
        <f t="shared" si="59"/>
        <v>58</v>
      </c>
      <c r="AS61">
        <f t="shared" si="25"/>
        <v>60</v>
      </c>
      <c r="AT61">
        <f t="shared" si="3"/>
        <v>0.70588235294117652</v>
      </c>
      <c r="AU61">
        <v>60.235999999999997</v>
      </c>
      <c r="AX61">
        <f t="shared" si="26"/>
        <v>0.75657435049970512</v>
      </c>
      <c r="AY61">
        <f t="shared" si="60"/>
        <v>58</v>
      </c>
      <c r="BA61">
        <f t="shared" si="27"/>
        <v>60</v>
      </c>
      <c r="BB61">
        <v>0.21126760563380281</v>
      </c>
      <c r="BC61">
        <v>57.064</v>
      </c>
      <c r="BF61">
        <f t="shared" si="28"/>
        <v>0.1912502880112554</v>
      </c>
      <c r="BG61">
        <f t="shared" si="61"/>
        <v>58</v>
      </c>
      <c r="BI61">
        <f t="shared" si="29"/>
        <v>60</v>
      </c>
      <c r="BJ61">
        <f t="shared" si="4"/>
        <v>0.29268292682926828</v>
      </c>
      <c r="BK61">
        <v>29.577000000000002</v>
      </c>
      <c r="BN61">
        <f t="shared" si="30"/>
        <v>0.71986298616429745</v>
      </c>
      <c r="BO61">
        <f t="shared" si="62"/>
        <v>58</v>
      </c>
      <c r="BQ61">
        <f t="shared" si="31"/>
        <v>60</v>
      </c>
      <c r="BR61">
        <f t="shared" si="5"/>
        <v>0.19543973941368079</v>
      </c>
      <c r="BS61">
        <v>12.654999999999999</v>
      </c>
      <c r="BV61">
        <f t="shared" si="32"/>
        <v>0.56974804524237421</v>
      </c>
      <c r="BW61">
        <f t="shared" si="63"/>
        <v>58</v>
      </c>
      <c r="BY61">
        <f t="shared" si="33"/>
        <v>60</v>
      </c>
      <c r="BZ61">
        <f t="shared" si="6"/>
        <v>0.35714285714285715</v>
      </c>
      <c r="CA61">
        <v>4.0999999999999996</v>
      </c>
      <c r="CD61">
        <f t="shared" si="34"/>
        <v>0.99073075641336306</v>
      </c>
      <c r="CE61">
        <f t="shared" si="64"/>
        <v>58</v>
      </c>
      <c r="CG61">
        <f t="shared" si="35"/>
        <v>60</v>
      </c>
      <c r="CH61">
        <f t="shared" si="7"/>
        <v>60</v>
      </c>
      <c r="CI61" s="2">
        <v>45.692</v>
      </c>
      <c r="CL61">
        <f t="shared" si="36"/>
        <v>0.30933684575059589</v>
      </c>
      <c r="CM61">
        <f t="shared" si="65"/>
        <v>58</v>
      </c>
      <c r="CO61">
        <f t="shared" si="37"/>
        <v>60</v>
      </c>
      <c r="CP61">
        <f t="shared" si="8"/>
        <v>3.3719231201528603</v>
      </c>
      <c r="CQ61">
        <v>8.4925999999999995</v>
      </c>
      <c r="CW61">
        <f t="shared" si="39"/>
        <v>60</v>
      </c>
      <c r="CX61">
        <f t="shared" si="9"/>
        <v>0.34285714285714286</v>
      </c>
      <c r="CY61" s="50">
        <v>3.1204000000000001</v>
      </c>
      <c r="DB61">
        <f t="shared" si="40"/>
        <v>1</v>
      </c>
      <c r="DC61">
        <f t="shared" si="67"/>
        <v>58</v>
      </c>
      <c r="DK61">
        <f t="shared" si="41"/>
        <v>0.99999999997507172</v>
      </c>
      <c r="DL61">
        <f t="shared" si="68"/>
        <v>58</v>
      </c>
      <c r="DO61">
        <f t="shared" si="10"/>
        <v>0</v>
      </c>
      <c r="DS61">
        <f t="shared" si="43"/>
        <v>0.1002475129947254</v>
      </c>
      <c r="DT61">
        <f t="shared" si="69"/>
        <v>58</v>
      </c>
      <c r="DW61">
        <f t="shared" si="11"/>
        <v>0</v>
      </c>
      <c r="DX61" s="2"/>
      <c r="EA61">
        <f t="shared" si="77"/>
        <v>0.83157795146244951</v>
      </c>
      <c r="EB61">
        <f t="shared" si="70"/>
        <v>58</v>
      </c>
      <c r="EE61">
        <f t="shared" si="12"/>
        <v>0</v>
      </c>
      <c r="EI61">
        <f t="shared" si="46"/>
        <v>0.99999973212577464</v>
      </c>
      <c r="EJ61">
        <f t="shared" si="71"/>
        <v>58</v>
      </c>
      <c r="EM61">
        <f t="shared" si="13"/>
        <v>0</v>
      </c>
      <c r="EQ61">
        <f t="shared" si="47"/>
        <v>1</v>
      </c>
      <c r="ER61">
        <f t="shared" si="72"/>
        <v>58</v>
      </c>
      <c r="EU61">
        <f t="shared" si="14"/>
        <v>0</v>
      </c>
      <c r="EY61">
        <f t="shared" si="49"/>
        <v>1.8124929878659365E-2</v>
      </c>
      <c r="EZ61">
        <f t="shared" si="73"/>
        <v>58</v>
      </c>
      <c r="FC61">
        <f t="shared" si="15"/>
        <v>0</v>
      </c>
      <c r="FD61" s="2"/>
      <c r="FG61">
        <f t="shared" si="51"/>
        <v>0.45360013062939403</v>
      </c>
      <c r="FH61">
        <f t="shared" si="74"/>
        <v>58</v>
      </c>
      <c r="FK61">
        <f t="shared" si="16"/>
        <v>0</v>
      </c>
      <c r="FO61">
        <f t="shared" si="53"/>
        <v>1</v>
      </c>
      <c r="FP61">
        <f t="shared" si="75"/>
        <v>58</v>
      </c>
      <c r="FS61">
        <f t="shared" si="17"/>
        <v>0</v>
      </c>
      <c r="FW61">
        <f t="shared" si="55"/>
        <v>0.99999999999974953</v>
      </c>
      <c r="FX61">
        <f t="shared" si="76"/>
        <v>58</v>
      </c>
    </row>
    <row r="62" spans="6:180" x14ac:dyDescent="0.25">
      <c r="F62">
        <f t="shared" si="19"/>
        <v>1.3915899128764571E-3</v>
      </c>
      <c r="G62">
        <f t="shared" si="56"/>
        <v>209</v>
      </c>
      <c r="O62">
        <f t="shared" si="20"/>
        <v>61</v>
      </c>
      <c r="Q62">
        <v>793.71</v>
      </c>
      <c r="T62">
        <f t="shared" si="0"/>
        <v>2.2208071459893116E-2</v>
      </c>
      <c r="U62">
        <f t="shared" si="57"/>
        <v>209</v>
      </c>
      <c r="AC62">
        <f t="shared" si="21"/>
        <v>61</v>
      </c>
      <c r="AD62">
        <f t="shared" si="1"/>
        <v>0.51876924123620161</v>
      </c>
      <c r="AE62">
        <v>102.629</v>
      </c>
      <c r="AH62">
        <f t="shared" si="22"/>
        <v>0.96126024204507698</v>
      </c>
      <c r="AI62">
        <f t="shared" si="58"/>
        <v>109</v>
      </c>
      <c r="AK62">
        <f t="shared" si="23"/>
        <v>61</v>
      </c>
      <c r="AL62">
        <f t="shared" si="2"/>
        <v>0.57547169811320753</v>
      </c>
      <c r="AM62">
        <v>152.32400000000001</v>
      </c>
      <c r="AP62">
        <f t="shared" si="24"/>
        <v>5.3054493022940043E-3</v>
      </c>
      <c r="AQ62">
        <f t="shared" si="59"/>
        <v>59</v>
      </c>
      <c r="AS62">
        <f t="shared" si="25"/>
        <v>61</v>
      </c>
      <c r="AT62">
        <f t="shared" si="3"/>
        <v>0.71764705882352942</v>
      </c>
      <c r="AU62" s="2">
        <v>60.673754464347276</v>
      </c>
      <c r="AX62">
        <f t="shared" si="26"/>
        <v>0.7703144968813791</v>
      </c>
      <c r="AY62">
        <f t="shared" si="60"/>
        <v>59</v>
      </c>
      <c r="BA62">
        <f t="shared" si="27"/>
        <v>61</v>
      </c>
      <c r="BB62">
        <v>0.21478873239436619</v>
      </c>
      <c r="BC62">
        <v>59.563000000000002</v>
      </c>
      <c r="BF62">
        <f t="shared" si="28"/>
        <v>0.19626706449603948</v>
      </c>
      <c r="BG62">
        <f t="shared" si="61"/>
        <v>59</v>
      </c>
      <c r="BI62">
        <f t="shared" si="29"/>
        <v>61</v>
      </c>
      <c r="BJ62">
        <f t="shared" si="4"/>
        <v>0.29756097560975608</v>
      </c>
      <c r="BK62">
        <v>30.018000000000001</v>
      </c>
      <c r="BN62">
        <f t="shared" si="30"/>
        <v>0.73445531852219559</v>
      </c>
      <c r="BO62">
        <f t="shared" si="62"/>
        <v>59</v>
      </c>
      <c r="BQ62">
        <f t="shared" si="31"/>
        <v>61</v>
      </c>
      <c r="BR62">
        <f t="shared" si="5"/>
        <v>0.1986970684039088</v>
      </c>
      <c r="BS62">
        <v>12.808</v>
      </c>
      <c r="BV62">
        <f t="shared" si="32"/>
        <v>0.57969441479708639</v>
      </c>
      <c r="BW62">
        <f t="shared" si="63"/>
        <v>59</v>
      </c>
      <c r="BY62">
        <f t="shared" si="33"/>
        <v>61</v>
      </c>
      <c r="BZ62">
        <f t="shared" si="6"/>
        <v>0.36309523809523808</v>
      </c>
      <c r="CA62">
        <v>4.17</v>
      </c>
      <c r="CD62">
        <f t="shared" si="34"/>
        <v>0.99202271431404365</v>
      </c>
      <c r="CE62">
        <f t="shared" si="64"/>
        <v>59</v>
      </c>
      <c r="CG62">
        <f t="shared" si="35"/>
        <v>61</v>
      </c>
      <c r="CH62">
        <f t="shared" si="7"/>
        <v>61</v>
      </c>
      <c r="CI62" s="1">
        <v>45.999000000000002</v>
      </c>
      <c r="CL62">
        <f t="shared" si="36"/>
        <v>0.3181795865228208</v>
      </c>
      <c r="CM62">
        <f t="shared" si="65"/>
        <v>59</v>
      </c>
      <c r="CO62">
        <f t="shared" si="37"/>
        <v>61</v>
      </c>
      <c r="CP62">
        <f t="shared" si="8"/>
        <v>3.4281218388220749</v>
      </c>
      <c r="CQ62">
        <v>8.5268999999999995</v>
      </c>
      <c r="CW62">
        <f t="shared" si="39"/>
        <v>61</v>
      </c>
      <c r="CX62">
        <f t="shared" si="9"/>
        <v>0.34857142857142859</v>
      </c>
      <c r="CY62" s="50">
        <v>3.1680000000000001</v>
      </c>
      <c r="DB62">
        <f t="shared" si="40"/>
        <v>1</v>
      </c>
      <c r="DC62">
        <f t="shared" si="67"/>
        <v>59</v>
      </c>
      <c r="DK62">
        <f t="shared" si="41"/>
        <v>0.99999999999223366</v>
      </c>
      <c r="DL62">
        <f t="shared" si="68"/>
        <v>59</v>
      </c>
      <c r="DO62">
        <f t="shared" si="10"/>
        <v>0</v>
      </c>
      <c r="DS62">
        <f t="shared" si="43"/>
        <v>0.10252866910670114</v>
      </c>
      <c r="DT62">
        <f t="shared" si="69"/>
        <v>59</v>
      </c>
      <c r="DW62">
        <f t="shared" si="11"/>
        <v>0</v>
      </c>
      <c r="DX62" s="2"/>
      <c r="EA62">
        <f t="shared" si="77"/>
        <v>0.84611100980123832</v>
      </c>
      <c r="EB62">
        <f t="shared" si="70"/>
        <v>59</v>
      </c>
      <c r="EE62">
        <f t="shared" si="12"/>
        <v>0</v>
      </c>
      <c r="EI62">
        <f t="shared" si="46"/>
        <v>0.9999998737430823</v>
      </c>
      <c r="EJ62">
        <f t="shared" si="71"/>
        <v>59</v>
      </c>
      <c r="EM62">
        <f t="shared" si="13"/>
        <v>0</v>
      </c>
      <c r="EQ62">
        <f t="shared" si="47"/>
        <v>1</v>
      </c>
      <c r="ER62">
        <f t="shared" si="72"/>
        <v>59</v>
      </c>
      <c r="EU62">
        <f t="shared" si="14"/>
        <v>0</v>
      </c>
      <c r="EY62">
        <f t="shared" si="49"/>
        <v>1.8483743503721783E-2</v>
      </c>
      <c r="EZ62">
        <f t="shared" si="73"/>
        <v>59</v>
      </c>
      <c r="FC62">
        <f t="shared" si="15"/>
        <v>0</v>
      </c>
      <c r="FD62" s="2"/>
      <c r="FG62">
        <f t="shared" si="51"/>
        <v>0.46994489850150878</v>
      </c>
      <c r="FH62">
        <f t="shared" si="74"/>
        <v>59</v>
      </c>
      <c r="FK62">
        <f t="shared" si="16"/>
        <v>0</v>
      </c>
      <c r="FO62">
        <f t="shared" si="53"/>
        <v>1</v>
      </c>
      <c r="FP62">
        <f t="shared" si="75"/>
        <v>59</v>
      </c>
      <c r="FS62">
        <f t="shared" si="17"/>
        <v>0</v>
      </c>
      <c r="FW62">
        <f t="shared" si="55"/>
        <v>0.99999999999993894</v>
      </c>
      <c r="FX62">
        <f t="shared" si="76"/>
        <v>59</v>
      </c>
    </row>
    <row r="63" spans="6:180" x14ac:dyDescent="0.25">
      <c r="F63">
        <f t="shared" si="19"/>
        <v>1.4427246248635093E-3</v>
      </c>
      <c r="G63">
        <f t="shared" si="56"/>
        <v>210</v>
      </c>
      <c r="O63">
        <f t="shared" si="20"/>
        <v>62</v>
      </c>
      <c r="Q63">
        <v>798.29</v>
      </c>
      <c r="T63">
        <f t="shared" si="0"/>
        <v>2.2537368798256619E-2</v>
      </c>
      <c r="U63">
        <f t="shared" si="57"/>
        <v>210</v>
      </c>
      <c r="AC63">
        <f t="shared" si="21"/>
        <v>62</v>
      </c>
      <c r="AD63">
        <f t="shared" si="1"/>
        <v>0.527273655026959</v>
      </c>
      <c r="AE63">
        <v>103.16200000000001</v>
      </c>
      <c r="AH63">
        <f t="shared" si="22"/>
        <v>0.96638097949145829</v>
      </c>
      <c r="AI63">
        <f t="shared" si="58"/>
        <v>110</v>
      </c>
      <c r="AK63">
        <f t="shared" si="23"/>
        <v>62</v>
      </c>
      <c r="AL63">
        <f t="shared" si="2"/>
        <v>0.58490566037735847</v>
      </c>
      <c r="AM63">
        <v>152.39699999999999</v>
      </c>
      <c r="AP63">
        <f t="shared" si="24"/>
        <v>5.725561966808442E-3</v>
      </c>
      <c r="AQ63">
        <f t="shared" si="59"/>
        <v>60</v>
      </c>
      <c r="AS63">
        <f t="shared" si="25"/>
        <v>62</v>
      </c>
      <c r="AT63">
        <f t="shared" si="3"/>
        <v>0.72941176470588232</v>
      </c>
      <c r="AU63">
        <v>61.586206896551722</v>
      </c>
      <c r="AX63">
        <f t="shared" si="26"/>
        <v>0.78360912593265053</v>
      </c>
      <c r="AY63">
        <f t="shared" si="60"/>
        <v>60</v>
      </c>
      <c r="BA63">
        <f t="shared" si="27"/>
        <v>62</v>
      </c>
      <c r="BB63">
        <v>0.21830985915492956</v>
      </c>
      <c r="BC63">
        <v>60.915999999999997</v>
      </c>
      <c r="BF63">
        <f t="shared" si="28"/>
        <v>0.20136281202346706</v>
      </c>
      <c r="BG63">
        <f t="shared" si="61"/>
        <v>60</v>
      </c>
      <c r="BI63">
        <f t="shared" si="29"/>
        <v>62</v>
      </c>
      <c r="BJ63">
        <f t="shared" si="4"/>
        <v>0.30243902439024389</v>
      </c>
      <c r="BK63">
        <v>30.119</v>
      </c>
      <c r="BN63">
        <f t="shared" si="30"/>
        <v>0.74865185787870714</v>
      </c>
      <c r="BO63">
        <f t="shared" si="62"/>
        <v>60</v>
      </c>
      <c r="BQ63">
        <f t="shared" si="31"/>
        <v>62</v>
      </c>
      <c r="BR63">
        <f t="shared" si="5"/>
        <v>0.20195439739413681</v>
      </c>
      <c r="BS63">
        <v>12.840999999999999</v>
      </c>
      <c r="BV63">
        <f t="shared" si="32"/>
        <v>0.5895901498976146</v>
      </c>
      <c r="BW63">
        <f t="shared" si="63"/>
        <v>60</v>
      </c>
      <c r="BY63">
        <f t="shared" si="33"/>
        <v>62</v>
      </c>
      <c r="BZ63">
        <f t="shared" si="6"/>
        <v>0.36904761904761907</v>
      </c>
      <c r="CA63">
        <v>4.28</v>
      </c>
      <c r="CD63">
        <f t="shared" si="34"/>
        <v>0.99315359377517554</v>
      </c>
      <c r="CE63">
        <f t="shared" si="64"/>
        <v>60</v>
      </c>
      <c r="CG63">
        <f t="shared" si="35"/>
        <v>62</v>
      </c>
      <c r="CH63">
        <f t="shared" si="7"/>
        <v>62</v>
      </c>
      <c r="CI63">
        <v>46.012999999999998</v>
      </c>
      <c r="CL63">
        <f t="shared" si="36"/>
        <v>0.3271271895927611</v>
      </c>
      <c r="CM63">
        <f t="shared" si="65"/>
        <v>60</v>
      </c>
      <c r="CO63">
        <f t="shared" si="37"/>
        <v>62</v>
      </c>
      <c r="CP63">
        <f t="shared" si="8"/>
        <v>3.484320557491289</v>
      </c>
      <c r="CQ63">
        <v>8.5966000000000005</v>
      </c>
      <c r="CW63">
        <f t="shared" si="39"/>
        <v>62</v>
      </c>
      <c r="CX63">
        <f t="shared" si="9"/>
        <v>0.35428571428571426</v>
      </c>
      <c r="CY63" s="50">
        <v>3.1680000000000001</v>
      </c>
      <c r="DB63">
        <f t="shared" si="40"/>
        <v>1</v>
      </c>
      <c r="DC63">
        <f t="shared" si="67"/>
        <v>60</v>
      </c>
      <c r="DK63">
        <f t="shared" si="41"/>
        <v>0.99999999999764921</v>
      </c>
      <c r="DL63">
        <f t="shared" si="68"/>
        <v>60</v>
      </c>
      <c r="DO63">
        <f t="shared" si="10"/>
        <v>0</v>
      </c>
      <c r="DS63">
        <f t="shared" si="43"/>
        <v>0.10484733060659682</v>
      </c>
      <c r="DT63">
        <f t="shared" si="69"/>
        <v>60</v>
      </c>
      <c r="DW63">
        <f t="shared" si="11"/>
        <v>0</v>
      </c>
      <c r="DX63" s="2"/>
      <c r="EA63">
        <f t="shared" si="77"/>
        <v>0.85978895199560335</v>
      </c>
      <c r="EB63">
        <f t="shared" si="70"/>
        <v>60</v>
      </c>
      <c r="EE63">
        <f t="shared" si="12"/>
        <v>0</v>
      </c>
      <c r="EI63">
        <f t="shared" si="46"/>
        <v>0.9999999416553591</v>
      </c>
      <c r="EJ63">
        <f t="shared" si="71"/>
        <v>60</v>
      </c>
      <c r="EM63">
        <f t="shared" si="13"/>
        <v>0</v>
      </c>
      <c r="EQ63">
        <f t="shared" si="47"/>
        <v>1</v>
      </c>
      <c r="ER63">
        <f t="shared" si="72"/>
        <v>60</v>
      </c>
      <c r="EU63">
        <f t="shared" si="14"/>
        <v>0</v>
      </c>
      <c r="EY63">
        <f t="shared" si="49"/>
        <v>1.8848588477901794E-2</v>
      </c>
      <c r="EZ63">
        <f t="shared" si="73"/>
        <v>60</v>
      </c>
      <c r="FC63">
        <f t="shared" si="15"/>
        <v>0</v>
      </c>
      <c r="FD63" s="2"/>
      <c r="FG63">
        <f t="shared" si="51"/>
        <v>0.48634047190190965</v>
      </c>
      <c r="FH63">
        <f t="shared" si="74"/>
        <v>60</v>
      </c>
      <c r="FK63">
        <f t="shared" si="16"/>
        <v>0</v>
      </c>
      <c r="FO63">
        <f t="shared" si="53"/>
        <v>1</v>
      </c>
      <c r="FP63">
        <f t="shared" si="75"/>
        <v>60</v>
      </c>
      <c r="FS63">
        <f t="shared" si="17"/>
        <v>0</v>
      </c>
      <c r="FW63">
        <f t="shared" si="55"/>
        <v>0.99999999999998568</v>
      </c>
      <c r="FX63">
        <f t="shared" si="76"/>
        <v>60</v>
      </c>
    </row>
    <row r="64" spans="6:180" x14ac:dyDescent="0.25">
      <c r="F64">
        <f t="shared" si="19"/>
        <v>1.4955690628605403E-3</v>
      </c>
      <c r="G64">
        <f t="shared" si="56"/>
        <v>211</v>
      </c>
      <c r="O64">
        <f t="shared" si="20"/>
        <v>63</v>
      </c>
      <c r="Q64">
        <v>814.38</v>
      </c>
      <c r="T64">
        <f t="shared" si="0"/>
        <v>2.2870773549632743E-2</v>
      </c>
      <c r="U64">
        <f t="shared" si="57"/>
        <v>211</v>
      </c>
      <c r="AC64">
        <f t="shared" si="21"/>
        <v>63</v>
      </c>
      <c r="AD64">
        <f t="shared" si="1"/>
        <v>0.53577806881771639</v>
      </c>
      <c r="AE64">
        <v>105.33</v>
      </c>
      <c r="AH64">
        <f t="shared" si="22"/>
        <v>0.97093111280825106</v>
      </c>
      <c r="AI64">
        <f t="shared" si="58"/>
        <v>111</v>
      </c>
      <c r="AK64">
        <f t="shared" si="23"/>
        <v>63</v>
      </c>
      <c r="AL64">
        <f t="shared" si="2"/>
        <v>0.59433962264150941</v>
      </c>
      <c r="AM64">
        <v>152.61500000000001</v>
      </c>
      <c r="AP64">
        <f t="shared" si="24"/>
        <v>6.1749434153266173E-3</v>
      </c>
      <c r="AQ64">
        <f t="shared" si="59"/>
        <v>61</v>
      </c>
      <c r="AS64">
        <f t="shared" si="25"/>
        <v>63</v>
      </c>
      <c r="AT64">
        <f t="shared" si="3"/>
        <v>0.74117647058823533</v>
      </c>
      <c r="AU64">
        <v>61.793103448275865</v>
      </c>
      <c r="AX64">
        <f t="shared" si="26"/>
        <v>0.7964471740485155</v>
      </c>
      <c r="AY64">
        <f t="shared" si="60"/>
        <v>61</v>
      </c>
      <c r="BA64">
        <f t="shared" si="27"/>
        <v>63</v>
      </c>
      <c r="BB64">
        <v>0.22183098591549297</v>
      </c>
      <c r="BC64">
        <v>62.411000000000001</v>
      </c>
      <c r="BF64">
        <f t="shared" si="28"/>
        <v>0.20653704683036642</v>
      </c>
      <c r="BG64">
        <f t="shared" si="61"/>
        <v>61</v>
      </c>
      <c r="BI64">
        <f t="shared" si="29"/>
        <v>63</v>
      </c>
      <c r="BJ64">
        <f t="shared" si="4"/>
        <v>0.3073170731707317</v>
      </c>
      <c r="BK64">
        <v>30.206896551724139</v>
      </c>
      <c r="BN64">
        <f t="shared" si="30"/>
        <v>0.76243674034022746</v>
      </c>
      <c r="BO64">
        <f t="shared" si="62"/>
        <v>61</v>
      </c>
      <c r="BQ64">
        <f t="shared" si="31"/>
        <v>63</v>
      </c>
      <c r="BR64">
        <f t="shared" si="5"/>
        <v>0.20521172638436483</v>
      </c>
      <c r="BS64">
        <v>12.929</v>
      </c>
      <c r="BV64">
        <f t="shared" si="32"/>
        <v>0.59942916934199031</v>
      </c>
      <c r="BW64">
        <f t="shared" si="63"/>
        <v>61</v>
      </c>
      <c r="BY64">
        <f t="shared" si="33"/>
        <v>63</v>
      </c>
      <c r="BZ64">
        <f t="shared" si="6"/>
        <v>0.375</v>
      </c>
      <c r="CA64">
        <v>4.3499999999999996</v>
      </c>
      <c r="CD64">
        <f t="shared" si="34"/>
        <v>0.99414045925420069</v>
      </c>
      <c r="CE64">
        <f t="shared" si="64"/>
        <v>61</v>
      </c>
      <c r="CG64">
        <f t="shared" si="35"/>
        <v>63</v>
      </c>
      <c r="CH64">
        <f t="shared" si="7"/>
        <v>63</v>
      </c>
      <c r="CI64">
        <v>46.052999999999997</v>
      </c>
      <c r="CL64">
        <f t="shared" si="36"/>
        <v>0.33617527107901507</v>
      </c>
      <c r="CM64">
        <f t="shared" si="65"/>
        <v>61</v>
      </c>
      <c r="CO64">
        <f t="shared" si="37"/>
        <v>63</v>
      </c>
      <c r="CP64">
        <f t="shared" si="8"/>
        <v>3.5405192761605035</v>
      </c>
      <c r="CQ64">
        <v>8.6653000000000002</v>
      </c>
      <c r="CW64">
        <f t="shared" si="39"/>
        <v>63</v>
      </c>
      <c r="CX64">
        <f t="shared" si="9"/>
        <v>0.36</v>
      </c>
      <c r="CY64" s="50">
        <v>3.1781000000000001</v>
      </c>
      <c r="DB64">
        <f t="shared" si="40"/>
        <v>1</v>
      </c>
      <c r="DC64">
        <f t="shared" si="67"/>
        <v>61</v>
      </c>
      <c r="DK64">
        <f t="shared" si="41"/>
        <v>0.99999999999930866</v>
      </c>
      <c r="DL64">
        <f t="shared" si="68"/>
        <v>61</v>
      </c>
      <c r="DO64">
        <f t="shared" si="10"/>
        <v>0</v>
      </c>
      <c r="DS64">
        <f t="shared" si="43"/>
        <v>0.10720372389327927</v>
      </c>
      <c r="DT64">
        <f t="shared" si="69"/>
        <v>61</v>
      </c>
      <c r="DW64">
        <f t="shared" si="11"/>
        <v>0</v>
      </c>
      <c r="DX64" s="2"/>
      <c r="EA64">
        <f t="shared" si="77"/>
        <v>0.87261664894408242</v>
      </c>
      <c r="EB64">
        <f t="shared" si="70"/>
        <v>61</v>
      </c>
      <c r="EE64">
        <f t="shared" si="12"/>
        <v>0</v>
      </c>
      <c r="EI64">
        <f t="shared" si="46"/>
        <v>0.99999997356642101</v>
      </c>
      <c r="EJ64">
        <f t="shared" si="71"/>
        <v>61</v>
      </c>
      <c r="EM64">
        <f t="shared" si="13"/>
        <v>0</v>
      </c>
      <c r="EQ64">
        <f t="shared" si="47"/>
        <v>1</v>
      </c>
      <c r="ER64">
        <f t="shared" si="72"/>
        <v>61</v>
      </c>
      <c r="EU64">
        <f t="shared" si="14"/>
        <v>0</v>
      </c>
      <c r="EY64">
        <f t="shared" si="49"/>
        <v>1.9219542496657901E-2</v>
      </c>
      <c r="EZ64">
        <f t="shared" si="73"/>
        <v>61</v>
      </c>
      <c r="FC64">
        <f t="shared" si="15"/>
        <v>0</v>
      </c>
      <c r="FD64" s="2"/>
      <c r="FG64">
        <f t="shared" si="51"/>
        <v>0.50275917030309225</v>
      </c>
      <c r="FH64">
        <f t="shared" si="74"/>
        <v>61</v>
      </c>
      <c r="FK64">
        <f t="shared" si="16"/>
        <v>0</v>
      </c>
      <c r="FO64">
        <f t="shared" si="53"/>
        <v>1</v>
      </c>
      <c r="FP64">
        <f t="shared" si="75"/>
        <v>61</v>
      </c>
      <c r="FS64">
        <f t="shared" si="17"/>
        <v>0</v>
      </c>
      <c r="FW64">
        <f t="shared" si="55"/>
        <v>0.99999999999999678</v>
      </c>
      <c r="FX64">
        <f t="shared" si="76"/>
        <v>61</v>
      </c>
    </row>
    <row r="65" spans="3:180" x14ac:dyDescent="0.25">
      <c r="C65" s="18"/>
      <c r="F65">
        <f t="shared" si="19"/>
        <v>1.550173739771607E-3</v>
      </c>
      <c r="G65">
        <f t="shared" si="56"/>
        <v>212</v>
      </c>
      <c r="O65">
        <f t="shared" si="20"/>
        <v>64</v>
      </c>
      <c r="Q65">
        <v>843.17</v>
      </c>
      <c r="T65">
        <f t="shared" si="0"/>
        <v>2.3208324030425182E-2</v>
      </c>
      <c r="U65">
        <f t="shared" si="57"/>
        <v>212</v>
      </c>
      <c r="AC65">
        <f t="shared" si="21"/>
        <v>64</v>
      </c>
      <c r="AD65">
        <f t="shared" si="1"/>
        <v>0.54428248260847378</v>
      </c>
      <c r="AE65">
        <v>105.61199999999999</v>
      </c>
      <c r="AH65">
        <f t="shared" si="22"/>
        <v>0.97495740430095912</v>
      </c>
      <c r="AI65">
        <f t="shared" si="58"/>
        <v>112</v>
      </c>
      <c r="AK65">
        <f t="shared" si="23"/>
        <v>64</v>
      </c>
      <c r="AL65">
        <f t="shared" si="2"/>
        <v>0.60377358490566035</v>
      </c>
      <c r="AM65">
        <v>152.90600000000001</v>
      </c>
      <c r="AP65">
        <f t="shared" si="24"/>
        <v>6.6552918672450881E-3</v>
      </c>
      <c r="AQ65">
        <f t="shared" si="59"/>
        <v>62</v>
      </c>
      <c r="AS65">
        <f t="shared" si="25"/>
        <v>64</v>
      </c>
      <c r="AT65">
        <f t="shared" si="3"/>
        <v>0.75294117647058822</v>
      </c>
      <c r="AU65">
        <v>63.576999999999998</v>
      </c>
      <c r="AX65">
        <f t="shared" si="26"/>
        <v>0.80881973734884915</v>
      </c>
      <c r="AY65">
        <f t="shared" si="60"/>
        <v>62</v>
      </c>
      <c r="BA65">
        <f t="shared" si="27"/>
        <v>64</v>
      </c>
      <c r="BB65">
        <v>0.22535211267605634</v>
      </c>
      <c r="BC65">
        <v>62.582000000000001</v>
      </c>
      <c r="BF65">
        <f t="shared" si="28"/>
        <v>0.21178922492700639</v>
      </c>
      <c r="BG65">
        <f t="shared" si="61"/>
        <v>62</v>
      </c>
      <c r="BI65">
        <f t="shared" si="29"/>
        <v>64</v>
      </c>
      <c r="BJ65">
        <f t="shared" si="4"/>
        <v>0.31219512195121951</v>
      </c>
      <c r="BK65">
        <v>30.699000000000002</v>
      </c>
      <c r="BN65">
        <f t="shared" si="30"/>
        <v>0.77579612462541148</v>
      </c>
      <c r="BO65">
        <f t="shared" si="62"/>
        <v>62</v>
      </c>
      <c r="BQ65">
        <f t="shared" si="31"/>
        <v>64</v>
      </c>
      <c r="BR65">
        <f t="shared" si="5"/>
        <v>0.20846905537459284</v>
      </c>
      <c r="BS65">
        <v>13.077</v>
      </c>
      <c r="BV65">
        <f t="shared" si="32"/>
        <v>0.60920549960544634</v>
      </c>
      <c r="BW65">
        <f t="shared" si="63"/>
        <v>62</v>
      </c>
      <c r="BY65">
        <f t="shared" si="33"/>
        <v>64</v>
      </c>
      <c r="BZ65">
        <f t="shared" si="6"/>
        <v>0.38095238095238093</v>
      </c>
      <c r="CA65">
        <v>4.62</v>
      </c>
      <c r="CD65">
        <f t="shared" si="34"/>
        <v>0.99499902446091693</v>
      </c>
      <c r="CE65">
        <f t="shared" si="64"/>
        <v>62</v>
      </c>
      <c r="CG65">
        <f t="shared" si="35"/>
        <v>64</v>
      </c>
      <c r="CH65">
        <f t="shared" si="7"/>
        <v>64</v>
      </c>
      <c r="CI65">
        <v>46.194790330809852</v>
      </c>
      <c r="CL65">
        <f t="shared" si="36"/>
        <v>0.34531927226323433</v>
      </c>
      <c r="CM65">
        <f t="shared" si="65"/>
        <v>62</v>
      </c>
      <c r="CO65">
        <f t="shared" si="37"/>
        <v>64</v>
      </c>
      <c r="CP65">
        <f t="shared" si="8"/>
        <v>3.5967179948297177</v>
      </c>
      <c r="CQ65">
        <v>8.7007999999999992</v>
      </c>
      <c r="CW65">
        <f t="shared" si="39"/>
        <v>64</v>
      </c>
      <c r="CX65">
        <f t="shared" si="9"/>
        <v>0.36571428571428571</v>
      </c>
      <c r="CY65" s="50">
        <v>3.2345999999999999</v>
      </c>
      <c r="DB65">
        <f t="shared" si="40"/>
        <v>1</v>
      </c>
      <c r="DC65">
        <f t="shared" si="67"/>
        <v>62</v>
      </c>
      <c r="DK65">
        <f t="shared" si="41"/>
        <v>0.99999999999980249</v>
      </c>
      <c r="DL65">
        <f t="shared" si="68"/>
        <v>62</v>
      </c>
      <c r="DO65">
        <f t="shared" si="10"/>
        <v>0</v>
      </c>
      <c r="DP65" s="2"/>
      <c r="DS65">
        <f t="shared" si="43"/>
        <v>0.10959806645271046</v>
      </c>
      <c r="DT65">
        <f t="shared" si="69"/>
        <v>62</v>
      </c>
      <c r="DW65">
        <f t="shared" si="11"/>
        <v>0</v>
      </c>
      <c r="DX65" s="2"/>
      <c r="EA65">
        <f t="shared" si="77"/>
        <v>0.8846044851040441</v>
      </c>
      <c r="EB65">
        <f t="shared" si="70"/>
        <v>62</v>
      </c>
      <c r="EE65">
        <f t="shared" si="12"/>
        <v>0</v>
      </c>
      <c r="EI65">
        <f t="shared" si="46"/>
        <v>0.99999998825890446</v>
      </c>
      <c r="EJ65">
        <f t="shared" si="71"/>
        <v>62</v>
      </c>
      <c r="EM65">
        <f t="shared" si="13"/>
        <v>0</v>
      </c>
      <c r="EQ65">
        <f t="shared" si="47"/>
        <v>1</v>
      </c>
      <c r="ER65">
        <f t="shared" si="72"/>
        <v>62</v>
      </c>
      <c r="EU65">
        <f t="shared" si="14"/>
        <v>0</v>
      </c>
      <c r="EV65" s="18"/>
      <c r="EY65">
        <f t="shared" si="49"/>
        <v>1.959668376976147E-2</v>
      </c>
      <c r="EZ65">
        <f t="shared" si="73"/>
        <v>62</v>
      </c>
      <c r="FC65">
        <f t="shared" si="15"/>
        <v>0</v>
      </c>
      <c r="FD65" s="2"/>
      <c r="FG65">
        <f t="shared" si="51"/>
        <v>0.51917319579489218</v>
      </c>
      <c r="FH65">
        <f t="shared" si="74"/>
        <v>62</v>
      </c>
      <c r="FK65">
        <f t="shared" si="16"/>
        <v>0</v>
      </c>
      <c r="FO65">
        <f t="shared" si="53"/>
        <v>1</v>
      </c>
      <c r="FP65">
        <f t="shared" si="75"/>
        <v>62</v>
      </c>
      <c r="FS65">
        <f t="shared" si="17"/>
        <v>0</v>
      </c>
      <c r="FW65">
        <f t="shared" si="55"/>
        <v>0.99999999999999933</v>
      </c>
      <c r="FX65">
        <f t="shared" si="76"/>
        <v>62</v>
      </c>
    </row>
    <row r="66" spans="3:180" x14ac:dyDescent="0.25">
      <c r="C66" s="18"/>
      <c r="F66">
        <f t="shared" si="19"/>
        <v>1.6065904150518661E-3</v>
      </c>
      <c r="G66">
        <f t="shared" si="56"/>
        <v>213</v>
      </c>
      <c r="O66">
        <f t="shared" si="20"/>
        <v>65</v>
      </c>
      <c r="Q66">
        <v>944.98</v>
      </c>
      <c r="T66">
        <f t="shared" si="0"/>
        <v>2.3550058714248815E-2</v>
      </c>
      <c r="U66">
        <f t="shared" si="57"/>
        <v>213</v>
      </c>
      <c r="AC66">
        <f t="shared" si="21"/>
        <v>65</v>
      </c>
      <c r="AD66">
        <f t="shared" si="1"/>
        <v>0.55278689639923118</v>
      </c>
      <c r="AE66">
        <v>133.45400000000001</v>
      </c>
      <c r="AH66">
        <f t="shared" si="22"/>
        <v>0.97850534036424464</v>
      </c>
      <c r="AI66">
        <f t="shared" si="58"/>
        <v>113</v>
      </c>
      <c r="AK66">
        <f t="shared" si="23"/>
        <v>65</v>
      </c>
      <c r="AL66">
        <f t="shared" si="2"/>
        <v>0.6132075471698113</v>
      </c>
      <c r="AM66">
        <v>153.68386216026144</v>
      </c>
      <c r="AP66">
        <f t="shared" si="24"/>
        <v>7.1683771298207072E-3</v>
      </c>
      <c r="AQ66">
        <f t="shared" si="59"/>
        <v>63</v>
      </c>
      <c r="AS66">
        <f t="shared" si="25"/>
        <v>65</v>
      </c>
      <c r="AT66">
        <f t="shared" si="3"/>
        <v>0.76470588235294112</v>
      </c>
      <c r="AU66">
        <v>63.9</v>
      </c>
      <c r="AX66">
        <f t="shared" si="26"/>
        <v>0.82072004749687633</v>
      </c>
      <c r="AY66">
        <f t="shared" si="60"/>
        <v>63</v>
      </c>
      <c r="BA66">
        <f t="shared" si="27"/>
        <v>65</v>
      </c>
      <c r="BB66">
        <v>0.22887323943661972</v>
      </c>
      <c r="BC66">
        <v>62.999000000000002</v>
      </c>
      <c r="BF66">
        <f t="shared" si="28"/>
        <v>0.21711874172833689</v>
      </c>
      <c r="BG66">
        <f t="shared" si="61"/>
        <v>63</v>
      </c>
      <c r="BI66">
        <f t="shared" si="29"/>
        <v>65</v>
      </c>
      <c r="BJ66">
        <f t="shared" si="4"/>
        <v>0.31707317073170732</v>
      </c>
      <c r="BK66">
        <v>30.757999999999999</v>
      </c>
      <c r="BN66">
        <f t="shared" si="30"/>
        <v>0.78871821030674338</v>
      </c>
      <c r="BO66">
        <f t="shared" si="62"/>
        <v>63</v>
      </c>
      <c r="BQ66">
        <f t="shared" si="31"/>
        <v>65</v>
      </c>
      <c r="BR66">
        <f t="shared" si="5"/>
        <v>0.21172638436482086</v>
      </c>
      <c r="BS66">
        <v>13.151999999999999</v>
      </c>
      <c r="BV66">
        <f t="shared" si="32"/>
        <v>0.61891328569158444</v>
      </c>
      <c r="BW66">
        <f t="shared" si="63"/>
        <v>63</v>
      </c>
      <c r="BY66">
        <f t="shared" si="33"/>
        <v>65</v>
      </c>
      <c r="BZ66">
        <f t="shared" si="6"/>
        <v>0.38690476190476192</v>
      </c>
      <c r="CA66">
        <v>4.63</v>
      </c>
      <c r="CD66">
        <f t="shared" si="34"/>
        <v>0.99574369178675248</v>
      </c>
      <c r="CE66">
        <f t="shared" si="64"/>
        <v>63</v>
      </c>
      <c r="CG66">
        <f t="shared" si="35"/>
        <v>65</v>
      </c>
      <c r="CH66">
        <f t="shared" si="7"/>
        <v>65</v>
      </c>
      <c r="CI66">
        <v>46.194790330809852</v>
      </c>
      <c r="CL66">
        <f t="shared" si="36"/>
        <v>0.35455446622839237</v>
      </c>
      <c r="CM66">
        <f t="shared" si="65"/>
        <v>63</v>
      </c>
      <c r="CO66">
        <f t="shared" si="37"/>
        <v>65</v>
      </c>
      <c r="CP66">
        <f t="shared" si="8"/>
        <v>3.6529167134989322</v>
      </c>
      <c r="CQ66" s="2">
        <v>8.8000000000000007</v>
      </c>
      <c r="CW66">
        <f t="shared" si="39"/>
        <v>65</v>
      </c>
      <c r="CX66">
        <f t="shared" si="9"/>
        <v>0.37142857142857144</v>
      </c>
      <c r="CY66" s="50">
        <v>3.2484999999999999</v>
      </c>
      <c r="DB66">
        <f t="shared" si="40"/>
        <v>1</v>
      </c>
      <c r="DC66">
        <f t="shared" si="67"/>
        <v>63</v>
      </c>
      <c r="DK66">
        <f t="shared" si="41"/>
        <v>0.99999999999994515</v>
      </c>
      <c r="DL66">
        <f t="shared" si="68"/>
        <v>63</v>
      </c>
      <c r="DO66">
        <f t="shared" si="10"/>
        <v>0</v>
      </c>
      <c r="DP66" s="2"/>
      <c r="DS66">
        <f t="shared" si="43"/>
        <v>0.1120305666047568</v>
      </c>
      <c r="DT66">
        <f t="shared" si="69"/>
        <v>63</v>
      </c>
      <c r="DW66">
        <f t="shared" si="11"/>
        <v>0</v>
      </c>
      <c r="DX66" s="2"/>
      <c r="EA66">
        <f t="shared" si="77"/>
        <v>0.89576790052625987</v>
      </c>
      <c r="EB66">
        <f t="shared" si="70"/>
        <v>63</v>
      </c>
      <c r="EE66">
        <f t="shared" si="12"/>
        <v>0</v>
      </c>
      <c r="EI66">
        <f t="shared" si="46"/>
        <v>0.99999999488732616</v>
      </c>
      <c r="EJ66">
        <f t="shared" si="71"/>
        <v>63</v>
      </c>
      <c r="EM66">
        <f t="shared" si="13"/>
        <v>0</v>
      </c>
      <c r="EQ66">
        <f t="shared" si="47"/>
        <v>1</v>
      </c>
      <c r="ER66">
        <f t="shared" si="72"/>
        <v>63</v>
      </c>
      <c r="EU66">
        <f t="shared" si="14"/>
        <v>0</v>
      </c>
      <c r="EV66" s="18"/>
      <c r="EY66">
        <f t="shared" si="49"/>
        <v>1.9980091014786292E-2</v>
      </c>
      <c r="EZ66">
        <f t="shared" si="73"/>
        <v>63</v>
      </c>
      <c r="FC66">
        <f t="shared" si="15"/>
        <v>0</v>
      </c>
      <c r="FD66" s="2"/>
      <c r="FG66">
        <f t="shared" si="51"/>
        <v>0.53555477419575392</v>
      </c>
      <c r="FH66">
        <f t="shared" si="74"/>
        <v>63</v>
      </c>
      <c r="FK66">
        <f t="shared" si="16"/>
        <v>0</v>
      </c>
      <c r="FO66">
        <f t="shared" si="53"/>
        <v>1</v>
      </c>
      <c r="FP66">
        <f t="shared" si="75"/>
        <v>63</v>
      </c>
      <c r="FS66">
        <f t="shared" si="17"/>
        <v>0</v>
      </c>
      <c r="FW66">
        <f t="shared" si="55"/>
        <v>0.99999999999999989</v>
      </c>
      <c r="FX66">
        <f t="shared" si="76"/>
        <v>63</v>
      </c>
    </row>
    <row r="67" spans="3:180" x14ac:dyDescent="0.25">
      <c r="F67">
        <f t="shared" si="19"/>
        <v>1.664872116920938E-3</v>
      </c>
      <c r="G67">
        <f t="shared" si="56"/>
        <v>214</v>
      </c>
      <c r="T67">
        <f t="shared" ref="T67:T130" si="78">_xlfn.NORM.DIST(U67,$R$3,$S$3,TRUE)</f>
        <v>2.3896016229437819E-2</v>
      </c>
      <c r="U67">
        <f t="shared" si="57"/>
        <v>214</v>
      </c>
      <c r="AH67">
        <f t="shared" si="22"/>
        <v>0.98161874692148299</v>
      </c>
      <c r="AI67">
        <f t="shared" si="58"/>
        <v>114</v>
      </c>
      <c r="AK67">
        <f t="shared" si="23"/>
        <v>66</v>
      </c>
      <c r="AL67">
        <f t="shared" ref="AL67:AL106" si="79">(AK67/(AO$9 +1))</f>
        <v>0.62264150943396224</v>
      </c>
      <c r="AM67">
        <v>153.9</v>
      </c>
      <c r="AP67">
        <f t="shared" si="24"/>
        <v>7.7160416104894653E-3</v>
      </c>
      <c r="AQ67">
        <f t="shared" si="59"/>
        <v>64</v>
      </c>
      <c r="AS67">
        <f t="shared" si="25"/>
        <v>66</v>
      </c>
      <c r="AT67">
        <f t="shared" ref="AT67:AT130" si="80">(AS67/(AW$9 +1))</f>
        <v>0.77647058823529413</v>
      </c>
      <c r="AU67" s="2">
        <v>64.121126877094284</v>
      </c>
      <c r="AX67">
        <f t="shared" si="26"/>
        <v>0.83214343177119487</v>
      </c>
      <c r="AY67">
        <f t="shared" si="60"/>
        <v>64</v>
      </c>
      <c r="BA67">
        <f t="shared" si="27"/>
        <v>66</v>
      </c>
      <c r="BB67">
        <v>0.23239436619718309</v>
      </c>
      <c r="BC67">
        <v>63.728000000000002</v>
      </c>
      <c r="BF67">
        <f t="shared" si="28"/>
        <v>0.22252493176114407</v>
      </c>
      <c r="BG67">
        <f t="shared" si="61"/>
        <v>64</v>
      </c>
      <c r="BI67">
        <f t="shared" si="29"/>
        <v>66</v>
      </c>
      <c r="BJ67">
        <f t="shared" ref="BJ67:BJ130" si="81">(BI67/(BM$9 +1))</f>
        <v>0.32195121951219513</v>
      </c>
      <c r="BK67">
        <v>30.760999999999999</v>
      </c>
      <c r="BN67">
        <f t="shared" si="30"/>
        <v>0.80119324001892356</v>
      </c>
      <c r="BO67">
        <f t="shared" si="62"/>
        <v>64</v>
      </c>
      <c r="BQ67">
        <f t="shared" si="31"/>
        <v>66</v>
      </c>
      <c r="BR67">
        <f t="shared" ref="BR67:BR130" si="82">(BQ67/(BU$9 +1))</f>
        <v>0.21498371335504887</v>
      </c>
      <c r="BS67">
        <v>13.352</v>
      </c>
      <c r="BV67">
        <f t="shared" si="32"/>
        <v>0.62854680161018273</v>
      </c>
      <c r="BW67">
        <f t="shared" si="63"/>
        <v>64</v>
      </c>
      <c r="BY67">
        <f t="shared" si="33"/>
        <v>66</v>
      </c>
      <c r="BZ67">
        <f t="shared" ref="BZ67:BZ130" si="83">(BY67/(CC$9 +1))</f>
        <v>0.39285714285714285</v>
      </c>
      <c r="CA67" s="2">
        <v>4.7</v>
      </c>
      <c r="CD67">
        <f t="shared" si="34"/>
        <v>0.99638760153298922</v>
      </c>
      <c r="CE67">
        <f t="shared" si="64"/>
        <v>64</v>
      </c>
      <c r="CG67">
        <f t="shared" si="35"/>
        <v>66</v>
      </c>
      <c r="CH67">
        <f t="shared" ref="CH67:CH117" si="84">(CG67/($FD$15 +1))</f>
        <v>66</v>
      </c>
      <c r="CI67">
        <v>46.502000000000002</v>
      </c>
      <c r="CL67">
        <f t="shared" si="36"/>
        <v>0.36387596498773817</v>
      </c>
      <c r="CM67">
        <f t="shared" si="65"/>
        <v>64</v>
      </c>
      <c r="CO67">
        <f t="shared" si="37"/>
        <v>66</v>
      </c>
      <c r="CP67">
        <f t="shared" ref="CP67:CP113" si="85">(CO67/($FT$15 +1))</f>
        <v>3.7091154321681463</v>
      </c>
      <c r="CQ67">
        <v>8.9435000000000002</v>
      </c>
      <c r="CW67">
        <f t="shared" si="39"/>
        <v>66</v>
      </c>
      <c r="CX67">
        <f t="shared" ref="CX67:CX130" si="86">(CW67/($DA$9 +1))</f>
        <v>0.37714285714285717</v>
      </c>
      <c r="CY67" s="50">
        <v>3.2682000000000002</v>
      </c>
      <c r="DB67">
        <f t="shared" si="40"/>
        <v>1</v>
      </c>
      <c r="DC67">
        <f t="shared" si="67"/>
        <v>64</v>
      </c>
      <c r="DK67">
        <f t="shared" si="41"/>
        <v>0.99999999999998523</v>
      </c>
      <c r="DL67">
        <f t="shared" si="68"/>
        <v>64</v>
      </c>
      <c r="DO67">
        <f t="shared" ref="DO67:DO130" si="87">(DN67/(DR$9 +1))</f>
        <v>0</v>
      </c>
      <c r="DS67">
        <f t="shared" si="43"/>
        <v>0.11450142325204019</v>
      </c>
      <c r="DT67">
        <f t="shared" si="69"/>
        <v>64</v>
      </c>
      <c r="DW67">
        <f t="shared" ref="DW67:DW130" si="88">(DV67/(DZ$9 +1))</f>
        <v>0</v>
      </c>
      <c r="EA67">
        <f t="shared" si="77"/>
        <v>0.90612689387374046</v>
      </c>
      <c r="EB67">
        <f t="shared" si="70"/>
        <v>64</v>
      </c>
      <c r="EE67">
        <f t="shared" ref="EE67:EE130" si="89">(ED67/(EH$9 +1))</f>
        <v>0</v>
      </c>
      <c r="EI67">
        <f t="shared" si="46"/>
        <v>0.99999999781745008</v>
      </c>
      <c r="EJ67">
        <f t="shared" si="71"/>
        <v>64</v>
      </c>
      <c r="EM67">
        <f t="shared" ref="EM67:EM130" si="90">(EL67/(EP$9 +1))</f>
        <v>0</v>
      </c>
      <c r="EQ67">
        <f t="shared" si="47"/>
        <v>1</v>
      </c>
      <c r="ER67">
        <f t="shared" si="72"/>
        <v>64</v>
      </c>
      <c r="EU67">
        <f t="shared" ref="EU67:EU130" si="91">(ET67/(EX$9 +1))</f>
        <v>0</v>
      </c>
      <c r="EY67">
        <f t="shared" si="49"/>
        <v>2.03698434503586E-2</v>
      </c>
      <c r="EZ67">
        <f t="shared" si="73"/>
        <v>64</v>
      </c>
      <c r="FC67">
        <f t="shared" ref="FC67:FC130" si="92">(FB67/(FF$9 +1))</f>
        <v>0</v>
      </c>
      <c r="FG67">
        <f t="shared" si="51"/>
        <v>0.55187629596329324</v>
      </c>
      <c r="FH67">
        <f t="shared" si="74"/>
        <v>64</v>
      </c>
      <c r="FK67">
        <f t="shared" ref="FK67:FK130" si="93">(FJ67/(FN$9 +1))</f>
        <v>0</v>
      </c>
      <c r="FO67">
        <f t="shared" si="53"/>
        <v>1</v>
      </c>
      <c r="FP67">
        <f t="shared" si="75"/>
        <v>64</v>
      </c>
      <c r="FS67">
        <f t="shared" ref="FS67:FS130" si="94">(FR67/(FV$9 +1))</f>
        <v>0</v>
      </c>
      <c r="FW67">
        <f t="shared" si="55"/>
        <v>1</v>
      </c>
      <c r="FX67">
        <f t="shared" si="76"/>
        <v>64</v>
      </c>
    </row>
    <row r="68" spans="3:180" x14ac:dyDescent="0.25">
      <c r="F68">
        <f t="shared" ref="F68:F131" si="95">_xlfn.NORM.DIST(G68,$D$3,$E$3,TRUE)</f>
        <v>1.7250731646848603E-3</v>
      </c>
      <c r="G68">
        <f t="shared" si="56"/>
        <v>215</v>
      </c>
      <c r="T68">
        <f t="shared" si="78"/>
        <v>2.4246235356498953E-2</v>
      </c>
      <c r="U68">
        <f t="shared" si="57"/>
        <v>215</v>
      </c>
      <c r="AH68">
        <f t="shared" ref="AH68:AH103" si="96">_xlfn.NORM.DIST(AI68,AF$3,AG$3,TRUE)</f>
        <v>0.98433947642442976</v>
      </c>
      <c r="AI68">
        <f t="shared" si="58"/>
        <v>115</v>
      </c>
      <c r="AK68">
        <f t="shared" ref="AK68:AK106" si="97">AK67+1</f>
        <v>67</v>
      </c>
      <c r="AL68">
        <f t="shared" si="79"/>
        <v>0.63207547169811318</v>
      </c>
      <c r="AM68">
        <v>154.44228409106577</v>
      </c>
      <c r="AP68">
        <f t="shared" ref="AP68:AP103" si="98">_xlfn.NORM.DIST(AQ68,AN$3,AO$3,TRUE)</f>
        <v>8.300201185306999E-3</v>
      </c>
      <c r="AQ68">
        <f t="shared" si="59"/>
        <v>65</v>
      </c>
      <c r="AS68">
        <f t="shared" ref="AS68:AS85" si="99">AS67+1</f>
        <v>67</v>
      </c>
      <c r="AT68">
        <f t="shared" si="80"/>
        <v>0.78823529411764703</v>
      </c>
      <c r="AU68">
        <v>64.137931034482762</v>
      </c>
      <c r="AX68">
        <f t="shared" ref="AX68:AX103" si="100">_xlfn.NORM.DIST(AY68,AV$3,AW$3,TRUE)</f>
        <v>0.84308725836503962</v>
      </c>
      <c r="AY68">
        <f t="shared" si="60"/>
        <v>65</v>
      </c>
      <c r="BA68">
        <f t="shared" ref="BA68:BA131" si="101">BA67+1</f>
        <v>67</v>
      </c>
      <c r="BB68">
        <v>0.23591549295774647</v>
      </c>
      <c r="BC68">
        <v>63.8</v>
      </c>
      <c r="BF68">
        <f t="shared" ref="BF68:BF103" si="102">_xlfn.NORM.DIST(BG68,BD$3,BE$3,TRUE)</f>
        <v>0.22800706844873955</v>
      </c>
      <c r="BG68">
        <f t="shared" si="61"/>
        <v>65</v>
      </c>
      <c r="BI68">
        <f t="shared" ref="BI68:BI131" si="103">BI67+1</f>
        <v>67</v>
      </c>
      <c r="BJ68">
        <f t="shared" si="81"/>
        <v>0.32682926829268294</v>
      </c>
      <c r="BK68">
        <v>31.690999999999999</v>
      </c>
      <c r="BN68">
        <f t="shared" ref="BN68:BN103" si="104">_xlfn.NORM.DIST(BO68,BL$3,BM$3,TRUE)</f>
        <v>0.81321348612262601</v>
      </c>
      <c r="BO68">
        <f t="shared" si="62"/>
        <v>65</v>
      </c>
      <c r="BQ68">
        <f t="shared" ref="BQ68:BQ131" si="105">BQ67+1</f>
        <v>67</v>
      </c>
      <c r="BR68">
        <f t="shared" si="82"/>
        <v>0.21824104234527689</v>
      </c>
      <c r="BS68">
        <v>13.414</v>
      </c>
      <c r="BV68">
        <f t="shared" ref="BV68:BV131" si="106">_xlfn.NORM.DIST(BW68,BT$3,BU$3,TRUE)</f>
        <v>0.6381004604505317</v>
      </c>
      <c r="BW68">
        <f t="shared" si="63"/>
        <v>65</v>
      </c>
      <c r="BY68">
        <f t="shared" ref="BY68:BY131" si="107">BY67+1</f>
        <v>67</v>
      </c>
      <c r="BZ68">
        <f t="shared" si="83"/>
        <v>0.39880952380952384</v>
      </c>
      <c r="CA68">
        <v>4.84</v>
      </c>
      <c r="CD68">
        <f t="shared" ref="CD68:CD103" si="108">_xlfn.NORM.DIST(CE68,CB$3,CC$3,TRUE)</f>
        <v>0.9969426889532258</v>
      </c>
      <c r="CE68">
        <f t="shared" si="64"/>
        <v>65</v>
      </c>
      <c r="CG68">
        <f t="shared" ref="CG68:CG131" si="109">CG67+1</f>
        <v>67</v>
      </c>
      <c r="CH68">
        <f t="shared" si="84"/>
        <v>67</v>
      </c>
      <c r="CI68">
        <v>47.15</v>
      </c>
      <c r="CL68">
        <f t="shared" ref="CL68:CL131" si="110">_xlfn.NORM.DIST(CM68,CJ$3,CK$3,TRUE)</f>
        <v>0.37327872708721999</v>
      </c>
      <c r="CM68">
        <f t="shared" si="65"/>
        <v>65</v>
      </c>
      <c r="CO68">
        <f t="shared" ref="CO68:CO131" si="111">CO67+1</f>
        <v>67</v>
      </c>
      <c r="CP68">
        <f t="shared" si="85"/>
        <v>3.7653141508373609</v>
      </c>
      <c r="CQ68">
        <v>8.9830000000000005</v>
      </c>
      <c r="CW68">
        <f t="shared" ref="CW68:CW131" si="112">CW67+1</f>
        <v>67</v>
      </c>
      <c r="CX68">
        <f t="shared" si="86"/>
        <v>0.38285714285714284</v>
      </c>
      <c r="CY68" s="50">
        <v>3.2884000000000002</v>
      </c>
      <c r="DB68">
        <f t="shared" ref="DB68:DB131" si="113">_xlfn.NORM.DIST(DC68,CZ$3,DA$3,TRUE)</f>
        <v>1</v>
      </c>
      <c r="DC68">
        <f t="shared" si="67"/>
        <v>65</v>
      </c>
      <c r="DK68">
        <f t="shared" ref="DK68:DK131" si="114">_xlfn.NORM.DIST(DL68,DI$3,DJ$3,TRUE)</f>
        <v>0.99999999999999611</v>
      </c>
      <c r="DL68">
        <f t="shared" si="68"/>
        <v>65</v>
      </c>
      <c r="DO68">
        <f t="shared" si="87"/>
        <v>0</v>
      </c>
      <c r="DS68">
        <f t="shared" ref="DS68:DS131" si="115">_xlfn.NORM.DIST(DT68,DQ$3,DR$3,TRUE)</f>
        <v>0.11701082563107454</v>
      </c>
      <c r="DT68">
        <f t="shared" si="69"/>
        <v>65</v>
      </c>
      <c r="DW68">
        <f t="shared" si="88"/>
        <v>0</v>
      </c>
      <c r="EA68">
        <f t="shared" si="77"/>
        <v>0.91570549750213193</v>
      </c>
      <c r="EB68">
        <f t="shared" si="70"/>
        <v>65</v>
      </c>
      <c r="EE68">
        <f t="shared" si="89"/>
        <v>0</v>
      </c>
      <c r="EI68">
        <f t="shared" ref="EI68:EI131" si="116">_xlfn.NORM.DIST(EJ68,EG$3,EH$3,TRUE)</f>
        <v>0.99999999908662873</v>
      </c>
      <c r="EJ68">
        <f t="shared" si="71"/>
        <v>65</v>
      </c>
      <c r="EM68">
        <f t="shared" si="90"/>
        <v>0</v>
      </c>
      <c r="EQ68">
        <f t="shared" ref="EQ68:EQ93" si="117">_xlfn.NORM.DIST(ER68,EO$3,EP$3,TRUE)</f>
        <v>1</v>
      </c>
      <c r="ER68">
        <f t="shared" si="72"/>
        <v>65</v>
      </c>
      <c r="EU68">
        <f t="shared" si="91"/>
        <v>0</v>
      </c>
      <c r="EY68">
        <f t="shared" ref="EY68:EY131" si="118">_xlfn.NORM.DIST(EZ68,EW$3,EX$3,TRUE)</f>
        <v>2.0766020789166201E-2</v>
      </c>
      <c r="EZ68">
        <f t="shared" si="73"/>
        <v>65</v>
      </c>
      <c r="FC68">
        <f t="shared" si="92"/>
        <v>0</v>
      </c>
      <c r="FG68">
        <f t="shared" ref="FG68:FG93" si="119">_xlfn.NORM.DIST(FH68,FE$3,FF$3,TRUE)</f>
        <v>0.5681104557133243</v>
      </c>
      <c r="FH68">
        <f t="shared" si="74"/>
        <v>65</v>
      </c>
      <c r="FK68">
        <f t="shared" si="93"/>
        <v>0</v>
      </c>
      <c r="FO68">
        <f t="shared" ref="FO68:FO131" si="120">_xlfn.NORM.DIST(FP68,FM$3,FN$3,TRUE)</f>
        <v>1</v>
      </c>
      <c r="FP68">
        <f t="shared" si="75"/>
        <v>65</v>
      </c>
      <c r="FS68">
        <f t="shared" si="94"/>
        <v>0</v>
      </c>
      <c r="FW68">
        <f t="shared" ref="FW68:FW131" si="121">_xlfn.NORM.DIST(FX68,FU$3,FV$3,TRUE)</f>
        <v>1</v>
      </c>
      <c r="FX68">
        <f t="shared" si="76"/>
        <v>65</v>
      </c>
    </row>
    <row r="69" spans="3:180" x14ac:dyDescent="0.25">
      <c r="F69">
        <f t="shared" si="95"/>
        <v>1.7872491911565243E-3</v>
      </c>
      <c r="G69">
        <f t="shared" ref="G69:G132" si="122">G68+1</f>
        <v>216</v>
      </c>
      <c r="T69">
        <f t="shared" si="78"/>
        <v>2.4600755025509933E-2</v>
      </c>
      <c r="U69">
        <f t="shared" ref="U69:U132" si="123">U68+1</f>
        <v>216</v>
      </c>
      <c r="AH69">
        <f t="shared" si="96"/>
        <v>0.98670716389348712</v>
      </c>
      <c r="AI69">
        <f t="shared" ref="AI69:AI103" si="124">AI68+1</f>
        <v>116</v>
      </c>
      <c r="AK69">
        <f t="shared" si="97"/>
        <v>68</v>
      </c>
      <c r="AL69">
        <f t="shared" si="79"/>
        <v>0.64150943396226412</v>
      </c>
      <c r="AM69" s="2">
        <v>155.52099999999999</v>
      </c>
      <c r="AP69">
        <f t="shared" si="98"/>
        <v>8.9228459105806478E-3</v>
      </c>
      <c r="AQ69">
        <f t="shared" ref="AQ69:AQ132" si="125">AQ68+1</f>
        <v>66</v>
      </c>
      <c r="AS69">
        <f t="shared" si="99"/>
        <v>68</v>
      </c>
      <c r="AT69">
        <f t="shared" si="80"/>
        <v>0.8</v>
      </c>
      <c r="AU69">
        <v>64.19</v>
      </c>
      <c r="AX69">
        <f t="shared" si="100"/>
        <v>0.85355086802154823</v>
      </c>
      <c r="AY69">
        <f t="shared" ref="AY69:AY103" si="126">AY68+1</f>
        <v>66</v>
      </c>
      <c r="BA69">
        <f t="shared" si="101"/>
        <v>68</v>
      </c>
      <c r="BB69">
        <v>0.23943661971830985</v>
      </c>
      <c r="BC69">
        <v>64.652000000000001</v>
      </c>
      <c r="BF69">
        <f t="shared" si="102"/>
        <v>0.23356436397467675</v>
      </c>
      <c r="BG69">
        <f t="shared" ref="BG69:BG132" si="127">BG68+1</f>
        <v>66</v>
      </c>
      <c r="BI69">
        <f t="shared" si="103"/>
        <v>68</v>
      </c>
      <c r="BJ69">
        <f t="shared" si="81"/>
        <v>0.33170731707317075</v>
      </c>
      <c r="BK69">
        <v>31.862068965517242</v>
      </c>
      <c r="BN69">
        <f t="shared" si="104"/>
        <v>0.82477322247267426</v>
      </c>
      <c r="BO69">
        <f t="shared" ref="BO69:BO103" si="128">BO68+1</f>
        <v>66</v>
      </c>
      <c r="BQ69">
        <f t="shared" si="105"/>
        <v>68</v>
      </c>
      <c r="BR69">
        <f t="shared" si="82"/>
        <v>0.22149837133550487</v>
      </c>
      <c r="BS69">
        <v>13.5</v>
      </c>
      <c r="BV69">
        <f t="shared" si="106"/>
        <v>0.64756882402096028</v>
      </c>
      <c r="BW69">
        <f t="shared" ref="BW69:BW132" si="129">BW68+1</f>
        <v>66</v>
      </c>
      <c r="BY69">
        <f t="shared" si="107"/>
        <v>68</v>
      </c>
      <c r="BZ69">
        <f t="shared" si="83"/>
        <v>0.40476190476190477</v>
      </c>
      <c r="CA69">
        <v>4.8499999999999996</v>
      </c>
      <c r="CD69">
        <f t="shared" si="108"/>
        <v>0.99741974725525462</v>
      </c>
      <c r="CE69">
        <f t="shared" ref="CE69:CE103" si="130">CE68+1</f>
        <v>66</v>
      </c>
      <c r="CG69">
        <f t="shared" si="109"/>
        <v>68</v>
      </c>
      <c r="CH69">
        <f t="shared" si="84"/>
        <v>68</v>
      </c>
      <c r="CI69">
        <v>47.308999999999997</v>
      </c>
      <c r="CL69">
        <f t="shared" si="110"/>
        <v>0.38275756566221397</v>
      </c>
      <c r="CM69">
        <f t="shared" ref="CM69:CM132" si="131">CM68+1</f>
        <v>66</v>
      </c>
      <c r="CO69">
        <f t="shared" si="111"/>
        <v>68</v>
      </c>
      <c r="CP69">
        <f t="shared" si="85"/>
        <v>3.821512869506575</v>
      </c>
      <c r="CQ69">
        <v>9.0809999999999995</v>
      </c>
      <c r="CW69">
        <f t="shared" si="112"/>
        <v>68</v>
      </c>
      <c r="CX69">
        <f t="shared" si="86"/>
        <v>0.38857142857142857</v>
      </c>
      <c r="CY69" s="50">
        <v>3.3327</v>
      </c>
      <c r="DB69">
        <f t="shared" si="113"/>
        <v>1</v>
      </c>
      <c r="DC69">
        <f t="shared" ref="DC69:DC132" si="132">DC68+1</f>
        <v>66</v>
      </c>
      <c r="DK69">
        <f t="shared" si="114"/>
        <v>0.999999999999999</v>
      </c>
      <c r="DL69">
        <f t="shared" ref="DL69:DL132" si="133">DL68+1</f>
        <v>66</v>
      </c>
      <c r="DO69">
        <f t="shared" si="87"/>
        <v>0</v>
      </c>
      <c r="DS69">
        <f t="shared" si="115"/>
        <v>0.1195589530659289</v>
      </c>
      <c r="DT69">
        <f t="shared" ref="DT69:DT132" si="134">DT68+1</f>
        <v>66</v>
      </c>
      <c r="DW69">
        <f t="shared" si="88"/>
        <v>0</v>
      </c>
      <c r="EA69">
        <f t="shared" si="77"/>
        <v>0.92453123548848759</v>
      </c>
      <c r="EB69">
        <f t="shared" ref="EB69:EB93" si="135">EB68+1</f>
        <v>66</v>
      </c>
      <c r="EE69">
        <f t="shared" si="89"/>
        <v>0</v>
      </c>
      <c r="EI69">
        <f t="shared" si="116"/>
        <v>0.99999999962529584</v>
      </c>
      <c r="EJ69">
        <f t="shared" ref="EJ69:EJ132" si="136">EJ68+1</f>
        <v>66</v>
      </c>
      <c r="EM69">
        <f t="shared" si="90"/>
        <v>0</v>
      </c>
      <c r="EQ69">
        <f t="shared" si="117"/>
        <v>1</v>
      </c>
      <c r="ER69">
        <f t="shared" ref="ER69:ER93" si="137">ER68+1</f>
        <v>66</v>
      </c>
      <c r="EU69">
        <f t="shared" si="91"/>
        <v>0</v>
      </c>
      <c r="EY69">
        <f t="shared" si="118"/>
        <v>2.1168703230724291E-2</v>
      </c>
      <c r="EZ69">
        <f t="shared" ref="EZ69:EZ132" si="138">EZ68+1</f>
        <v>66</v>
      </c>
      <c r="FC69">
        <f t="shared" si="92"/>
        <v>0</v>
      </c>
      <c r="FG69">
        <f t="shared" si="119"/>
        <v>0.58423038917297776</v>
      </c>
      <c r="FH69">
        <f t="shared" ref="FH69:FH119" si="139">FH68+1</f>
        <v>66</v>
      </c>
      <c r="FK69">
        <f t="shared" si="93"/>
        <v>0</v>
      </c>
      <c r="FO69">
        <f t="shared" si="120"/>
        <v>1</v>
      </c>
      <c r="FP69">
        <f t="shared" ref="FP69:FP132" si="140">FP68+1</f>
        <v>66</v>
      </c>
      <c r="FS69">
        <f t="shared" si="94"/>
        <v>0</v>
      </c>
      <c r="FW69">
        <f t="shared" si="121"/>
        <v>1</v>
      </c>
      <c r="FX69">
        <f t="shared" ref="FX69:FX132" si="141">FX68+1</f>
        <v>66</v>
      </c>
    </row>
    <row r="70" spans="3:180" x14ac:dyDescent="0.25">
      <c r="F70">
        <f t="shared" si="95"/>
        <v>1.8514571651638573E-3</v>
      </c>
      <c r="G70">
        <f t="shared" si="122"/>
        <v>217</v>
      </c>
      <c r="T70">
        <f t="shared" si="78"/>
        <v>2.4959614313462636E-2</v>
      </c>
      <c r="U70">
        <f t="shared" si="123"/>
        <v>217</v>
      </c>
      <c r="AH70">
        <f t="shared" si="96"/>
        <v>0.98875904817521898</v>
      </c>
      <c r="AI70">
        <f t="shared" si="124"/>
        <v>117</v>
      </c>
      <c r="AK70">
        <f t="shared" si="97"/>
        <v>69</v>
      </c>
      <c r="AL70">
        <f t="shared" si="79"/>
        <v>0.65094339622641506</v>
      </c>
      <c r="AM70">
        <v>155.81100000000001</v>
      </c>
      <c r="AP70">
        <f t="shared" si="98"/>
        <v>9.586040564581462E-3</v>
      </c>
      <c r="AQ70">
        <f t="shared" si="125"/>
        <v>67</v>
      </c>
      <c r="AS70">
        <f t="shared" si="99"/>
        <v>69</v>
      </c>
      <c r="AT70">
        <f t="shared" si="80"/>
        <v>0.81176470588235294</v>
      </c>
      <c r="AU70">
        <v>64.34482758620689</v>
      </c>
      <c r="AX70">
        <f t="shared" si="100"/>
        <v>0.86353549322851064</v>
      </c>
      <c r="AY70">
        <f t="shared" si="126"/>
        <v>67</v>
      </c>
      <c r="BA70">
        <f t="shared" si="101"/>
        <v>69</v>
      </c>
      <c r="BB70">
        <v>0.24295774647887325</v>
      </c>
      <c r="BC70">
        <v>66.123000000000005</v>
      </c>
      <c r="BF70">
        <f t="shared" si="102"/>
        <v>0.23919596922684447</v>
      </c>
      <c r="BG70">
        <f t="shared" si="127"/>
        <v>67</v>
      </c>
      <c r="BI70">
        <f t="shared" si="103"/>
        <v>69</v>
      </c>
      <c r="BJ70">
        <f t="shared" si="81"/>
        <v>0.33658536585365856</v>
      </c>
      <c r="BK70">
        <v>32.088000000000001</v>
      </c>
      <c r="BN70">
        <f t="shared" si="104"/>
        <v>0.83586868208618925</v>
      </c>
      <c r="BO70">
        <f t="shared" si="128"/>
        <v>67</v>
      </c>
      <c r="BQ70">
        <f t="shared" si="105"/>
        <v>69</v>
      </c>
      <c r="BR70">
        <f t="shared" si="82"/>
        <v>0.22475570032573289</v>
      </c>
      <c r="BS70">
        <v>13.686999999999999</v>
      </c>
      <c r="BV70">
        <f t="shared" si="106"/>
        <v>0.65694661202711058</v>
      </c>
      <c r="BW70">
        <f t="shared" si="129"/>
        <v>67</v>
      </c>
      <c r="BY70">
        <f t="shared" si="107"/>
        <v>69</v>
      </c>
      <c r="BZ70">
        <f t="shared" si="83"/>
        <v>0.4107142857142857</v>
      </c>
      <c r="CA70">
        <v>4.9000000000000004</v>
      </c>
      <c r="CD70">
        <f t="shared" si="108"/>
        <v>0.99782849485683045</v>
      </c>
      <c r="CE70">
        <f t="shared" si="130"/>
        <v>67</v>
      </c>
      <c r="CG70">
        <f t="shared" si="109"/>
        <v>69</v>
      </c>
      <c r="CH70">
        <f t="shared" si="84"/>
        <v>69</v>
      </c>
      <c r="CI70">
        <v>47.466999999999999</v>
      </c>
      <c r="CL70">
        <f t="shared" si="110"/>
        <v>0.39230715692751772</v>
      </c>
      <c r="CM70">
        <f t="shared" si="131"/>
        <v>67</v>
      </c>
      <c r="CO70">
        <f t="shared" si="111"/>
        <v>69</v>
      </c>
      <c r="CP70">
        <f t="shared" si="85"/>
        <v>3.8777115881757895</v>
      </c>
      <c r="CQ70">
        <v>9.1419999999999995</v>
      </c>
      <c r="CW70">
        <f t="shared" si="112"/>
        <v>69</v>
      </c>
      <c r="CX70">
        <f t="shared" si="86"/>
        <v>0.39428571428571429</v>
      </c>
      <c r="CY70" s="50">
        <v>3.3496000000000001</v>
      </c>
      <c r="DB70">
        <f t="shared" si="113"/>
        <v>1</v>
      </c>
      <c r="DC70">
        <f t="shared" si="132"/>
        <v>67</v>
      </c>
      <c r="DK70">
        <f t="shared" si="114"/>
        <v>0.99999999999999978</v>
      </c>
      <c r="DL70">
        <f t="shared" si="133"/>
        <v>67</v>
      </c>
      <c r="DO70">
        <f t="shared" si="87"/>
        <v>0</v>
      </c>
      <c r="DS70">
        <f t="shared" si="115"/>
        <v>0.12214597472466565</v>
      </c>
      <c r="DT70">
        <f t="shared" si="134"/>
        <v>67</v>
      </c>
      <c r="DW70">
        <f t="shared" si="88"/>
        <v>0</v>
      </c>
      <c r="EA70">
        <f t="shared" si="77"/>
        <v>0.93263457505937519</v>
      </c>
      <c r="EB70">
        <f t="shared" si="135"/>
        <v>67</v>
      </c>
      <c r="EE70">
        <f t="shared" si="89"/>
        <v>0</v>
      </c>
      <c r="EI70">
        <f t="shared" si="116"/>
        <v>0.99999999984931176</v>
      </c>
      <c r="EJ70">
        <f t="shared" si="136"/>
        <v>67</v>
      </c>
      <c r="EM70">
        <f t="shared" si="90"/>
        <v>0</v>
      </c>
      <c r="EQ70">
        <f t="shared" si="117"/>
        <v>1</v>
      </c>
      <c r="ER70">
        <f t="shared" si="137"/>
        <v>67</v>
      </c>
      <c r="EU70">
        <f t="shared" si="91"/>
        <v>0</v>
      </c>
      <c r="EY70">
        <f t="shared" si="118"/>
        <v>2.1577971453897012E-2</v>
      </c>
      <c r="EZ70">
        <f t="shared" si="138"/>
        <v>67</v>
      </c>
      <c r="FC70">
        <f t="shared" si="92"/>
        <v>0</v>
      </c>
      <c r="FG70">
        <f t="shared" si="119"/>
        <v>0.60020980642382671</v>
      </c>
      <c r="FH70">
        <f t="shared" si="139"/>
        <v>67</v>
      </c>
      <c r="FK70">
        <f t="shared" si="93"/>
        <v>0</v>
      </c>
      <c r="FO70">
        <f t="shared" si="120"/>
        <v>1</v>
      </c>
      <c r="FP70">
        <f t="shared" si="140"/>
        <v>67</v>
      </c>
      <c r="FS70">
        <f t="shared" si="94"/>
        <v>0</v>
      </c>
      <c r="FW70">
        <f t="shared" si="121"/>
        <v>1</v>
      </c>
      <c r="FX70">
        <f t="shared" si="141"/>
        <v>67</v>
      </c>
    </row>
    <row r="71" spans="3:180" x14ac:dyDescent="0.25">
      <c r="F71">
        <f t="shared" si="95"/>
        <v>1.917755414134751E-3</v>
      </c>
      <c r="G71">
        <f t="shared" si="122"/>
        <v>218</v>
      </c>
      <c r="T71">
        <f t="shared" si="78"/>
        <v>2.5322852441551361E-2</v>
      </c>
      <c r="U71">
        <f t="shared" si="123"/>
        <v>218</v>
      </c>
      <c r="AH71">
        <f t="shared" si="96"/>
        <v>0.9905298535555952</v>
      </c>
      <c r="AI71">
        <f t="shared" si="124"/>
        <v>118</v>
      </c>
      <c r="AK71">
        <f t="shared" si="97"/>
        <v>70</v>
      </c>
      <c r="AL71">
        <f t="shared" si="79"/>
        <v>0.660377358490566</v>
      </c>
      <c r="AM71">
        <v>156.465</v>
      </c>
      <c r="AP71">
        <f t="shared" si="98"/>
        <v>1.0291925006097501E-2</v>
      </c>
      <c r="AQ71">
        <f t="shared" si="125"/>
        <v>68</v>
      </c>
      <c r="AS71">
        <f t="shared" si="99"/>
        <v>70</v>
      </c>
      <c r="AT71">
        <f t="shared" si="80"/>
        <v>0.82352941176470584</v>
      </c>
      <c r="AU71">
        <v>65.3</v>
      </c>
      <c r="AX71">
        <f t="shared" si="100"/>
        <v>0.87304416628950809</v>
      </c>
      <c r="AY71">
        <f t="shared" si="126"/>
        <v>68</v>
      </c>
      <c r="BA71">
        <f t="shared" si="101"/>
        <v>70</v>
      </c>
      <c r="BB71">
        <v>0.24647887323943662</v>
      </c>
      <c r="BC71">
        <v>66.927000000000007</v>
      </c>
      <c r="BF71">
        <f t="shared" si="102"/>
        <v>0.24490097382314857</v>
      </c>
      <c r="BG71">
        <f t="shared" si="127"/>
        <v>68</v>
      </c>
      <c r="BI71">
        <f t="shared" si="103"/>
        <v>70</v>
      </c>
      <c r="BJ71">
        <f t="shared" si="81"/>
        <v>0.34146341463414637</v>
      </c>
      <c r="BK71">
        <v>33.279000000000003</v>
      </c>
      <c r="BN71">
        <f t="shared" si="104"/>
        <v>0.84649800163705324</v>
      </c>
      <c r="BO71">
        <f t="shared" si="128"/>
        <v>68</v>
      </c>
      <c r="BQ71">
        <f t="shared" si="105"/>
        <v>70</v>
      </c>
      <c r="BR71">
        <f t="shared" si="82"/>
        <v>0.2280130293159609</v>
      </c>
      <c r="BS71">
        <v>13.715</v>
      </c>
      <c r="BV71">
        <f t="shared" si="106"/>
        <v>0.66622871076351875</v>
      </c>
      <c r="BW71">
        <f t="shared" si="129"/>
        <v>68</v>
      </c>
      <c r="BY71">
        <f t="shared" si="107"/>
        <v>70</v>
      </c>
      <c r="BZ71">
        <f t="shared" si="83"/>
        <v>0.41666666666666669</v>
      </c>
      <c r="CA71">
        <v>5.1349999999999998</v>
      </c>
      <c r="CD71">
        <f t="shared" si="108"/>
        <v>0.99817764535253262</v>
      </c>
      <c r="CE71">
        <f t="shared" si="130"/>
        <v>68</v>
      </c>
      <c r="CG71">
        <f t="shared" si="109"/>
        <v>70</v>
      </c>
      <c r="CH71">
        <f t="shared" si="84"/>
        <v>70</v>
      </c>
      <c r="CI71">
        <v>47.622</v>
      </c>
      <c r="CL71">
        <f t="shared" si="110"/>
        <v>0.4019220490777578</v>
      </c>
      <c r="CM71">
        <f t="shared" si="131"/>
        <v>68</v>
      </c>
      <c r="CO71">
        <f t="shared" si="111"/>
        <v>70</v>
      </c>
      <c r="CP71">
        <f t="shared" si="85"/>
        <v>3.9339103068450036</v>
      </c>
      <c r="CQ71" s="2">
        <v>9.2029999999999994</v>
      </c>
      <c r="CW71">
        <f t="shared" si="112"/>
        <v>70</v>
      </c>
      <c r="CX71">
        <f t="shared" si="86"/>
        <v>0.4</v>
      </c>
      <c r="CY71" s="50">
        <v>3.363</v>
      </c>
      <c r="DB71">
        <f t="shared" si="113"/>
        <v>1</v>
      </c>
      <c r="DC71">
        <f t="shared" si="132"/>
        <v>68</v>
      </c>
      <c r="DK71">
        <f t="shared" si="114"/>
        <v>0.99999999999999989</v>
      </c>
      <c r="DL71">
        <f t="shared" si="133"/>
        <v>68</v>
      </c>
      <c r="DO71">
        <f t="shared" si="87"/>
        <v>0</v>
      </c>
      <c r="DS71">
        <f t="shared" si="115"/>
        <v>0.12477204937879756</v>
      </c>
      <c r="DT71">
        <f t="shared" si="134"/>
        <v>68</v>
      </c>
      <c r="DW71">
        <f t="shared" si="88"/>
        <v>0</v>
      </c>
      <c r="EA71">
        <f t="shared" si="77"/>
        <v>0.94004838121749967</v>
      </c>
      <c r="EB71">
        <f t="shared" si="135"/>
        <v>68</v>
      </c>
      <c r="EE71">
        <f t="shared" si="89"/>
        <v>0</v>
      </c>
      <c r="EI71">
        <f t="shared" si="116"/>
        <v>0.99999999994059652</v>
      </c>
      <c r="EJ71">
        <f t="shared" si="136"/>
        <v>68</v>
      </c>
      <c r="EM71">
        <f t="shared" si="90"/>
        <v>0</v>
      </c>
      <c r="EQ71">
        <f t="shared" si="117"/>
        <v>1</v>
      </c>
      <c r="ER71">
        <f t="shared" si="137"/>
        <v>68</v>
      </c>
      <c r="EU71">
        <f t="shared" si="91"/>
        <v>0</v>
      </c>
      <c r="EY71">
        <f t="shared" si="118"/>
        <v>2.1993906609172727E-2</v>
      </c>
      <c r="EZ71">
        <f t="shared" si="138"/>
        <v>68</v>
      </c>
      <c r="FC71">
        <f t="shared" si="92"/>
        <v>0</v>
      </c>
      <c r="FG71">
        <f t="shared" si="119"/>
        <v>0.61602312033459228</v>
      </c>
      <c r="FH71">
        <f t="shared" si="139"/>
        <v>68</v>
      </c>
      <c r="FK71">
        <f t="shared" si="93"/>
        <v>0</v>
      </c>
      <c r="FO71">
        <f t="shared" si="120"/>
        <v>1</v>
      </c>
      <c r="FP71">
        <f t="shared" si="140"/>
        <v>68</v>
      </c>
      <c r="FS71">
        <f t="shared" si="94"/>
        <v>0</v>
      </c>
      <c r="FW71">
        <f t="shared" si="121"/>
        <v>1</v>
      </c>
      <c r="FX71">
        <f t="shared" si="141"/>
        <v>68</v>
      </c>
    </row>
    <row r="72" spans="3:180" x14ac:dyDescent="0.25">
      <c r="F72">
        <f t="shared" si="95"/>
        <v>1.9862036467472965E-3</v>
      </c>
      <c r="G72">
        <f t="shared" si="122"/>
        <v>219</v>
      </c>
      <c r="T72">
        <f t="shared" si="78"/>
        <v>2.5690508772405262E-2</v>
      </c>
      <c r="U72">
        <f t="shared" si="123"/>
        <v>219</v>
      </c>
      <c r="AH72">
        <f t="shared" si="96"/>
        <v>0.99205172609371528</v>
      </c>
      <c r="AI72">
        <f t="shared" si="124"/>
        <v>119</v>
      </c>
      <c r="AK72">
        <f t="shared" si="97"/>
        <v>71</v>
      </c>
      <c r="AL72">
        <f t="shared" si="79"/>
        <v>0.66981132075471694</v>
      </c>
      <c r="AM72">
        <v>156.90100000000001</v>
      </c>
      <c r="AP72">
        <f t="shared" si="98"/>
        <v>1.1042714336522224E-2</v>
      </c>
      <c r="AQ72">
        <f t="shared" si="125"/>
        <v>69</v>
      </c>
      <c r="AS72">
        <f t="shared" si="99"/>
        <v>71</v>
      </c>
      <c r="AT72">
        <f t="shared" si="80"/>
        <v>0.83529411764705885</v>
      </c>
      <c r="AU72">
        <v>66.8</v>
      </c>
      <c r="AX72">
        <f t="shared" si="100"/>
        <v>0.88208161765989002</v>
      </c>
      <c r="AY72">
        <f t="shared" si="126"/>
        <v>69</v>
      </c>
      <c r="BA72">
        <f t="shared" si="101"/>
        <v>71</v>
      </c>
      <c r="BB72">
        <v>0.25</v>
      </c>
      <c r="BC72">
        <v>67.06</v>
      </c>
      <c r="BF72">
        <f t="shared" si="102"/>
        <v>0.25067840621984239</v>
      </c>
      <c r="BG72">
        <f t="shared" si="127"/>
        <v>69</v>
      </c>
      <c r="BI72">
        <f t="shared" si="103"/>
        <v>71</v>
      </c>
      <c r="BJ72">
        <f t="shared" si="81"/>
        <v>0.34634146341463412</v>
      </c>
      <c r="BK72">
        <v>33.402000000000001</v>
      </c>
      <c r="BN72">
        <f t="shared" si="104"/>
        <v>0.85666115381670016</v>
      </c>
      <c r="BO72">
        <f t="shared" si="128"/>
        <v>69</v>
      </c>
      <c r="BQ72">
        <f t="shared" si="105"/>
        <v>71</v>
      </c>
      <c r="BR72">
        <f t="shared" si="82"/>
        <v>0.23127035830618892</v>
      </c>
      <c r="BS72">
        <v>14</v>
      </c>
      <c r="BV72">
        <f t="shared" si="106"/>
        <v>0.67541018129515529</v>
      </c>
      <c r="BW72">
        <f t="shared" si="129"/>
        <v>69</v>
      </c>
      <c r="BY72">
        <f t="shared" si="107"/>
        <v>71</v>
      </c>
      <c r="BZ72">
        <f t="shared" si="83"/>
        <v>0.42261904761904762</v>
      </c>
      <c r="CA72">
        <v>5.4050000000000002</v>
      </c>
      <c r="CD72">
        <f t="shared" si="108"/>
        <v>0.99847497881953773</v>
      </c>
      <c r="CE72">
        <f t="shared" si="130"/>
        <v>69</v>
      </c>
      <c r="CG72">
        <f t="shared" si="109"/>
        <v>71</v>
      </c>
      <c r="CH72">
        <f t="shared" si="84"/>
        <v>71</v>
      </c>
      <c r="CI72">
        <v>47.682000000000002</v>
      </c>
      <c r="CL72">
        <f t="shared" si="110"/>
        <v>0.41159667157364294</v>
      </c>
      <c r="CM72">
        <f t="shared" si="131"/>
        <v>69</v>
      </c>
      <c r="CO72">
        <f t="shared" si="111"/>
        <v>71</v>
      </c>
      <c r="CP72">
        <f t="shared" si="85"/>
        <v>3.9901090255142182</v>
      </c>
      <c r="CQ72">
        <v>9.2199000000000009</v>
      </c>
      <c r="CW72">
        <f t="shared" si="112"/>
        <v>71</v>
      </c>
      <c r="CX72">
        <f t="shared" si="86"/>
        <v>0.40571428571428569</v>
      </c>
      <c r="CY72" s="50">
        <v>3.4011999999999998</v>
      </c>
      <c r="DB72">
        <f t="shared" si="113"/>
        <v>1</v>
      </c>
      <c r="DC72">
        <f t="shared" si="132"/>
        <v>69</v>
      </c>
      <c r="DK72">
        <f t="shared" si="114"/>
        <v>1</v>
      </c>
      <c r="DL72">
        <f t="shared" si="133"/>
        <v>69</v>
      </c>
      <c r="DO72">
        <f t="shared" si="87"/>
        <v>0</v>
      </c>
      <c r="DS72">
        <f t="shared" si="115"/>
        <v>0.12743732516601139</v>
      </c>
      <c r="DT72">
        <f t="shared" si="134"/>
        <v>69</v>
      </c>
      <c r="DW72">
        <f t="shared" si="88"/>
        <v>0</v>
      </c>
      <c r="EA72">
        <f t="shared" si="77"/>
        <v>0.94680738353220895</v>
      </c>
      <c r="EB72">
        <f t="shared" si="135"/>
        <v>69</v>
      </c>
      <c r="EE72">
        <f t="shared" si="89"/>
        <v>0</v>
      </c>
      <c r="EI72">
        <f t="shared" si="116"/>
        <v>0.99999999997704503</v>
      </c>
      <c r="EJ72">
        <f t="shared" si="136"/>
        <v>69</v>
      </c>
      <c r="EM72">
        <f t="shared" si="90"/>
        <v>0</v>
      </c>
      <c r="EQ72">
        <f t="shared" si="117"/>
        <v>1</v>
      </c>
      <c r="ER72">
        <f t="shared" si="137"/>
        <v>69</v>
      </c>
      <c r="EU72">
        <f t="shared" si="91"/>
        <v>0</v>
      </c>
      <c r="EY72">
        <f t="shared" si="118"/>
        <v>2.2416590310691351E-2</v>
      </c>
      <c r="EZ72">
        <f t="shared" si="138"/>
        <v>69</v>
      </c>
      <c r="FC72">
        <f t="shared" si="92"/>
        <v>0</v>
      </c>
      <c r="FG72">
        <f t="shared" si="119"/>
        <v>0.63164556913937497</v>
      </c>
      <c r="FH72">
        <f t="shared" si="139"/>
        <v>69</v>
      </c>
      <c r="FK72">
        <f t="shared" si="93"/>
        <v>0</v>
      </c>
      <c r="FO72">
        <f t="shared" si="120"/>
        <v>1</v>
      </c>
      <c r="FP72">
        <f t="shared" si="140"/>
        <v>69</v>
      </c>
      <c r="FS72">
        <f t="shared" si="94"/>
        <v>0</v>
      </c>
      <c r="FW72">
        <f t="shared" si="121"/>
        <v>1</v>
      </c>
      <c r="FX72">
        <f t="shared" si="141"/>
        <v>69</v>
      </c>
    </row>
    <row r="73" spans="3:180" x14ac:dyDescent="0.25">
      <c r="F73">
        <f t="shared" si="95"/>
        <v>2.056862975633348E-3</v>
      </c>
      <c r="G73">
        <f t="shared" si="122"/>
        <v>220</v>
      </c>
      <c r="T73">
        <f t="shared" si="78"/>
        <v>2.6062622807265595E-2</v>
      </c>
      <c r="U73">
        <f t="shared" si="123"/>
        <v>220</v>
      </c>
      <c r="AH73">
        <f t="shared" si="96"/>
        <v>0.99335421852121519</v>
      </c>
      <c r="AI73">
        <f t="shared" si="124"/>
        <v>120</v>
      </c>
      <c r="AK73">
        <f t="shared" si="97"/>
        <v>72</v>
      </c>
      <c r="AL73">
        <f t="shared" si="79"/>
        <v>0.67924528301886788</v>
      </c>
      <c r="AM73">
        <v>158.499</v>
      </c>
      <c r="AP73">
        <f t="shared" si="98"/>
        <v>1.1840698852168518E-2</v>
      </c>
      <c r="AQ73">
        <f t="shared" si="125"/>
        <v>70</v>
      </c>
      <c r="AS73">
        <f t="shared" si="99"/>
        <v>72</v>
      </c>
      <c r="AT73">
        <f t="shared" si="80"/>
        <v>0.84705882352941175</v>
      </c>
      <c r="AU73">
        <v>67.364000000000004</v>
      </c>
      <c r="AX73">
        <f t="shared" si="100"/>
        <v>0.89065416598558089</v>
      </c>
      <c r="AY73">
        <f t="shared" si="126"/>
        <v>70</v>
      </c>
      <c r="BA73">
        <f t="shared" si="101"/>
        <v>72</v>
      </c>
      <c r="BB73">
        <v>0.25352112676056338</v>
      </c>
      <c r="BC73">
        <v>68.31</v>
      </c>
      <c r="BF73">
        <f t="shared" si="102"/>
        <v>0.25652723390341475</v>
      </c>
      <c r="BG73">
        <f t="shared" si="127"/>
        <v>70</v>
      </c>
      <c r="BI73">
        <f t="shared" si="103"/>
        <v>72</v>
      </c>
      <c r="BJ73">
        <f t="shared" si="81"/>
        <v>0.35121951219512193</v>
      </c>
      <c r="BK73">
        <v>33.985999999999997</v>
      </c>
      <c r="BN73">
        <f t="shared" si="104"/>
        <v>0.86635986869673731</v>
      </c>
      <c r="BO73">
        <f t="shared" si="128"/>
        <v>70</v>
      </c>
      <c r="BQ73">
        <f t="shared" si="105"/>
        <v>72</v>
      </c>
      <c r="BR73">
        <f t="shared" si="82"/>
        <v>0.23452768729641693</v>
      </c>
      <c r="BS73" s="2">
        <v>14.5</v>
      </c>
      <c r="BV73">
        <f t="shared" si="106"/>
        <v>0.6844862671077675</v>
      </c>
      <c r="BW73">
        <f t="shared" si="129"/>
        <v>70</v>
      </c>
      <c r="BY73">
        <f t="shared" si="107"/>
        <v>72</v>
      </c>
      <c r="BZ73">
        <f t="shared" si="83"/>
        <v>0.42857142857142855</v>
      </c>
      <c r="CA73" s="2">
        <v>5.48</v>
      </c>
      <c r="CD73">
        <f t="shared" si="108"/>
        <v>0.99872741326366821</v>
      </c>
      <c r="CE73">
        <f t="shared" si="130"/>
        <v>70</v>
      </c>
      <c r="CG73">
        <f t="shared" si="109"/>
        <v>72</v>
      </c>
      <c r="CH73">
        <f t="shared" si="84"/>
        <v>72</v>
      </c>
      <c r="CI73">
        <v>48.116999999999997</v>
      </c>
      <c r="CL73">
        <f t="shared" si="110"/>
        <v>0.42132534478786576</v>
      </c>
      <c r="CM73">
        <f t="shared" si="131"/>
        <v>70</v>
      </c>
      <c r="CO73">
        <f t="shared" si="111"/>
        <v>72</v>
      </c>
      <c r="CP73">
        <f t="shared" si="85"/>
        <v>4.0463077441834328</v>
      </c>
      <c r="CQ73" s="2">
        <v>9.3279999999999994</v>
      </c>
      <c r="CW73">
        <f t="shared" si="112"/>
        <v>72</v>
      </c>
      <c r="CX73">
        <f t="shared" si="86"/>
        <v>0.41142857142857142</v>
      </c>
      <c r="CY73" s="50">
        <v>3.4579</v>
      </c>
      <c r="DB73">
        <f t="shared" si="113"/>
        <v>1</v>
      </c>
      <c r="DC73">
        <f t="shared" si="132"/>
        <v>70</v>
      </c>
      <c r="DK73">
        <f t="shared" si="114"/>
        <v>1</v>
      </c>
      <c r="DL73">
        <f t="shared" si="133"/>
        <v>70</v>
      </c>
      <c r="DO73">
        <f t="shared" si="87"/>
        <v>0</v>
      </c>
      <c r="DS73">
        <f t="shared" si="115"/>
        <v>0.13014193935640617</v>
      </c>
      <c r="DT73">
        <f t="shared" si="134"/>
        <v>70</v>
      </c>
      <c r="DW73">
        <f t="shared" si="88"/>
        <v>0</v>
      </c>
      <c r="EA73">
        <f t="shared" si="77"/>
        <v>0.95294766308020795</v>
      </c>
      <c r="EB73">
        <f t="shared" si="135"/>
        <v>70</v>
      </c>
      <c r="EE73">
        <f t="shared" si="89"/>
        <v>0</v>
      </c>
      <c r="EI73">
        <f t="shared" si="116"/>
        <v>0.99999999999130496</v>
      </c>
      <c r="EJ73">
        <f t="shared" si="136"/>
        <v>70</v>
      </c>
      <c r="EM73">
        <f t="shared" si="90"/>
        <v>0</v>
      </c>
      <c r="EQ73">
        <f t="shared" si="117"/>
        <v>1</v>
      </c>
      <c r="ER73">
        <f t="shared" si="137"/>
        <v>70</v>
      </c>
      <c r="EU73">
        <f t="shared" si="91"/>
        <v>0</v>
      </c>
      <c r="EY73">
        <f t="shared" si="118"/>
        <v>2.2846104628022647E-2</v>
      </c>
      <c r="EZ73">
        <f t="shared" si="138"/>
        <v>70</v>
      </c>
      <c r="FC73">
        <f t="shared" si="92"/>
        <v>0</v>
      </c>
      <c r="FG73">
        <f t="shared" si="119"/>
        <v>0.64705333218559025</v>
      </c>
      <c r="FH73">
        <f t="shared" si="139"/>
        <v>70</v>
      </c>
      <c r="FK73">
        <f t="shared" si="93"/>
        <v>0</v>
      </c>
      <c r="FO73">
        <f t="shared" si="120"/>
        <v>1</v>
      </c>
      <c r="FP73">
        <f t="shared" si="140"/>
        <v>70</v>
      </c>
      <c r="FS73">
        <f t="shared" si="94"/>
        <v>0</v>
      </c>
      <c r="FW73">
        <f t="shared" si="121"/>
        <v>1</v>
      </c>
      <c r="FX73">
        <f t="shared" si="141"/>
        <v>70</v>
      </c>
    </row>
    <row r="74" spans="3:180" x14ac:dyDescent="0.25">
      <c r="F74">
        <f t="shared" si="95"/>
        <v>2.1297959401232118E-3</v>
      </c>
      <c r="G74">
        <f t="shared" si="122"/>
        <v>221</v>
      </c>
      <c r="T74">
        <f t="shared" si="78"/>
        <v>2.6439234183107146E-2</v>
      </c>
      <c r="U74">
        <f t="shared" si="123"/>
        <v>221</v>
      </c>
      <c r="AH74">
        <f t="shared" si="96"/>
        <v>0.99446431726942164</v>
      </c>
      <c r="AI74">
        <f t="shared" si="124"/>
        <v>121</v>
      </c>
      <c r="AK74">
        <f t="shared" si="97"/>
        <v>73</v>
      </c>
      <c r="AL74">
        <f t="shared" si="79"/>
        <v>0.68867924528301883</v>
      </c>
      <c r="AM74">
        <v>159.1</v>
      </c>
      <c r="AP74">
        <f t="shared" si="98"/>
        <v>1.2688243773562534E-2</v>
      </c>
      <c r="AQ74">
        <f t="shared" si="125"/>
        <v>71</v>
      </c>
      <c r="AS74">
        <f t="shared" si="99"/>
        <v>73</v>
      </c>
      <c r="AT74">
        <f t="shared" si="80"/>
        <v>0.85882352941176465</v>
      </c>
      <c r="AU74">
        <v>67.7</v>
      </c>
      <c r="AX74">
        <f t="shared" si="100"/>
        <v>0.89876960131046502</v>
      </c>
      <c r="AY74">
        <f t="shared" si="126"/>
        <v>71</v>
      </c>
      <c r="BA74">
        <f t="shared" si="101"/>
        <v>73</v>
      </c>
      <c r="BB74">
        <v>0.25704225352112675</v>
      </c>
      <c r="BC74">
        <v>68.725999999999999</v>
      </c>
      <c r="BF74">
        <f t="shared" si="102"/>
        <v>0.26244636366678942</v>
      </c>
      <c r="BG74">
        <f t="shared" si="127"/>
        <v>71</v>
      </c>
      <c r="BI74">
        <f t="shared" si="103"/>
        <v>73</v>
      </c>
      <c r="BJ74">
        <f t="shared" si="81"/>
        <v>0.35609756097560974</v>
      </c>
      <c r="BK74">
        <v>34.430999999999997</v>
      </c>
      <c r="BN74">
        <f t="shared" si="104"/>
        <v>0.87559754530550027</v>
      </c>
      <c r="BO74">
        <f t="shared" si="128"/>
        <v>71</v>
      </c>
      <c r="BQ74">
        <f t="shared" si="105"/>
        <v>73</v>
      </c>
      <c r="BR74">
        <f t="shared" si="82"/>
        <v>0.23778501628664495</v>
      </c>
      <c r="BS74">
        <v>14.861000000000001</v>
      </c>
      <c r="BV74">
        <f t="shared" si="106"/>
        <v>0.6934524012081178</v>
      </c>
      <c r="BW74">
        <f t="shared" si="129"/>
        <v>71</v>
      </c>
      <c r="BY74">
        <f t="shared" si="107"/>
        <v>73</v>
      </c>
      <c r="BZ74">
        <f t="shared" si="83"/>
        <v>0.43452380952380953</v>
      </c>
      <c r="CA74">
        <v>5.74</v>
      </c>
      <c r="CD74">
        <f t="shared" si="108"/>
        <v>0.99894107517923136</v>
      </c>
      <c r="CE74">
        <f t="shared" si="130"/>
        <v>71</v>
      </c>
      <c r="CG74">
        <f t="shared" si="109"/>
        <v>73</v>
      </c>
      <c r="CH74">
        <f t="shared" si="84"/>
        <v>73</v>
      </c>
      <c r="CI74">
        <v>48.987000000000002</v>
      </c>
      <c r="CL74">
        <f t="shared" si="110"/>
        <v>0.43110228998293199</v>
      </c>
      <c r="CM74">
        <f t="shared" si="131"/>
        <v>71</v>
      </c>
      <c r="CO74">
        <f t="shared" si="111"/>
        <v>73</v>
      </c>
      <c r="CP74">
        <f t="shared" si="85"/>
        <v>4.1025064628526469</v>
      </c>
      <c r="CQ74">
        <v>9.3369999999999997</v>
      </c>
      <c r="CW74">
        <f t="shared" si="112"/>
        <v>73</v>
      </c>
      <c r="CX74">
        <f t="shared" si="86"/>
        <v>0.41714285714285715</v>
      </c>
      <c r="CY74" s="50">
        <v>3.5103</v>
      </c>
      <c r="DB74">
        <f t="shared" si="113"/>
        <v>1</v>
      </c>
      <c r="DC74">
        <f t="shared" si="132"/>
        <v>71</v>
      </c>
      <c r="DK74">
        <f t="shared" si="114"/>
        <v>1</v>
      </c>
      <c r="DL74">
        <f t="shared" si="133"/>
        <v>71</v>
      </c>
      <c r="DO74">
        <f t="shared" si="87"/>
        <v>0</v>
      </c>
      <c r="DS74">
        <f t="shared" si="115"/>
        <v>0.13288601812249295</v>
      </c>
      <c r="DT74">
        <f t="shared" si="134"/>
        <v>71</v>
      </c>
      <c r="DW74">
        <f t="shared" si="88"/>
        <v>0</v>
      </c>
      <c r="EA74">
        <f t="shared" si="77"/>
        <v>0.95850616643681941</v>
      </c>
      <c r="EB74">
        <f t="shared" si="135"/>
        <v>71</v>
      </c>
      <c r="EE74">
        <f t="shared" si="89"/>
        <v>0</v>
      </c>
      <c r="EI74">
        <f t="shared" si="116"/>
        <v>0.99999999999677158</v>
      </c>
      <c r="EJ74">
        <f t="shared" si="136"/>
        <v>71</v>
      </c>
      <c r="EM74">
        <f t="shared" si="90"/>
        <v>0</v>
      </c>
      <c r="EQ74">
        <f t="shared" si="117"/>
        <v>1</v>
      </c>
      <c r="ER74">
        <f t="shared" si="137"/>
        <v>71</v>
      </c>
      <c r="EU74">
        <f t="shared" si="91"/>
        <v>0</v>
      </c>
      <c r="EY74">
        <f t="shared" si="118"/>
        <v>2.3282532077693784E-2</v>
      </c>
      <c r="EZ74">
        <f t="shared" si="138"/>
        <v>71</v>
      </c>
      <c r="FC74">
        <f t="shared" si="92"/>
        <v>0</v>
      </c>
      <c r="FG74">
        <f t="shared" si="119"/>
        <v>0.66222363795486117</v>
      </c>
      <c r="FH74">
        <f t="shared" si="139"/>
        <v>71</v>
      </c>
      <c r="FK74">
        <f t="shared" si="93"/>
        <v>0</v>
      </c>
      <c r="FO74">
        <f t="shared" si="120"/>
        <v>1</v>
      </c>
      <c r="FP74">
        <f t="shared" si="140"/>
        <v>71</v>
      </c>
      <c r="FS74">
        <f t="shared" si="94"/>
        <v>0</v>
      </c>
      <c r="FW74">
        <f t="shared" si="121"/>
        <v>1</v>
      </c>
      <c r="FX74">
        <f t="shared" si="141"/>
        <v>71</v>
      </c>
    </row>
    <row r="75" spans="3:180" x14ac:dyDescent="0.25">
      <c r="F75">
        <f t="shared" si="95"/>
        <v>2.2050665290186174E-3</v>
      </c>
      <c r="G75">
        <f t="shared" si="122"/>
        <v>222</v>
      </c>
      <c r="T75">
        <f t="shared" si="78"/>
        <v>2.6820382669703737E-2</v>
      </c>
      <c r="U75">
        <f t="shared" si="123"/>
        <v>222</v>
      </c>
      <c r="AH75">
        <f t="shared" si="96"/>
        <v>0.99540650511602924</v>
      </c>
      <c r="AI75">
        <f t="shared" si="124"/>
        <v>122</v>
      </c>
      <c r="AK75">
        <f t="shared" si="97"/>
        <v>74</v>
      </c>
      <c r="AL75">
        <f t="shared" si="79"/>
        <v>0.69811320754716977</v>
      </c>
      <c r="AM75">
        <v>161.041</v>
      </c>
      <c r="AP75">
        <f t="shared" si="98"/>
        <v>1.3587788738608364E-2</v>
      </c>
      <c r="AQ75">
        <f t="shared" si="125"/>
        <v>72</v>
      </c>
      <c r="AS75">
        <f t="shared" si="99"/>
        <v>74</v>
      </c>
      <c r="AT75">
        <f t="shared" si="80"/>
        <v>0.87058823529411766</v>
      </c>
      <c r="AU75">
        <v>69.3</v>
      </c>
      <c r="AX75">
        <f t="shared" si="100"/>
        <v>0.90643706292469406</v>
      </c>
      <c r="AY75">
        <f t="shared" si="126"/>
        <v>72</v>
      </c>
      <c r="BA75">
        <f t="shared" si="101"/>
        <v>74</v>
      </c>
      <c r="BB75">
        <v>0.26056338028169013</v>
      </c>
      <c r="BC75">
        <v>68.83</v>
      </c>
      <c r="BF75">
        <f t="shared" si="102"/>
        <v>0.26843464197042732</v>
      </c>
      <c r="BG75">
        <f t="shared" si="127"/>
        <v>72</v>
      </c>
      <c r="BI75">
        <f t="shared" si="103"/>
        <v>74</v>
      </c>
      <c r="BJ75">
        <f t="shared" si="81"/>
        <v>0.36097560975609755</v>
      </c>
      <c r="BK75">
        <v>34.457999999999998</v>
      </c>
      <c r="BN75">
        <f t="shared" si="104"/>
        <v>0.88437915468799644</v>
      </c>
      <c r="BO75">
        <f t="shared" si="128"/>
        <v>72</v>
      </c>
      <c r="BQ75">
        <f t="shared" si="105"/>
        <v>74</v>
      </c>
      <c r="BR75">
        <f t="shared" si="82"/>
        <v>0.24104234527687296</v>
      </c>
      <c r="BS75">
        <v>15.253</v>
      </c>
      <c r="BV75">
        <f t="shared" si="106"/>
        <v>0.70230421265753129</v>
      </c>
      <c r="BW75">
        <f t="shared" si="129"/>
        <v>72</v>
      </c>
      <c r="BY75">
        <f t="shared" si="107"/>
        <v>74</v>
      </c>
      <c r="BZ75">
        <f t="shared" si="83"/>
        <v>0.44047619047619047</v>
      </c>
      <c r="CA75">
        <v>5.8230000000000004</v>
      </c>
      <c r="CD75">
        <f t="shared" si="108"/>
        <v>0.99912136836324239</v>
      </c>
      <c r="CE75">
        <f t="shared" si="130"/>
        <v>72</v>
      </c>
      <c r="CG75">
        <f t="shared" si="109"/>
        <v>74</v>
      </c>
      <c r="CH75">
        <f t="shared" si="84"/>
        <v>74</v>
      </c>
      <c r="CI75">
        <v>49.15</v>
      </c>
      <c r="CL75">
        <f t="shared" si="110"/>
        <v>0.44092163959178271</v>
      </c>
      <c r="CM75">
        <f t="shared" si="131"/>
        <v>72</v>
      </c>
      <c r="CO75">
        <f t="shared" si="111"/>
        <v>74</v>
      </c>
      <c r="CP75">
        <f t="shared" si="85"/>
        <v>4.158705181521861</v>
      </c>
      <c r="CQ75">
        <v>9.4852000000000007</v>
      </c>
      <c r="CW75">
        <f t="shared" si="112"/>
        <v>74</v>
      </c>
      <c r="CX75">
        <f t="shared" si="86"/>
        <v>0.42285714285714288</v>
      </c>
      <c r="CY75" s="50">
        <v>3.6044999999999998</v>
      </c>
      <c r="DB75">
        <f t="shared" si="113"/>
        <v>1</v>
      </c>
      <c r="DC75">
        <f t="shared" si="132"/>
        <v>72</v>
      </c>
      <c r="DK75">
        <f t="shared" si="114"/>
        <v>1</v>
      </c>
      <c r="DL75">
        <f t="shared" si="133"/>
        <v>72</v>
      </c>
      <c r="DO75">
        <f t="shared" si="87"/>
        <v>0</v>
      </c>
      <c r="DS75">
        <f t="shared" si="115"/>
        <v>0.13566967631320442</v>
      </c>
      <c r="DT75">
        <f t="shared" si="134"/>
        <v>72</v>
      </c>
      <c r="DW75">
        <f t="shared" si="88"/>
        <v>0</v>
      </c>
      <c r="EA75">
        <f t="shared" si="77"/>
        <v>0.96352025246353046</v>
      </c>
      <c r="EB75">
        <f t="shared" si="135"/>
        <v>72</v>
      </c>
      <c r="EE75">
        <f t="shared" si="89"/>
        <v>0</v>
      </c>
      <c r="EI75">
        <f t="shared" si="116"/>
        <v>0.99999999999882505</v>
      </c>
      <c r="EJ75">
        <f t="shared" si="136"/>
        <v>72</v>
      </c>
      <c r="EM75">
        <f t="shared" si="90"/>
        <v>0</v>
      </c>
      <c r="EQ75">
        <f t="shared" si="117"/>
        <v>1</v>
      </c>
      <c r="ER75">
        <f t="shared" si="137"/>
        <v>72</v>
      </c>
      <c r="EU75">
        <f t="shared" si="91"/>
        <v>0</v>
      </c>
      <c r="EY75">
        <f t="shared" si="118"/>
        <v>2.3725955614464857E-2</v>
      </c>
      <c r="EZ75">
        <f t="shared" si="138"/>
        <v>72</v>
      </c>
      <c r="FC75">
        <f t="shared" si="92"/>
        <v>0</v>
      </c>
      <c r="FG75">
        <f t="shared" si="119"/>
        <v>0.67713486354885921</v>
      </c>
      <c r="FH75">
        <f t="shared" si="139"/>
        <v>72</v>
      </c>
      <c r="FK75">
        <f t="shared" si="93"/>
        <v>0</v>
      </c>
      <c r="FO75">
        <f t="shared" si="120"/>
        <v>1</v>
      </c>
      <c r="FP75">
        <f t="shared" si="140"/>
        <v>72</v>
      </c>
      <c r="FS75">
        <f t="shared" si="94"/>
        <v>0</v>
      </c>
      <c r="FW75">
        <f t="shared" si="121"/>
        <v>1</v>
      </c>
      <c r="FX75">
        <f t="shared" si="141"/>
        <v>72</v>
      </c>
    </row>
    <row r="76" spans="3:180" x14ac:dyDescent="0.25">
      <c r="F76">
        <f t="shared" si="95"/>
        <v>2.2827402033808075E-3</v>
      </c>
      <c r="G76">
        <f t="shared" si="122"/>
        <v>223</v>
      </c>
      <c r="T76">
        <f t="shared" si="78"/>
        <v>2.7206108166638081E-2</v>
      </c>
      <c r="U76">
        <f t="shared" si="123"/>
        <v>223</v>
      </c>
      <c r="AH76">
        <f t="shared" si="96"/>
        <v>0.99620285305794043</v>
      </c>
      <c r="AI76">
        <f t="shared" si="124"/>
        <v>123</v>
      </c>
      <c r="AK76">
        <f t="shared" si="97"/>
        <v>75</v>
      </c>
      <c r="AL76">
        <f t="shared" si="79"/>
        <v>0.70754716981132071</v>
      </c>
      <c r="AM76">
        <v>161.33199999999999</v>
      </c>
      <c r="AP76">
        <f t="shared" si="98"/>
        <v>1.4541847046725637E-2</v>
      </c>
      <c r="AQ76">
        <f t="shared" si="125"/>
        <v>73</v>
      </c>
      <c r="AS76">
        <f t="shared" si="99"/>
        <v>75</v>
      </c>
      <c r="AT76">
        <f t="shared" si="80"/>
        <v>0.88235294117647056</v>
      </c>
      <c r="AU76">
        <v>70</v>
      </c>
      <c r="AX76">
        <f t="shared" si="100"/>
        <v>0.91366691331263428</v>
      </c>
      <c r="AY76">
        <f t="shared" si="126"/>
        <v>73</v>
      </c>
      <c r="BA76">
        <f t="shared" si="101"/>
        <v>75</v>
      </c>
      <c r="BB76">
        <v>0.2640845070422535</v>
      </c>
      <c r="BC76">
        <v>69.662999999999997</v>
      </c>
      <c r="BF76">
        <f t="shared" si="102"/>
        <v>0.27449085538876078</v>
      </c>
      <c r="BG76">
        <f t="shared" si="127"/>
        <v>73</v>
      </c>
      <c r="BI76">
        <f t="shared" si="103"/>
        <v>75</v>
      </c>
      <c r="BJ76">
        <f t="shared" si="81"/>
        <v>0.36585365853658536</v>
      </c>
      <c r="BK76">
        <v>34.936999999999998</v>
      </c>
      <c r="BN76">
        <f t="shared" si="104"/>
        <v>0.89271113575677408</v>
      </c>
      <c r="BO76">
        <f t="shared" si="128"/>
        <v>73</v>
      </c>
      <c r="BQ76">
        <f t="shared" si="105"/>
        <v>75</v>
      </c>
      <c r="BR76">
        <f t="shared" si="82"/>
        <v>0.24429967426710097</v>
      </c>
      <c r="BS76">
        <v>15.269</v>
      </c>
      <c r="BV76">
        <f t="shared" si="106"/>
        <v>0.71103753252453428</v>
      </c>
      <c r="BW76">
        <f t="shared" si="129"/>
        <v>73</v>
      </c>
      <c r="BY76">
        <f t="shared" si="107"/>
        <v>75</v>
      </c>
      <c r="BZ76">
        <f t="shared" si="83"/>
        <v>0.44642857142857145</v>
      </c>
      <c r="CA76" s="2">
        <v>5.95</v>
      </c>
      <c r="CD76">
        <f t="shared" si="108"/>
        <v>0.9992730402836284</v>
      </c>
      <c r="CE76">
        <f t="shared" si="130"/>
        <v>73</v>
      </c>
      <c r="CG76">
        <f t="shared" si="109"/>
        <v>75</v>
      </c>
      <c r="CH76">
        <f t="shared" si="84"/>
        <v>75</v>
      </c>
      <c r="CI76" s="1">
        <v>50.277999999999999</v>
      </c>
      <c r="CL76">
        <f t="shared" si="110"/>
        <v>0.45077744777077994</v>
      </c>
      <c r="CM76">
        <f t="shared" si="131"/>
        <v>73</v>
      </c>
      <c r="CO76">
        <f t="shared" si="111"/>
        <v>75</v>
      </c>
      <c r="CP76">
        <f t="shared" si="85"/>
        <v>4.214903900191076</v>
      </c>
      <c r="CQ76">
        <v>9.6526427556916126</v>
      </c>
      <c r="CW76">
        <f t="shared" si="112"/>
        <v>75</v>
      </c>
      <c r="CX76">
        <f t="shared" si="86"/>
        <v>0.42857142857142855</v>
      </c>
      <c r="CY76" s="50">
        <v>3.6661000000000001</v>
      </c>
      <c r="DB76">
        <f t="shared" si="113"/>
        <v>1</v>
      </c>
      <c r="DC76">
        <f t="shared" si="132"/>
        <v>73</v>
      </c>
      <c r="DK76">
        <f t="shared" si="114"/>
        <v>1</v>
      </c>
      <c r="DL76">
        <f t="shared" si="133"/>
        <v>73</v>
      </c>
      <c r="DO76">
        <f t="shared" si="87"/>
        <v>0</v>
      </c>
      <c r="DS76">
        <f t="shared" si="115"/>
        <v>0.13849301723216115</v>
      </c>
      <c r="DT76">
        <f t="shared" si="134"/>
        <v>73</v>
      </c>
      <c r="DW76">
        <f t="shared" si="88"/>
        <v>0</v>
      </c>
      <c r="EA76">
        <f t="shared" si="77"/>
        <v>0.96802727645144471</v>
      </c>
      <c r="EB76">
        <f t="shared" si="135"/>
        <v>73</v>
      </c>
      <c r="EE76">
        <f t="shared" si="89"/>
        <v>0</v>
      </c>
      <c r="EI76">
        <f t="shared" si="116"/>
        <v>0.99999999999958089</v>
      </c>
      <c r="EJ76">
        <f t="shared" si="136"/>
        <v>73</v>
      </c>
      <c r="EM76">
        <f t="shared" si="90"/>
        <v>0</v>
      </c>
      <c r="EQ76">
        <f t="shared" si="117"/>
        <v>1</v>
      </c>
      <c r="ER76">
        <f t="shared" si="137"/>
        <v>73</v>
      </c>
      <c r="EU76">
        <f t="shared" si="91"/>
        <v>0</v>
      </c>
      <c r="EY76">
        <f t="shared" si="118"/>
        <v>2.4176458622351352E-2</v>
      </c>
      <c r="EZ76">
        <f t="shared" si="138"/>
        <v>73</v>
      </c>
      <c r="FC76">
        <f t="shared" si="92"/>
        <v>0</v>
      </c>
      <c r="FG76">
        <f t="shared" si="119"/>
        <v>0.69176662492918028</v>
      </c>
      <c r="FH76">
        <f t="shared" si="139"/>
        <v>73</v>
      </c>
      <c r="FK76">
        <f t="shared" si="93"/>
        <v>0</v>
      </c>
      <c r="FO76">
        <f t="shared" si="120"/>
        <v>1</v>
      </c>
      <c r="FP76">
        <f t="shared" si="140"/>
        <v>73</v>
      </c>
      <c r="FS76">
        <f t="shared" si="94"/>
        <v>0</v>
      </c>
      <c r="FW76">
        <f t="shared" si="121"/>
        <v>1</v>
      </c>
      <c r="FX76">
        <f t="shared" si="141"/>
        <v>73</v>
      </c>
    </row>
    <row r="77" spans="3:180" x14ac:dyDescent="0.25">
      <c r="F77">
        <f t="shared" si="95"/>
        <v>2.3628839193202064E-3</v>
      </c>
      <c r="G77">
        <f t="shared" si="122"/>
        <v>224</v>
      </c>
      <c r="T77">
        <f t="shared" si="78"/>
        <v>2.7596450700255428E-2</v>
      </c>
      <c r="U77">
        <f t="shared" si="123"/>
        <v>224</v>
      </c>
      <c r="AH77">
        <f t="shared" si="96"/>
        <v>0.99687313528679067</v>
      </c>
      <c r="AI77">
        <f t="shared" si="124"/>
        <v>124</v>
      </c>
      <c r="AK77">
        <f t="shared" si="97"/>
        <v>76</v>
      </c>
      <c r="AL77">
        <f t="shared" si="79"/>
        <v>0.71698113207547165</v>
      </c>
      <c r="AM77">
        <v>163.36600000000001</v>
      </c>
      <c r="AP77">
        <f t="shared" si="98"/>
        <v>1.5553004641353929E-2</v>
      </c>
      <c r="AQ77">
        <f t="shared" si="125"/>
        <v>74</v>
      </c>
      <c r="AS77">
        <f t="shared" si="99"/>
        <v>76</v>
      </c>
      <c r="AT77">
        <f t="shared" si="80"/>
        <v>0.89411764705882357</v>
      </c>
      <c r="AU77" s="10">
        <v>70.326397220038885</v>
      </c>
      <c r="AX77">
        <f t="shared" si="100"/>
        <v>0.92047060962657179</v>
      </c>
      <c r="AY77">
        <f t="shared" si="126"/>
        <v>74</v>
      </c>
      <c r="BA77">
        <f t="shared" si="101"/>
        <v>76</v>
      </c>
      <c r="BB77">
        <v>0.26760563380281688</v>
      </c>
      <c r="BC77">
        <v>70.704999999999998</v>
      </c>
      <c r="BF77">
        <f t="shared" si="102"/>
        <v>0.28061373114222143</v>
      </c>
      <c r="BG77">
        <f t="shared" si="127"/>
        <v>74</v>
      </c>
      <c r="BI77">
        <f t="shared" si="103"/>
        <v>76</v>
      </c>
      <c r="BJ77">
        <f t="shared" si="81"/>
        <v>0.37073170731707317</v>
      </c>
      <c r="BK77">
        <v>36.155999999999999</v>
      </c>
      <c r="BN77">
        <f t="shared" si="104"/>
        <v>0.90060128526037464</v>
      </c>
      <c r="BO77">
        <f t="shared" si="128"/>
        <v>74</v>
      </c>
      <c r="BQ77">
        <f t="shared" si="105"/>
        <v>76</v>
      </c>
      <c r="BR77">
        <f t="shared" si="82"/>
        <v>0.24755700325732899</v>
      </c>
      <c r="BS77">
        <v>15.608000000000001</v>
      </c>
      <c r="BV77">
        <f t="shared" si="106"/>
        <v>0.71964839924476309</v>
      </c>
      <c r="BW77">
        <f t="shared" si="129"/>
        <v>74</v>
      </c>
      <c r="BY77">
        <f t="shared" si="107"/>
        <v>76</v>
      </c>
      <c r="BZ77">
        <f t="shared" si="83"/>
        <v>0.45238095238095238</v>
      </c>
      <c r="CA77">
        <v>6.16</v>
      </c>
      <c r="CD77">
        <f t="shared" si="108"/>
        <v>0.99940024544959127</v>
      </c>
      <c r="CE77">
        <f t="shared" si="130"/>
        <v>74</v>
      </c>
      <c r="CG77">
        <f t="shared" si="109"/>
        <v>76</v>
      </c>
      <c r="CH77">
        <f t="shared" si="84"/>
        <v>76</v>
      </c>
      <c r="CI77">
        <v>50.505000000000003</v>
      </c>
      <c r="CL77">
        <f t="shared" si="110"/>
        <v>0.46066370119345784</v>
      </c>
      <c r="CM77">
        <f t="shared" si="131"/>
        <v>74</v>
      </c>
      <c r="CO77">
        <f t="shared" si="111"/>
        <v>76</v>
      </c>
      <c r="CP77">
        <f t="shared" si="85"/>
        <v>4.2711026188602901</v>
      </c>
      <c r="CQ77">
        <v>9.7844999999999995</v>
      </c>
      <c r="CW77">
        <f t="shared" si="112"/>
        <v>76</v>
      </c>
      <c r="CX77">
        <f t="shared" si="86"/>
        <v>0.43428571428571427</v>
      </c>
      <c r="CY77" s="50">
        <v>3.6760000000000002</v>
      </c>
      <c r="DB77">
        <f t="shared" si="113"/>
        <v>1</v>
      </c>
      <c r="DC77">
        <f t="shared" si="132"/>
        <v>74</v>
      </c>
      <c r="DK77">
        <f t="shared" si="114"/>
        <v>1</v>
      </c>
      <c r="DL77">
        <f t="shared" si="133"/>
        <v>74</v>
      </c>
      <c r="DO77">
        <f t="shared" si="87"/>
        <v>0</v>
      </c>
      <c r="DS77">
        <f t="shared" si="115"/>
        <v>0.14135613242044115</v>
      </c>
      <c r="DT77">
        <f t="shared" si="134"/>
        <v>74</v>
      </c>
      <c r="DW77">
        <f t="shared" si="88"/>
        <v>0</v>
      </c>
      <c r="EA77">
        <f t="shared" si="77"/>
        <v>0.97206421499733708</v>
      </c>
      <c r="EB77">
        <f t="shared" si="135"/>
        <v>74</v>
      </c>
      <c r="EE77">
        <f t="shared" si="89"/>
        <v>0</v>
      </c>
      <c r="EI77">
        <f t="shared" si="116"/>
        <v>0.99999999999985345</v>
      </c>
      <c r="EJ77">
        <f t="shared" si="136"/>
        <v>74</v>
      </c>
      <c r="EM77">
        <f t="shared" si="90"/>
        <v>0</v>
      </c>
      <c r="EQ77">
        <f t="shared" si="117"/>
        <v>1</v>
      </c>
      <c r="ER77">
        <f t="shared" si="137"/>
        <v>74</v>
      </c>
      <c r="EU77">
        <f t="shared" si="91"/>
        <v>0</v>
      </c>
      <c r="EY77">
        <f t="shared" si="118"/>
        <v>2.4634124905392043E-2</v>
      </c>
      <c r="EZ77">
        <f t="shared" si="138"/>
        <v>74</v>
      </c>
      <c r="FC77">
        <f t="shared" si="92"/>
        <v>0</v>
      </c>
      <c r="FG77">
        <f t="shared" si="119"/>
        <v>0.70609985730437541</v>
      </c>
      <c r="FH77">
        <f t="shared" si="139"/>
        <v>74</v>
      </c>
      <c r="FK77">
        <f t="shared" si="93"/>
        <v>0</v>
      </c>
      <c r="FO77">
        <f t="shared" si="120"/>
        <v>1</v>
      </c>
      <c r="FP77">
        <f t="shared" si="140"/>
        <v>74</v>
      </c>
      <c r="FS77">
        <f t="shared" si="94"/>
        <v>0</v>
      </c>
      <c r="FW77">
        <f t="shared" si="121"/>
        <v>1</v>
      </c>
      <c r="FX77">
        <f t="shared" si="141"/>
        <v>74</v>
      </c>
    </row>
    <row r="78" spans="3:180" x14ac:dyDescent="0.25">
      <c r="F78">
        <f t="shared" si="95"/>
        <v>2.4455661507735054E-3</v>
      </c>
      <c r="G78">
        <f t="shared" si="122"/>
        <v>225</v>
      </c>
      <c r="T78">
        <f t="shared" si="78"/>
        <v>2.7991450420561143E-2</v>
      </c>
      <c r="U78">
        <f t="shared" si="123"/>
        <v>225</v>
      </c>
      <c r="AH78">
        <f t="shared" si="96"/>
        <v>0.99743496153746347</v>
      </c>
      <c r="AI78">
        <f t="shared" si="124"/>
        <v>125</v>
      </c>
      <c r="AK78">
        <f t="shared" si="97"/>
        <v>77</v>
      </c>
      <c r="AL78">
        <f t="shared" si="79"/>
        <v>0.72641509433962259</v>
      </c>
      <c r="AM78">
        <v>164.01900000000001</v>
      </c>
      <c r="AP78">
        <f t="shared" si="98"/>
        <v>1.6623918818590707E-2</v>
      </c>
      <c r="AQ78">
        <f t="shared" si="125"/>
        <v>75</v>
      </c>
      <c r="AS78">
        <f t="shared" si="99"/>
        <v>77</v>
      </c>
      <c r="AT78">
        <f t="shared" si="80"/>
        <v>0.90588235294117647</v>
      </c>
      <c r="AU78">
        <v>70.34482758620689</v>
      </c>
      <c r="AX78">
        <f t="shared" si="100"/>
        <v>0.9268605740622321</v>
      </c>
      <c r="AY78">
        <f t="shared" si="126"/>
        <v>75</v>
      </c>
      <c r="BA78">
        <f t="shared" si="101"/>
        <v>77</v>
      </c>
      <c r="BB78">
        <v>0.27112676056338031</v>
      </c>
      <c r="BC78">
        <v>71.433999999999997</v>
      </c>
      <c r="BF78">
        <f t="shared" si="102"/>
        <v>0.28680193771495571</v>
      </c>
      <c r="BG78">
        <f t="shared" si="127"/>
        <v>75</v>
      </c>
      <c r="BI78">
        <f t="shared" si="103"/>
        <v>77</v>
      </c>
      <c r="BJ78">
        <f t="shared" si="81"/>
        <v>0.37560975609756098</v>
      </c>
      <c r="BK78">
        <v>36.709000000000003</v>
      </c>
      <c r="BN78">
        <f t="shared" si="104"/>
        <v>0.90805864319679719</v>
      </c>
      <c r="BO78">
        <f t="shared" si="128"/>
        <v>75</v>
      </c>
      <c r="BQ78">
        <f t="shared" si="105"/>
        <v>77</v>
      </c>
      <c r="BR78">
        <f t="shared" si="82"/>
        <v>0.250814332247557</v>
      </c>
      <c r="BS78">
        <v>15.644</v>
      </c>
      <c r="BV78">
        <f t="shared" si="106"/>
        <v>0.7281330633787505</v>
      </c>
      <c r="BW78">
        <f t="shared" si="129"/>
        <v>75</v>
      </c>
      <c r="BY78">
        <f t="shared" si="107"/>
        <v>77</v>
      </c>
      <c r="BZ78">
        <f t="shared" si="83"/>
        <v>0.45833333333333331</v>
      </c>
      <c r="CA78">
        <v>6.1669999999999998</v>
      </c>
      <c r="CD78">
        <f t="shared" si="108"/>
        <v>0.9995066053687256</v>
      </c>
      <c r="CE78">
        <f t="shared" si="130"/>
        <v>75</v>
      </c>
      <c r="CG78">
        <f t="shared" si="109"/>
        <v>77</v>
      </c>
      <c r="CH78">
        <f t="shared" si="84"/>
        <v>77</v>
      </c>
      <c r="CI78">
        <v>50.719000000000001</v>
      </c>
      <c r="CL78">
        <f t="shared" si="110"/>
        <v>0.47057433005240551</v>
      </c>
      <c r="CM78">
        <f t="shared" si="131"/>
        <v>75</v>
      </c>
      <c r="CO78">
        <f t="shared" si="111"/>
        <v>77</v>
      </c>
      <c r="CP78">
        <f t="shared" si="85"/>
        <v>4.3273013375295042</v>
      </c>
      <c r="CQ78">
        <v>9.8170000000000002</v>
      </c>
      <c r="CW78">
        <f t="shared" si="112"/>
        <v>77</v>
      </c>
      <c r="CX78">
        <f t="shared" si="86"/>
        <v>0.44</v>
      </c>
      <c r="CY78" s="50">
        <v>3.6894</v>
      </c>
      <c r="DB78">
        <f t="shared" si="113"/>
        <v>1</v>
      </c>
      <c r="DC78">
        <f t="shared" si="132"/>
        <v>75</v>
      </c>
      <c r="DK78">
        <f t="shared" si="114"/>
        <v>1</v>
      </c>
      <c r="DL78">
        <f t="shared" si="133"/>
        <v>75</v>
      </c>
      <c r="DO78">
        <f t="shared" si="87"/>
        <v>0</v>
      </c>
      <c r="DS78">
        <f t="shared" si="115"/>
        <v>0.14425910144409929</v>
      </c>
      <c r="DT78">
        <f t="shared" si="134"/>
        <v>75</v>
      </c>
      <c r="DW78">
        <f t="shared" si="88"/>
        <v>0</v>
      </c>
      <c r="EA78">
        <f t="shared" si="77"/>
        <v>0.97566733384068671</v>
      </c>
      <c r="EB78">
        <f t="shared" si="135"/>
        <v>75</v>
      </c>
      <c r="EE78">
        <f t="shared" si="89"/>
        <v>0</v>
      </c>
      <c r="EI78">
        <f t="shared" si="116"/>
        <v>0.99999999999994982</v>
      </c>
      <c r="EJ78">
        <f t="shared" si="136"/>
        <v>75</v>
      </c>
      <c r="EM78">
        <f t="shared" si="90"/>
        <v>0</v>
      </c>
      <c r="EQ78">
        <f t="shared" si="117"/>
        <v>1</v>
      </c>
      <c r="ER78">
        <f t="shared" si="137"/>
        <v>75</v>
      </c>
      <c r="EU78">
        <f t="shared" si="91"/>
        <v>0</v>
      </c>
      <c r="EY78">
        <f t="shared" si="118"/>
        <v>2.5099038678161299E-2</v>
      </c>
      <c r="EZ78">
        <f t="shared" si="138"/>
        <v>75</v>
      </c>
      <c r="FC78">
        <f t="shared" si="92"/>
        <v>0</v>
      </c>
      <c r="FG78">
        <f t="shared" si="119"/>
        <v>0.72011688516672012</v>
      </c>
      <c r="FH78">
        <f t="shared" si="139"/>
        <v>75</v>
      </c>
      <c r="FK78">
        <f t="shared" si="93"/>
        <v>0</v>
      </c>
      <c r="FO78">
        <f t="shared" si="120"/>
        <v>1</v>
      </c>
      <c r="FP78">
        <f t="shared" si="140"/>
        <v>75</v>
      </c>
      <c r="FS78">
        <f t="shared" si="94"/>
        <v>0</v>
      </c>
      <c r="FW78">
        <f t="shared" si="121"/>
        <v>1</v>
      </c>
      <c r="FX78">
        <f t="shared" si="141"/>
        <v>75</v>
      </c>
    </row>
    <row r="79" spans="3:180" x14ac:dyDescent="0.25">
      <c r="F79">
        <f t="shared" si="95"/>
        <v>2.5308569122537488E-3</v>
      </c>
      <c r="G79">
        <f t="shared" si="122"/>
        <v>226</v>
      </c>
      <c r="T79">
        <f t="shared" si="78"/>
        <v>2.8391147598062164E-2</v>
      </c>
      <c r="U79">
        <f t="shared" si="123"/>
        <v>226</v>
      </c>
      <c r="AH79">
        <f t="shared" si="96"/>
        <v>0.99790392156684504</v>
      </c>
      <c r="AI79">
        <f t="shared" si="124"/>
        <v>126</v>
      </c>
      <c r="AK79">
        <f t="shared" si="97"/>
        <v>78</v>
      </c>
      <c r="AL79">
        <f t="shared" si="79"/>
        <v>0.73584905660377353</v>
      </c>
      <c r="AM79">
        <v>165.4738758118562</v>
      </c>
      <c r="AP79">
        <f t="shared" si="98"/>
        <v>1.7757316650188669E-2</v>
      </c>
      <c r="AQ79">
        <f t="shared" si="125"/>
        <v>76</v>
      </c>
      <c r="AS79">
        <f t="shared" si="99"/>
        <v>78</v>
      </c>
      <c r="AT79">
        <f t="shared" si="80"/>
        <v>0.91764705882352937</v>
      </c>
      <c r="AU79" s="2">
        <v>70.599999999999994</v>
      </c>
      <c r="AX79">
        <f t="shared" si="100"/>
        <v>0.93285006444639018</v>
      </c>
      <c r="AY79">
        <f t="shared" si="126"/>
        <v>76</v>
      </c>
      <c r="BA79">
        <f t="shared" si="101"/>
        <v>78</v>
      </c>
      <c r="BB79">
        <v>0.27464788732394368</v>
      </c>
      <c r="BC79">
        <v>71.441000000000003</v>
      </c>
      <c r="BF79">
        <f t="shared" si="102"/>
        <v>0.29305408555814777</v>
      </c>
      <c r="BG79">
        <f t="shared" si="127"/>
        <v>76</v>
      </c>
      <c r="BI79">
        <f t="shared" si="103"/>
        <v>78</v>
      </c>
      <c r="BJ79">
        <f t="shared" si="81"/>
        <v>0.38048780487804879</v>
      </c>
      <c r="BK79">
        <v>36.712000000000003</v>
      </c>
      <c r="BN79">
        <f t="shared" si="104"/>
        <v>0.91509337498272181</v>
      </c>
      <c r="BO79">
        <f t="shared" si="128"/>
        <v>76</v>
      </c>
      <c r="BQ79">
        <f t="shared" si="105"/>
        <v>78</v>
      </c>
      <c r="BR79">
        <f t="shared" si="82"/>
        <v>0.25407166123778502</v>
      </c>
      <c r="BS79">
        <v>16.434999999999999</v>
      </c>
      <c r="BV79">
        <f t="shared" si="106"/>
        <v>0.7364879917606324</v>
      </c>
      <c r="BW79">
        <f t="shared" si="129"/>
        <v>76</v>
      </c>
      <c r="BY79">
        <f t="shared" si="107"/>
        <v>78</v>
      </c>
      <c r="BZ79">
        <f t="shared" si="83"/>
        <v>0.4642857142857143</v>
      </c>
      <c r="CA79">
        <v>6.2</v>
      </c>
      <c r="CD79">
        <f t="shared" si="108"/>
        <v>0.99959526479859551</v>
      </c>
      <c r="CE79">
        <f t="shared" si="130"/>
        <v>76</v>
      </c>
      <c r="CG79">
        <f t="shared" si="109"/>
        <v>78</v>
      </c>
      <c r="CH79">
        <f t="shared" si="84"/>
        <v>78</v>
      </c>
      <c r="CI79">
        <v>50.834000000000003</v>
      </c>
      <c r="CL79">
        <f t="shared" si="110"/>
        <v>0.48050321923574679</v>
      </c>
      <c r="CM79">
        <f t="shared" si="131"/>
        <v>76</v>
      </c>
      <c r="CO79">
        <f t="shared" si="111"/>
        <v>78</v>
      </c>
      <c r="CP79">
        <f t="shared" si="85"/>
        <v>4.3835000561987183</v>
      </c>
      <c r="CQ79" s="1">
        <v>9.8658000000000001</v>
      </c>
      <c r="CW79">
        <f t="shared" si="112"/>
        <v>78</v>
      </c>
      <c r="CX79">
        <f t="shared" si="86"/>
        <v>0.44571428571428573</v>
      </c>
      <c r="CY79" s="50">
        <v>3.6972999999999998</v>
      </c>
      <c r="DB79">
        <f t="shared" si="113"/>
        <v>1</v>
      </c>
      <c r="DC79">
        <f t="shared" si="132"/>
        <v>76</v>
      </c>
      <c r="DK79">
        <f t="shared" si="114"/>
        <v>1</v>
      </c>
      <c r="DL79">
        <f t="shared" si="133"/>
        <v>76</v>
      </c>
      <c r="DO79">
        <f t="shared" si="87"/>
        <v>0</v>
      </c>
      <c r="DS79">
        <f t="shared" si="115"/>
        <v>0.14720199168667941</v>
      </c>
      <c r="DT79">
        <f t="shared" si="134"/>
        <v>76</v>
      </c>
      <c r="DW79">
        <f t="shared" si="88"/>
        <v>0</v>
      </c>
      <c r="EA79">
        <f t="shared" si="77"/>
        <v>0.97887189980367006</v>
      </c>
      <c r="EB79">
        <f t="shared" si="135"/>
        <v>76</v>
      </c>
      <c r="EE79">
        <f t="shared" si="89"/>
        <v>0</v>
      </c>
      <c r="EI79">
        <f t="shared" si="116"/>
        <v>0.99999999999998312</v>
      </c>
      <c r="EJ79">
        <f t="shared" si="136"/>
        <v>76</v>
      </c>
      <c r="EM79">
        <f t="shared" si="90"/>
        <v>0</v>
      </c>
      <c r="EQ79">
        <f t="shared" si="117"/>
        <v>1</v>
      </c>
      <c r="ER79">
        <f t="shared" si="137"/>
        <v>76</v>
      </c>
      <c r="EU79">
        <f t="shared" si="91"/>
        <v>0</v>
      </c>
      <c r="EY79">
        <f t="shared" si="118"/>
        <v>2.5571284556025101E-2</v>
      </c>
      <c r="EZ79">
        <f t="shared" si="138"/>
        <v>76</v>
      </c>
      <c r="FC79">
        <f t="shared" si="92"/>
        <v>0</v>
      </c>
      <c r="FG79">
        <f t="shared" si="119"/>
        <v>0.73380148159465142</v>
      </c>
      <c r="FH79">
        <f t="shared" si="139"/>
        <v>76</v>
      </c>
      <c r="FK79">
        <f t="shared" si="93"/>
        <v>0</v>
      </c>
      <c r="FO79">
        <f t="shared" si="120"/>
        <v>1</v>
      </c>
      <c r="FP79">
        <f t="shared" si="140"/>
        <v>76</v>
      </c>
      <c r="FS79">
        <f t="shared" si="94"/>
        <v>0</v>
      </c>
      <c r="FW79">
        <f t="shared" si="121"/>
        <v>1</v>
      </c>
      <c r="FX79">
        <f t="shared" si="141"/>
        <v>76</v>
      </c>
    </row>
    <row r="80" spans="3:180" x14ac:dyDescent="0.25">
      <c r="F80">
        <f t="shared" si="95"/>
        <v>2.6188277815584549E-3</v>
      </c>
      <c r="G80">
        <f t="shared" si="122"/>
        <v>227</v>
      </c>
      <c r="T80">
        <f t="shared" si="78"/>
        <v>2.8795582620552245E-2</v>
      </c>
      <c r="U80">
        <f t="shared" si="123"/>
        <v>227</v>
      </c>
      <c r="AH80">
        <f t="shared" si="96"/>
        <v>0.99829373707093183</v>
      </c>
      <c r="AI80">
        <f t="shared" si="124"/>
        <v>127</v>
      </c>
      <c r="AK80">
        <f t="shared" si="97"/>
        <v>79</v>
      </c>
      <c r="AL80">
        <f t="shared" si="79"/>
        <v>0.74528301886792447</v>
      </c>
      <c r="AM80">
        <v>166.63399999999999</v>
      </c>
      <c r="AP80">
        <f t="shared" si="98"/>
        <v>1.895599310968471E-2</v>
      </c>
      <c r="AQ80">
        <f t="shared" si="125"/>
        <v>77</v>
      </c>
      <c r="AS80">
        <f t="shared" si="99"/>
        <v>79</v>
      </c>
      <c r="AT80">
        <f t="shared" si="80"/>
        <v>0.92941176470588238</v>
      </c>
      <c r="AU80" s="10">
        <v>71.015871702588285</v>
      </c>
      <c r="AX80">
        <f t="shared" si="100"/>
        <v>0.93845304626723691</v>
      </c>
      <c r="AY80">
        <f t="shared" si="126"/>
        <v>77</v>
      </c>
      <c r="BA80">
        <f t="shared" si="101"/>
        <v>79</v>
      </c>
      <c r="BB80">
        <v>0.27816901408450706</v>
      </c>
      <c r="BC80">
        <v>73.680999999999997</v>
      </c>
      <c r="BF80">
        <f t="shared" si="102"/>
        <v>0.29936872787869961</v>
      </c>
      <c r="BG80">
        <f t="shared" si="127"/>
        <v>77</v>
      </c>
      <c r="BI80">
        <f t="shared" si="103"/>
        <v>79</v>
      </c>
      <c r="BJ80">
        <f t="shared" si="81"/>
        <v>0.38536585365853659</v>
      </c>
      <c r="BK80">
        <v>37.090000000000003</v>
      </c>
      <c r="BN80">
        <f t="shared" si="104"/>
        <v>0.92171665165623795</v>
      </c>
      <c r="BO80">
        <f t="shared" si="128"/>
        <v>77</v>
      </c>
      <c r="BQ80">
        <f t="shared" si="105"/>
        <v>79</v>
      </c>
      <c r="BR80">
        <f t="shared" si="82"/>
        <v>0.25732899022801303</v>
      </c>
      <c r="BS80">
        <v>16.853999999999999</v>
      </c>
      <c r="BV80">
        <f t="shared" si="106"/>
        <v>0.74470987103324837</v>
      </c>
      <c r="BW80">
        <f t="shared" si="129"/>
        <v>77</v>
      </c>
      <c r="BY80">
        <f t="shared" si="107"/>
        <v>79</v>
      </c>
      <c r="BZ80">
        <f t="shared" si="83"/>
        <v>0.47023809523809523</v>
      </c>
      <c r="CA80">
        <v>6.6</v>
      </c>
      <c r="CD80">
        <f t="shared" si="108"/>
        <v>0.99966894410962537</v>
      </c>
      <c r="CE80">
        <f t="shared" si="130"/>
        <v>77</v>
      </c>
      <c r="CG80">
        <f t="shared" si="109"/>
        <v>79</v>
      </c>
      <c r="CH80">
        <f t="shared" si="84"/>
        <v>79</v>
      </c>
      <c r="CI80" s="1">
        <v>50.884999999999998</v>
      </c>
      <c r="CL80">
        <f t="shared" si="110"/>
        <v>0.49044421964393026</v>
      </c>
      <c r="CM80">
        <f t="shared" si="131"/>
        <v>77</v>
      </c>
      <c r="CO80">
        <f t="shared" si="111"/>
        <v>79</v>
      </c>
      <c r="CP80">
        <f t="shared" si="85"/>
        <v>4.4396987748679333</v>
      </c>
      <c r="CQ80">
        <v>9.9060000000000006</v>
      </c>
      <c r="CW80">
        <f t="shared" si="112"/>
        <v>79</v>
      </c>
      <c r="CX80">
        <f t="shared" si="86"/>
        <v>0.4514285714285714</v>
      </c>
      <c r="CY80" s="50">
        <v>3.7052999999999998</v>
      </c>
      <c r="DB80">
        <f t="shared" si="113"/>
        <v>1</v>
      </c>
      <c r="DC80">
        <f t="shared" si="132"/>
        <v>77</v>
      </c>
      <c r="DK80">
        <f t="shared" si="114"/>
        <v>1</v>
      </c>
      <c r="DL80">
        <f t="shared" si="133"/>
        <v>77</v>
      </c>
      <c r="DO80">
        <f t="shared" si="87"/>
        <v>0</v>
      </c>
      <c r="DS80">
        <f t="shared" si="115"/>
        <v>0.15018485814696395</v>
      </c>
      <c r="DT80">
        <f t="shared" si="134"/>
        <v>77</v>
      </c>
      <c r="DW80">
        <f t="shared" si="88"/>
        <v>0</v>
      </c>
      <c r="EA80">
        <f t="shared" si="77"/>
        <v>0.98171193697439973</v>
      </c>
      <c r="EB80">
        <f t="shared" si="135"/>
        <v>77</v>
      </c>
      <c r="EE80">
        <f t="shared" si="89"/>
        <v>0</v>
      </c>
      <c r="EI80">
        <f t="shared" si="116"/>
        <v>0.99999999999999445</v>
      </c>
      <c r="EJ80">
        <f t="shared" si="136"/>
        <v>77</v>
      </c>
      <c r="EM80">
        <f t="shared" si="90"/>
        <v>0</v>
      </c>
      <c r="EQ80">
        <f t="shared" si="117"/>
        <v>1</v>
      </c>
      <c r="ER80">
        <f t="shared" si="137"/>
        <v>77</v>
      </c>
      <c r="EU80">
        <f t="shared" si="91"/>
        <v>0</v>
      </c>
      <c r="EY80">
        <f t="shared" si="118"/>
        <v>2.6050947545139449E-2</v>
      </c>
      <c r="EZ80">
        <f t="shared" si="138"/>
        <v>77</v>
      </c>
      <c r="FC80">
        <f t="shared" si="92"/>
        <v>0</v>
      </c>
      <c r="FG80">
        <f t="shared" si="119"/>
        <v>0.74713891655242348</v>
      </c>
      <c r="FH80">
        <f t="shared" si="139"/>
        <v>77</v>
      </c>
      <c r="FK80">
        <f t="shared" si="93"/>
        <v>0</v>
      </c>
      <c r="FO80">
        <f t="shared" si="120"/>
        <v>1</v>
      </c>
      <c r="FP80">
        <f t="shared" si="140"/>
        <v>77</v>
      </c>
      <c r="FS80">
        <f t="shared" si="94"/>
        <v>0</v>
      </c>
      <c r="FW80">
        <f t="shared" si="121"/>
        <v>1</v>
      </c>
      <c r="FX80">
        <f t="shared" si="141"/>
        <v>77</v>
      </c>
    </row>
    <row r="81" spans="6:180" x14ac:dyDescent="0.25">
      <c r="F81">
        <f t="shared" si="95"/>
        <v>2.7095519224204045E-3</v>
      </c>
      <c r="G81">
        <f t="shared" si="122"/>
        <v>228</v>
      </c>
      <c r="T81">
        <f t="shared" si="78"/>
        <v>2.9204795989840767E-2</v>
      </c>
      <c r="U81">
        <f t="shared" si="123"/>
        <v>228</v>
      </c>
      <c r="AH81">
        <f t="shared" si="96"/>
        <v>0.99861641693631231</v>
      </c>
      <c r="AI81">
        <f t="shared" si="124"/>
        <v>128</v>
      </c>
      <c r="AK81">
        <f t="shared" si="97"/>
        <v>80</v>
      </c>
      <c r="AL81">
        <f t="shared" si="79"/>
        <v>0.75471698113207553</v>
      </c>
      <c r="AM81">
        <v>167.37</v>
      </c>
      <c r="AP81">
        <f t="shared" si="98"/>
        <v>2.0222808891069068E-2</v>
      </c>
      <c r="AQ81">
        <f t="shared" si="125"/>
        <v>78</v>
      </c>
      <c r="AS81">
        <f t="shared" si="99"/>
        <v>80</v>
      </c>
      <c r="AT81">
        <f t="shared" si="80"/>
        <v>0.94117647058823528</v>
      </c>
      <c r="AU81" s="2">
        <v>71.705346185137685</v>
      </c>
      <c r="AX81">
        <f t="shared" si="100"/>
        <v>0.94368406728678966</v>
      </c>
      <c r="AY81">
        <f t="shared" si="126"/>
        <v>78</v>
      </c>
      <c r="BA81">
        <f t="shared" si="101"/>
        <v>80</v>
      </c>
      <c r="BB81">
        <v>0.28169014084507044</v>
      </c>
      <c r="BC81">
        <v>74</v>
      </c>
      <c r="BF81">
        <f t="shared" si="102"/>
        <v>0.30574436151284146</v>
      </c>
      <c r="BG81">
        <f t="shared" si="127"/>
        <v>78</v>
      </c>
      <c r="BI81">
        <f t="shared" si="103"/>
        <v>80</v>
      </c>
      <c r="BJ81">
        <f t="shared" si="81"/>
        <v>0.3902439024390244</v>
      </c>
      <c r="BK81">
        <v>37.744</v>
      </c>
      <c r="BN81">
        <f t="shared" si="104"/>
        <v>0.92794052934287885</v>
      </c>
      <c r="BO81">
        <f t="shared" si="128"/>
        <v>78</v>
      </c>
      <c r="BQ81">
        <f t="shared" si="105"/>
        <v>80</v>
      </c>
      <c r="BR81">
        <f t="shared" si="82"/>
        <v>0.26058631921824105</v>
      </c>
      <c r="BS81">
        <v>16.975000000000001</v>
      </c>
      <c r="BV81">
        <f t="shared" si="106"/>
        <v>0.75279561056753042</v>
      </c>
      <c r="BW81">
        <f t="shared" si="129"/>
        <v>78</v>
      </c>
      <c r="BY81">
        <f t="shared" si="107"/>
        <v>80</v>
      </c>
      <c r="BZ81">
        <f t="shared" si="83"/>
        <v>0.47619047619047616</v>
      </c>
      <c r="CA81">
        <v>6.65</v>
      </c>
      <c r="CD81">
        <f t="shared" si="108"/>
        <v>0.99972998767116361</v>
      </c>
      <c r="CE81">
        <f t="shared" si="130"/>
        <v>78</v>
      </c>
      <c r="CG81">
        <f t="shared" si="109"/>
        <v>80</v>
      </c>
      <c r="CH81">
        <f t="shared" si="84"/>
        <v>80</v>
      </c>
      <c r="CI81" s="2">
        <v>51.203000000000003</v>
      </c>
      <c r="CL81">
        <f t="shared" si="110"/>
        <v>0.50039115961193148</v>
      </c>
      <c r="CM81">
        <f t="shared" si="131"/>
        <v>78</v>
      </c>
      <c r="CO81">
        <f t="shared" si="111"/>
        <v>80</v>
      </c>
      <c r="CP81">
        <f t="shared" si="85"/>
        <v>4.4958974935371474</v>
      </c>
      <c r="CQ81">
        <v>9.9309999999999992</v>
      </c>
      <c r="CW81">
        <f t="shared" si="112"/>
        <v>80</v>
      </c>
      <c r="CX81">
        <f t="shared" si="86"/>
        <v>0.45714285714285713</v>
      </c>
      <c r="CY81" s="50">
        <v>3.7082999999999999</v>
      </c>
      <c r="DB81">
        <f t="shared" si="113"/>
        <v>1</v>
      </c>
      <c r="DC81">
        <f t="shared" si="132"/>
        <v>78</v>
      </c>
      <c r="DK81">
        <f t="shared" si="114"/>
        <v>1</v>
      </c>
      <c r="DL81">
        <f t="shared" si="133"/>
        <v>78</v>
      </c>
      <c r="DO81">
        <f t="shared" si="87"/>
        <v>0</v>
      </c>
      <c r="DS81">
        <f t="shared" si="115"/>
        <v>0.15320774324219985</v>
      </c>
      <c r="DT81">
        <f t="shared" si="134"/>
        <v>78</v>
      </c>
      <c r="DW81">
        <f t="shared" si="88"/>
        <v>0</v>
      </c>
      <c r="EA81">
        <f t="shared" si="77"/>
        <v>0.98422002637458628</v>
      </c>
      <c r="EB81">
        <f t="shared" si="135"/>
        <v>78</v>
      </c>
      <c r="EE81">
        <f t="shared" si="89"/>
        <v>0</v>
      </c>
      <c r="EI81">
        <f t="shared" si="116"/>
        <v>0.99999999999999822</v>
      </c>
      <c r="EJ81">
        <f t="shared" si="136"/>
        <v>78</v>
      </c>
      <c r="EM81">
        <f t="shared" si="90"/>
        <v>0</v>
      </c>
      <c r="EQ81">
        <f t="shared" si="117"/>
        <v>1</v>
      </c>
      <c r="ER81">
        <f t="shared" si="137"/>
        <v>78</v>
      </c>
      <c r="EU81">
        <f t="shared" si="91"/>
        <v>0</v>
      </c>
      <c r="EY81">
        <f t="shared" si="118"/>
        <v>2.6538113032190398E-2</v>
      </c>
      <c r="EZ81">
        <f t="shared" si="138"/>
        <v>78</v>
      </c>
      <c r="FC81">
        <f t="shared" si="92"/>
        <v>0</v>
      </c>
      <c r="FG81">
        <f t="shared" si="119"/>
        <v>0.7601159940348533</v>
      </c>
      <c r="FH81">
        <f t="shared" si="139"/>
        <v>78</v>
      </c>
      <c r="FK81">
        <f t="shared" si="93"/>
        <v>0</v>
      </c>
      <c r="FO81">
        <f t="shared" si="120"/>
        <v>1</v>
      </c>
      <c r="FP81">
        <f t="shared" si="140"/>
        <v>78</v>
      </c>
      <c r="FS81">
        <f t="shared" si="94"/>
        <v>0</v>
      </c>
      <c r="FW81">
        <f t="shared" si="121"/>
        <v>1</v>
      </c>
      <c r="FX81">
        <f t="shared" si="141"/>
        <v>78</v>
      </c>
    </row>
    <row r="82" spans="6:180" x14ac:dyDescent="0.25">
      <c r="F82">
        <f t="shared" si="95"/>
        <v>2.8031041070852923E-3</v>
      </c>
      <c r="G82">
        <f t="shared" si="122"/>
        <v>229</v>
      </c>
      <c r="T82">
        <f t="shared" si="78"/>
        <v>2.9618828318425373E-2</v>
      </c>
      <c r="U82">
        <f t="shared" si="123"/>
        <v>229</v>
      </c>
      <c r="AH82">
        <f t="shared" si="96"/>
        <v>0.99888241232314245</v>
      </c>
      <c r="AI82">
        <f t="shared" si="124"/>
        <v>129</v>
      </c>
      <c r="AK82">
        <f t="shared" si="97"/>
        <v>81</v>
      </c>
      <c r="AL82">
        <f t="shared" si="79"/>
        <v>0.76415094339622647</v>
      </c>
      <c r="AM82">
        <v>174.7</v>
      </c>
      <c r="AP82">
        <f t="shared" si="98"/>
        <v>2.1560687910131202E-2</v>
      </c>
      <c r="AQ82">
        <f t="shared" si="125"/>
        <v>79</v>
      </c>
      <c r="AS82">
        <f t="shared" si="99"/>
        <v>81</v>
      </c>
      <c r="AT82">
        <f t="shared" si="80"/>
        <v>0.95294117647058818</v>
      </c>
      <c r="AU82">
        <v>75.379310344827587</v>
      </c>
      <c r="AX82">
        <f t="shared" si="100"/>
        <v>0.94855813577357806</v>
      </c>
      <c r="AY82">
        <f t="shared" si="126"/>
        <v>79</v>
      </c>
      <c r="BA82">
        <f t="shared" si="101"/>
        <v>81</v>
      </c>
      <c r="BB82">
        <v>0.28521126760563381</v>
      </c>
      <c r="BC82">
        <v>74.38</v>
      </c>
      <c r="BF82">
        <f t="shared" si="102"/>
        <v>0.31217942788407105</v>
      </c>
      <c r="BG82">
        <f t="shared" si="127"/>
        <v>79</v>
      </c>
      <c r="BI82">
        <f t="shared" si="103"/>
        <v>81</v>
      </c>
      <c r="BJ82">
        <f t="shared" si="81"/>
        <v>0.39512195121951221</v>
      </c>
      <c r="BK82">
        <v>37.832000000000001</v>
      </c>
      <c r="BN82">
        <f t="shared" si="104"/>
        <v>0.93377782915338536</v>
      </c>
      <c r="BO82">
        <f t="shared" si="128"/>
        <v>79</v>
      </c>
      <c r="BQ82">
        <f t="shared" si="105"/>
        <v>81</v>
      </c>
      <c r="BR82">
        <f t="shared" si="82"/>
        <v>0.26384364820846906</v>
      </c>
      <c r="BS82">
        <v>17.170999999999999</v>
      </c>
      <c r="BV82">
        <f t="shared" si="106"/>
        <v>0.76074234476646363</v>
      </c>
      <c r="BW82">
        <f t="shared" si="129"/>
        <v>79</v>
      </c>
      <c r="BY82">
        <f t="shared" si="107"/>
        <v>81</v>
      </c>
      <c r="BZ82">
        <f t="shared" si="83"/>
        <v>0.48214285714285715</v>
      </c>
      <c r="CA82" s="2">
        <v>6.7</v>
      </c>
      <c r="CD82">
        <f t="shared" si="108"/>
        <v>0.99978040825364145</v>
      </c>
      <c r="CE82">
        <f t="shared" si="130"/>
        <v>79</v>
      </c>
      <c r="CG82">
        <f t="shared" si="109"/>
        <v>81</v>
      </c>
      <c r="CH82">
        <f t="shared" si="84"/>
        <v>81</v>
      </c>
      <c r="CI82">
        <v>51.533999999999999</v>
      </c>
      <c r="CL82">
        <f t="shared" si="110"/>
        <v>0.51033785640151375</v>
      </c>
      <c r="CM82">
        <f t="shared" si="131"/>
        <v>79</v>
      </c>
      <c r="CO82">
        <f t="shared" si="111"/>
        <v>81</v>
      </c>
      <c r="CP82">
        <f t="shared" si="85"/>
        <v>4.5520962122063615</v>
      </c>
      <c r="CQ82">
        <v>9.9489999999999998</v>
      </c>
      <c r="CW82">
        <f t="shared" si="112"/>
        <v>81</v>
      </c>
      <c r="CX82">
        <f t="shared" si="86"/>
        <v>0.46285714285714286</v>
      </c>
      <c r="CY82" s="50">
        <v>3.7389000000000001</v>
      </c>
      <c r="DB82">
        <f t="shared" si="113"/>
        <v>1</v>
      </c>
      <c r="DC82">
        <f t="shared" si="132"/>
        <v>79</v>
      </c>
      <c r="DK82">
        <f t="shared" si="114"/>
        <v>1</v>
      </c>
      <c r="DL82">
        <f t="shared" si="133"/>
        <v>79</v>
      </c>
      <c r="DO82">
        <f t="shared" si="87"/>
        <v>0</v>
      </c>
      <c r="DS82">
        <f t="shared" si="115"/>
        <v>0.15627067661704255</v>
      </c>
      <c r="DT82">
        <f t="shared" si="134"/>
        <v>79</v>
      </c>
      <c r="DW82">
        <f t="shared" si="88"/>
        <v>0</v>
      </c>
      <c r="EA82">
        <f t="shared" si="77"/>
        <v>0.98642714756919603</v>
      </c>
      <c r="EB82">
        <f t="shared" si="135"/>
        <v>79</v>
      </c>
      <c r="EE82">
        <f t="shared" si="89"/>
        <v>0</v>
      </c>
      <c r="EI82">
        <f t="shared" si="116"/>
        <v>0.99999999999999944</v>
      </c>
      <c r="EJ82">
        <f t="shared" si="136"/>
        <v>79</v>
      </c>
      <c r="EM82">
        <f t="shared" si="90"/>
        <v>0</v>
      </c>
      <c r="EQ82">
        <f t="shared" si="117"/>
        <v>1</v>
      </c>
      <c r="ER82">
        <f t="shared" si="137"/>
        <v>79</v>
      </c>
      <c r="EU82">
        <f t="shared" si="91"/>
        <v>0</v>
      </c>
      <c r="EY82">
        <f t="shared" si="118"/>
        <v>2.7032866773875043E-2</v>
      </c>
      <c r="EZ82">
        <f t="shared" si="138"/>
        <v>79</v>
      </c>
      <c r="FC82">
        <f t="shared" si="92"/>
        <v>0</v>
      </c>
      <c r="FG82">
        <f t="shared" si="119"/>
        <v>0.77272107802045897</v>
      </c>
      <c r="FH82">
        <f t="shared" si="139"/>
        <v>79</v>
      </c>
      <c r="FK82">
        <f t="shared" si="93"/>
        <v>0</v>
      </c>
      <c r="FO82">
        <f t="shared" si="120"/>
        <v>1</v>
      </c>
      <c r="FP82">
        <f t="shared" si="140"/>
        <v>79</v>
      </c>
      <c r="FS82">
        <f t="shared" si="94"/>
        <v>0</v>
      </c>
      <c r="FW82">
        <f t="shared" si="121"/>
        <v>1</v>
      </c>
      <c r="FX82">
        <f t="shared" si="141"/>
        <v>79</v>
      </c>
    </row>
    <row r="83" spans="6:180" x14ac:dyDescent="0.25">
      <c r="F83">
        <f t="shared" si="95"/>
        <v>2.8995607387999386E-3</v>
      </c>
      <c r="G83">
        <f t="shared" si="122"/>
        <v>230</v>
      </c>
      <c r="T83">
        <f t="shared" si="78"/>
        <v>3.0037720326108179E-2</v>
      </c>
      <c r="U83">
        <f t="shared" si="123"/>
        <v>230</v>
      </c>
      <c r="AH83">
        <f t="shared" si="96"/>
        <v>0.9991007686706106</v>
      </c>
      <c r="AI83">
        <f t="shared" si="124"/>
        <v>130</v>
      </c>
      <c r="AK83">
        <f t="shared" si="97"/>
        <v>82</v>
      </c>
      <c r="AL83">
        <f t="shared" si="79"/>
        <v>0.77358490566037741</v>
      </c>
      <c r="AM83">
        <v>184.69</v>
      </c>
      <c r="AP83">
        <f t="shared" si="98"/>
        <v>2.2972614479438932E-2</v>
      </c>
      <c r="AQ83">
        <f t="shared" si="125"/>
        <v>80</v>
      </c>
      <c r="AS83">
        <f t="shared" si="99"/>
        <v>82</v>
      </c>
      <c r="AT83">
        <f t="shared" si="80"/>
        <v>0.96470588235294119</v>
      </c>
      <c r="AU83" s="10">
        <v>79.979039975730501</v>
      </c>
      <c r="AX83">
        <f t="shared" si="100"/>
        <v>0.9530906032852875</v>
      </c>
      <c r="AY83">
        <f t="shared" si="126"/>
        <v>80</v>
      </c>
      <c r="BA83">
        <f t="shared" si="101"/>
        <v>82</v>
      </c>
      <c r="BB83">
        <v>0.28873239436619719</v>
      </c>
      <c r="BC83">
        <v>74.412999999999997</v>
      </c>
      <c r="BF83">
        <f t="shared" si="102"/>
        <v>0.31867231404464569</v>
      </c>
      <c r="BG83">
        <f t="shared" si="127"/>
        <v>80</v>
      </c>
      <c r="BI83">
        <f t="shared" si="103"/>
        <v>82</v>
      </c>
      <c r="BJ83">
        <f t="shared" si="81"/>
        <v>0.4</v>
      </c>
      <c r="BK83">
        <v>38</v>
      </c>
      <c r="BN83">
        <f t="shared" si="104"/>
        <v>0.93924201860851642</v>
      </c>
      <c r="BO83">
        <f t="shared" si="128"/>
        <v>80</v>
      </c>
      <c r="BQ83">
        <f t="shared" si="105"/>
        <v>82</v>
      </c>
      <c r="BR83">
        <f t="shared" si="82"/>
        <v>0.26710097719869708</v>
      </c>
      <c r="BS83">
        <v>17.5</v>
      </c>
      <c r="BV83">
        <f t="shared" si="106"/>
        <v>0.76854743475625908</v>
      </c>
      <c r="BW83">
        <f t="shared" si="129"/>
        <v>80</v>
      </c>
      <c r="BY83">
        <f t="shared" si="107"/>
        <v>82</v>
      </c>
      <c r="BZ83">
        <f t="shared" si="83"/>
        <v>0.48809523809523808</v>
      </c>
      <c r="CA83">
        <v>6.7569999999999997</v>
      </c>
      <c r="CD83">
        <f t="shared" si="108"/>
        <v>0.99982192750737264</v>
      </c>
      <c r="CE83">
        <f t="shared" si="130"/>
        <v>80</v>
      </c>
      <c r="CG83">
        <f t="shared" si="109"/>
        <v>82</v>
      </c>
      <c r="CH83">
        <f t="shared" si="84"/>
        <v>82</v>
      </c>
      <c r="CI83">
        <v>52.18</v>
      </c>
      <c r="CL83">
        <f t="shared" si="110"/>
        <v>0.52027812772788806</v>
      </c>
      <c r="CM83">
        <f t="shared" si="131"/>
        <v>80</v>
      </c>
      <c r="CO83">
        <f t="shared" si="111"/>
        <v>82</v>
      </c>
      <c r="CP83">
        <f t="shared" si="85"/>
        <v>4.6082949308755756</v>
      </c>
      <c r="CQ83">
        <v>9.9830000000000005</v>
      </c>
      <c r="CW83">
        <f t="shared" si="112"/>
        <v>82</v>
      </c>
      <c r="CX83">
        <f t="shared" si="86"/>
        <v>0.46857142857142858</v>
      </c>
      <c r="CY83" s="50">
        <v>3.7633999999999999</v>
      </c>
      <c r="DB83">
        <f t="shared" si="113"/>
        <v>1</v>
      </c>
      <c r="DC83">
        <f t="shared" si="132"/>
        <v>80</v>
      </c>
      <c r="DK83">
        <f t="shared" si="114"/>
        <v>1</v>
      </c>
      <c r="DL83">
        <f t="shared" si="133"/>
        <v>80</v>
      </c>
      <c r="DO83">
        <f t="shared" si="87"/>
        <v>0</v>
      </c>
      <c r="DS83">
        <f t="shared" si="115"/>
        <v>0.15937367495845106</v>
      </c>
      <c r="DT83">
        <f t="shared" si="134"/>
        <v>80</v>
      </c>
      <c r="DW83">
        <f t="shared" si="88"/>
        <v>0</v>
      </c>
      <c r="EA83">
        <f t="shared" si="77"/>
        <v>0.98836256001566525</v>
      </c>
      <c r="EB83">
        <f t="shared" si="135"/>
        <v>80</v>
      </c>
      <c r="EE83">
        <f t="shared" si="89"/>
        <v>0</v>
      </c>
      <c r="EI83">
        <f t="shared" si="116"/>
        <v>0.99999999999999978</v>
      </c>
      <c r="EJ83">
        <f t="shared" si="136"/>
        <v>80</v>
      </c>
      <c r="EM83">
        <f t="shared" si="90"/>
        <v>0</v>
      </c>
      <c r="EQ83">
        <f t="shared" si="117"/>
        <v>1</v>
      </c>
      <c r="ER83">
        <f t="shared" si="137"/>
        <v>80</v>
      </c>
      <c r="EU83">
        <f t="shared" si="91"/>
        <v>0</v>
      </c>
      <c r="EY83">
        <f t="shared" si="118"/>
        <v>2.753529488612293E-2</v>
      </c>
      <c r="EZ83">
        <f t="shared" si="138"/>
        <v>80</v>
      </c>
      <c r="FC83">
        <f t="shared" si="92"/>
        <v>0</v>
      </c>
      <c r="FG83">
        <f t="shared" si="119"/>
        <v>0.78494410730933128</v>
      </c>
      <c r="FH83">
        <f t="shared" si="139"/>
        <v>80</v>
      </c>
      <c r="FK83">
        <f t="shared" si="93"/>
        <v>0</v>
      </c>
      <c r="FO83">
        <f t="shared" si="120"/>
        <v>1</v>
      </c>
      <c r="FP83">
        <f t="shared" si="140"/>
        <v>80</v>
      </c>
      <c r="FS83">
        <f t="shared" si="94"/>
        <v>0</v>
      </c>
      <c r="FW83">
        <f t="shared" si="121"/>
        <v>1</v>
      </c>
      <c r="FX83">
        <f t="shared" si="141"/>
        <v>80</v>
      </c>
    </row>
    <row r="84" spans="6:180" x14ac:dyDescent="0.25">
      <c r="F84">
        <f t="shared" si="95"/>
        <v>2.9989998741944191E-3</v>
      </c>
      <c r="G84">
        <f t="shared" si="122"/>
        <v>231</v>
      </c>
      <c r="T84">
        <f t="shared" si="78"/>
        <v>3.0461512836555672E-2</v>
      </c>
      <c r="U84">
        <f t="shared" si="123"/>
        <v>231</v>
      </c>
      <c r="AH84">
        <f t="shared" si="96"/>
        <v>0.99927927228578373</v>
      </c>
      <c r="AI84">
        <f t="shared" si="124"/>
        <v>131</v>
      </c>
      <c r="AK84">
        <f t="shared" si="97"/>
        <v>83</v>
      </c>
      <c r="AL84">
        <f t="shared" si="79"/>
        <v>0.78301886792452835</v>
      </c>
      <c r="AM84">
        <v>186.34482758620689</v>
      </c>
      <c r="AP84">
        <f t="shared" si="98"/>
        <v>2.4461630148821169E-2</v>
      </c>
      <c r="AQ84">
        <f t="shared" si="125"/>
        <v>81</v>
      </c>
      <c r="AS84">
        <f t="shared" si="99"/>
        <v>83</v>
      </c>
      <c r="AT84">
        <f t="shared" si="80"/>
        <v>0.97647058823529409</v>
      </c>
      <c r="AU84">
        <v>81.034482758620683</v>
      </c>
      <c r="AX84">
        <f t="shared" si="100"/>
        <v>0.95729705281711519</v>
      </c>
      <c r="AY84">
        <f t="shared" si="126"/>
        <v>81</v>
      </c>
      <c r="BA84">
        <f t="shared" si="101"/>
        <v>83</v>
      </c>
      <c r="BB84">
        <v>0.29225352112676056</v>
      </c>
      <c r="BC84">
        <v>74.421999999999997</v>
      </c>
      <c r="BF84">
        <f t="shared" si="102"/>
        <v>0.32522135379967254</v>
      </c>
      <c r="BG84">
        <f t="shared" si="127"/>
        <v>81</v>
      </c>
      <c r="BI84">
        <f t="shared" si="103"/>
        <v>83</v>
      </c>
      <c r="BJ84">
        <f t="shared" si="81"/>
        <v>0.40487804878048783</v>
      </c>
      <c r="BK84">
        <v>38.622</v>
      </c>
      <c r="BN84">
        <f t="shared" si="104"/>
        <v>0.94434709560314223</v>
      </c>
      <c r="BO84">
        <f t="shared" si="128"/>
        <v>81</v>
      </c>
      <c r="BQ84">
        <f t="shared" si="105"/>
        <v>83</v>
      </c>
      <c r="BR84">
        <f t="shared" si="82"/>
        <v>0.27035830618892509</v>
      </c>
      <c r="BS84">
        <v>17.95</v>
      </c>
      <c r="BV84">
        <f t="shared" si="106"/>
        <v>0.77620846946967736</v>
      </c>
      <c r="BW84">
        <f t="shared" si="129"/>
        <v>81</v>
      </c>
      <c r="BY84">
        <f t="shared" si="107"/>
        <v>83</v>
      </c>
      <c r="BZ84">
        <f t="shared" si="83"/>
        <v>0.49404761904761907</v>
      </c>
      <c r="CA84">
        <v>6.8</v>
      </c>
      <c r="CD84">
        <f t="shared" si="108"/>
        <v>0.99985601263349888</v>
      </c>
      <c r="CE84">
        <f t="shared" si="130"/>
        <v>81</v>
      </c>
      <c r="CG84">
        <f t="shared" si="109"/>
        <v>83</v>
      </c>
      <c r="CH84">
        <f t="shared" si="84"/>
        <v>83</v>
      </c>
      <c r="CI84" s="1">
        <v>52.237000000000002</v>
      </c>
      <c r="CL84">
        <f t="shared" si="110"/>
        <v>0.53020580328496447</v>
      </c>
      <c r="CM84">
        <f t="shared" si="131"/>
        <v>81</v>
      </c>
      <c r="CO84">
        <f t="shared" si="111"/>
        <v>83</v>
      </c>
      <c r="CP84">
        <f t="shared" si="85"/>
        <v>4.6644936495447906</v>
      </c>
      <c r="CQ84">
        <v>10.0275</v>
      </c>
      <c r="CW84">
        <f t="shared" si="112"/>
        <v>83</v>
      </c>
      <c r="CX84">
        <f t="shared" si="86"/>
        <v>0.47428571428571431</v>
      </c>
      <c r="CY84" s="50">
        <v>3.7645</v>
      </c>
      <c r="DB84">
        <f t="shared" si="113"/>
        <v>1</v>
      </c>
      <c r="DC84">
        <f t="shared" si="132"/>
        <v>81</v>
      </c>
      <c r="DK84">
        <f t="shared" si="114"/>
        <v>1</v>
      </c>
      <c r="DL84">
        <f t="shared" si="133"/>
        <v>81</v>
      </c>
      <c r="DO84">
        <f t="shared" si="87"/>
        <v>0</v>
      </c>
      <c r="DS84">
        <f t="shared" si="115"/>
        <v>0.16251674181677112</v>
      </c>
      <c r="DT84">
        <f t="shared" si="134"/>
        <v>81</v>
      </c>
      <c r="DW84">
        <f t="shared" si="88"/>
        <v>0</v>
      </c>
      <c r="EA84">
        <f t="shared" si="77"/>
        <v>0.99005372141726389</v>
      </c>
      <c r="EB84">
        <f t="shared" si="135"/>
        <v>81</v>
      </c>
      <c r="EE84">
        <f t="shared" si="89"/>
        <v>0</v>
      </c>
      <c r="EI84">
        <f t="shared" si="116"/>
        <v>1</v>
      </c>
      <c r="EJ84">
        <f t="shared" si="136"/>
        <v>81</v>
      </c>
      <c r="EM84">
        <f t="shared" si="90"/>
        <v>0</v>
      </c>
      <c r="EQ84">
        <f t="shared" si="117"/>
        <v>1</v>
      </c>
      <c r="ER84">
        <f t="shared" si="137"/>
        <v>81</v>
      </c>
      <c r="EU84">
        <f t="shared" si="91"/>
        <v>0</v>
      </c>
      <c r="EY84">
        <f t="shared" si="118"/>
        <v>2.8045483833056828E-2</v>
      </c>
      <c r="EZ84">
        <f t="shared" si="138"/>
        <v>81</v>
      </c>
      <c r="FC84">
        <f t="shared" si="92"/>
        <v>0</v>
      </c>
      <c r="FG84">
        <f t="shared" si="119"/>
        <v>0.796776599431263</v>
      </c>
      <c r="FH84">
        <f t="shared" si="139"/>
        <v>81</v>
      </c>
      <c r="FK84">
        <f t="shared" si="93"/>
        <v>0</v>
      </c>
      <c r="FO84">
        <f t="shared" si="120"/>
        <v>1</v>
      </c>
      <c r="FP84">
        <f t="shared" si="140"/>
        <v>81</v>
      </c>
      <c r="FS84">
        <f t="shared" si="94"/>
        <v>0</v>
      </c>
      <c r="FW84">
        <f t="shared" si="121"/>
        <v>1</v>
      </c>
      <c r="FX84">
        <f t="shared" si="141"/>
        <v>81</v>
      </c>
    </row>
    <row r="85" spans="6:180" x14ac:dyDescent="0.25">
      <c r="F85">
        <f t="shared" si="95"/>
        <v>3.1015012455409209E-3</v>
      </c>
      <c r="G85">
        <f t="shared" si="122"/>
        <v>232</v>
      </c>
      <c r="T85">
        <f t="shared" si="78"/>
        <v>3.0890246773802098E-2</v>
      </c>
      <c r="U85">
        <f t="shared" si="123"/>
        <v>232</v>
      </c>
      <c r="AH85">
        <f t="shared" si="96"/>
        <v>0.99942458970952708</v>
      </c>
      <c r="AI85">
        <f t="shared" si="124"/>
        <v>132</v>
      </c>
      <c r="AK85">
        <f t="shared" si="97"/>
        <v>84</v>
      </c>
      <c r="AL85">
        <f t="shared" si="79"/>
        <v>0.79245283018867929</v>
      </c>
      <c r="AM85">
        <v>187.9</v>
      </c>
      <c r="AP85">
        <f t="shared" si="98"/>
        <v>2.6030830204230488E-2</v>
      </c>
      <c r="AQ85">
        <f t="shared" si="125"/>
        <v>82</v>
      </c>
      <c r="AS85">
        <f t="shared" si="99"/>
        <v>84</v>
      </c>
      <c r="AT85">
        <f t="shared" si="80"/>
        <v>0.9882352941176471</v>
      </c>
      <c r="AU85" s="2">
        <v>81.357988940829301</v>
      </c>
      <c r="AX85">
        <f t="shared" si="100"/>
        <v>0.96119319301441608</v>
      </c>
      <c r="AY85">
        <f t="shared" si="126"/>
        <v>82</v>
      </c>
      <c r="BA85">
        <f t="shared" si="101"/>
        <v>84</v>
      </c>
      <c r="BB85">
        <v>0.29577464788732394</v>
      </c>
      <c r="BC85">
        <v>74.557000000000002</v>
      </c>
      <c r="BF85">
        <f t="shared" si="102"/>
        <v>0.33182482891267229</v>
      </c>
      <c r="BG85">
        <f t="shared" si="127"/>
        <v>82</v>
      </c>
      <c r="BI85">
        <f t="shared" si="103"/>
        <v>84</v>
      </c>
      <c r="BJ85">
        <f t="shared" si="81"/>
        <v>0.40975609756097559</v>
      </c>
      <c r="BK85">
        <v>39.088999999999999</v>
      </c>
      <c r="BN85">
        <f t="shared" si="104"/>
        <v>0.9491074758306528</v>
      </c>
      <c r="BO85">
        <f t="shared" si="128"/>
        <v>82</v>
      </c>
      <c r="BQ85">
        <f t="shared" si="105"/>
        <v>84</v>
      </c>
      <c r="BR85">
        <f t="shared" si="82"/>
        <v>0.2736156351791531</v>
      </c>
      <c r="BS85">
        <v>18.5</v>
      </c>
      <c r="BV85">
        <f t="shared" si="106"/>
        <v>0.78372326612868815</v>
      </c>
      <c r="BW85">
        <f t="shared" si="129"/>
        <v>82</v>
      </c>
      <c r="BY85">
        <f t="shared" si="107"/>
        <v>84</v>
      </c>
      <c r="BZ85">
        <f t="shared" si="83"/>
        <v>0.5</v>
      </c>
      <c r="CA85">
        <v>6.8280000000000003</v>
      </c>
      <c r="CD85">
        <f t="shared" si="108"/>
        <v>0.99988390940581906</v>
      </c>
      <c r="CE85">
        <f t="shared" si="130"/>
        <v>82</v>
      </c>
      <c r="CG85">
        <f t="shared" si="109"/>
        <v>84</v>
      </c>
      <c r="CH85">
        <f t="shared" si="84"/>
        <v>84</v>
      </c>
      <c r="CI85">
        <v>52.554000000000002</v>
      </c>
      <c r="CL85">
        <f t="shared" si="110"/>
        <v>0.54011473623339223</v>
      </c>
      <c r="CM85">
        <f t="shared" si="131"/>
        <v>82</v>
      </c>
      <c r="CO85">
        <f t="shared" si="111"/>
        <v>84</v>
      </c>
      <c r="CP85">
        <f t="shared" si="85"/>
        <v>4.7206923682140047</v>
      </c>
      <c r="CQ85">
        <v>10.226000000000001</v>
      </c>
      <c r="CW85">
        <f t="shared" si="112"/>
        <v>84</v>
      </c>
      <c r="CX85">
        <f t="shared" si="86"/>
        <v>0.48</v>
      </c>
      <c r="CY85" s="50">
        <v>3.8468</v>
      </c>
      <c r="DB85">
        <f t="shared" si="113"/>
        <v>1</v>
      </c>
      <c r="DC85">
        <f t="shared" si="132"/>
        <v>82</v>
      </c>
      <c r="DK85">
        <f t="shared" si="114"/>
        <v>1</v>
      </c>
      <c r="DL85">
        <f t="shared" si="133"/>
        <v>82</v>
      </c>
      <c r="DO85">
        <f t="shared" si="87"/>
        <v>0</v>
      </c>
      <c r="DS85">
        <f t="shared" si="115"/>
        <v>0.1656998674332337</v>
      </c>
      <c r="DT85">
        <f t="shared" si="134"/>
        <v>82</v>
      </c>
      <c r="DW85">
        <f t="shared" si="88"/>
        <v>0</v>
      </c>
      <c r="EA85">
        <f t="shared" si="77"/>
        <v>0.9915262399385989</v>
      </c>
      <c r="EB85">
        <f t="shared" si="135"/>
        <v>82</v>
      </c>
      <c r="EE85">
        <f t="shared" si="89"/>
        <v>0</v>
      </c>
      <c r="EI85">
        <f t="shared" si="116"/>
        <v>1</v>
      </c>
      <c r="EJ85">
        <f t="shared" si="136"/>
        <v>82</v>
      </c>
      <c r="EM85">
        <f t="shared" si="90"/>
        <v>0</v>
      </c>
      <c r="EQ85">
        <f t="shared" si="117"/>
        <v>1</v>
      </c>
      <c r="ER85">
        <f t="shared" si="137"/>
        <v>82</v>
      </c>
      <c r="EU85">
        <f t="shared" si="91"/>
        <v>0</v>
      </c>
      <c r="EY85">
        <f t="shared" si="118"/>
        <v>2.8563520415692805E-2</v>
      </c>
      <c r="EZ85">
        <f t="shared" si="138"/>
        <v>82</v>
      </c>
      <c r="FC85">
        <f t="shared" si="92"/>
        <v>0</v>
      </c>
      <c r="FG85">
        <f t="shared" si="119"/>
        <v>0.80821164391364153</v>
      </c>
      <c r="FH85">
        <f t="shared" si="139"/>
        <v>82</v>
      </c>
      <c r="FK85">
        <f t="shared" si="93"/>
        <v>0</v>
      </c>
      <c r="FO85">
        <f t="shared" si="120"/>
        <v>1</v>
      </c>
      <c r="FP85">
        <f t="shared" si="140"/>
        <v>82</v>
      </c>
      <c r="FS85">
        <f t="shared" si="94"/>
        <v>0</v>
      </c>
      <c r="FW85">
        <f t="shared" si="121"/>
        <v>1</v>
      </c>
      <c r="FX85">
        <f t="shared" si="141"/>
        <v>82</v>
      </c>
    </row>
    <row r="86" spans="6:180" x14ac:dyDescent="0.25">
      <c r="F86">
        <f t="shared" si="95"/>
        <v>3.2071462828717539E-3</v>
      </c>
      <c r="G86">
        <f t="shared" si="122"/>
        <v>233</v>
      </c>
      <c r="T86">
        <f t="shared" si="78"/>
        <v>3.1323963158696705E-2</v>
      </c>
      <c r="U86">
        <f t="shared" si="123"/>
        <v>233</v>
      </c>
      <c r="AH86">
        <f t="shared" si="96"/>
        <v>0.99954239853934068</v>
      </c>
      <c r="AI86">
        <f t="shared" si="124"/>
        <v>133</v>
      </c>
      <c r="AK86">
        <f t="shared" si="97"/>
        <v>85</v>
      </c>
      <c r="AL86">
        <f t="shared" si="79"/>
        <v>0.80188679245283023</v>
      </c>
      <c r="AM86">
        <v>192.9</v>
      </c>
      <c r="AP86">
        <f t="shared" si="98"/>
        <v>2.7683359818961195E-2</v>
      </c>
      <c r="AQ86">
        <f t="shared" si="125"/>
        <v>83</v>
      </c>
      <c r="AT86">
        <f t="shared" si="80"/>
        <v>0</v>
      </c>
      <c r="AX86">
        <f t="shared" si="100"/>
        <v>0.96479475902978262</v>
      </c>
      <c r="AY86">
        <f t="shared" si="126"/>
        <v>83</v>
      </c>
      <c r="BA86">
        <f t="shared" si="101"/>
        <v>85</v>
      </c>
      <c r="BB86">
        <v>0.29929577464788731</v>
      </c>
      <c r="BC86">
        <v>74.766000000000005</v>
      </c>
      <c r="BF86">
        <f t="shared" si="102"/>
        <v>0.3384809703913122</v>
      </c>
      <c r="BG86">
        <f t="shared" si="127"/>
        <v>83</v>
      </c>
      <c r="BI86">
        <f t="shared" si="103"/>
        <v>85</v>
      </c>
      <c r="BJ86">
        <f t="shared" si="81"/>
        <v>0.41463414634146339</v>
      </c>
      <c r="BK86">
        <v>39.091999999999999</v>
      </c>
      <c r="BN86">
        <f t="shared" si="104"/>
        <v>0.95353788449125132</v>
      </c>
      <c r="BO86">
        <f t="shared" si="128"/>
        <v>83</v>
      </c>
      <c r="BQ86">
        <f t="shared" si="105"/>
        <v>85</v>
      </c>
      <c r="BR86">
        <f t="shared" si="82"/>
        <v>0.27687296416938112</v>
      </c>
      <c r="BS86">
        <v>18.513999999999999</v>
      </c>
      <c r="BV86">
        <f t="shared" si="106"/>
        <v>0.79108987013581922</v>
      </c>
      <c r="BW86">
        <f t="shared" si="129"/>
        <v>83</v>
      </c>
      <c r="BY86">
        <f t="shared" si="107"/>
        <v>85</v>
      </c>
      <c r="BZ86">
        <f t="shared" si="83"/>
        <v>0.50595238095238093</v>
      </c>
      <c r="CA86" s="2">
        <v>7.1989999999999998</v>
      </c>
      <c r="CD86">
        <f t="shared" si="108"/>
        <v>0.9999066717348386</v>
      </c>
      <c r="CE86">
        <f t="shared" si="130"/>
        <v>83</v>
      </c>
      <c r="CG86">
        <f t="shared" si="109"/>
        <v>85</v>
      </c>
      <c r="CH86">
        <f t="shared" si="84"/>
        <v>85</v>
      </c>
      <c r="CI86">
        <v>53.09</v>
      </c>
      <c r="CL86">
        <f t="shared" si="110"/>
        <v>0.54999881461574773</v>
      </c>
      <c r="CM86">
        <f t="shared" si="131"/>
        <v>83</v>
      </c>
      <c r="CO86">
        <f t="shared" si="111"/>
        <v>85</v>
      </c>
      <c r="CP86">
        <f t="shared" si="85"/>
        <v>4.7768910868832188</v>
      </c>
      <c r="CQ86">
        <v>10.315099999999999</v>
      </c>
      <c r="CW86">
        <f t="shared" si="112"/>
        <v>85</v>
      </c>
      <c r="CX86">
        <f t="shared" si="86"/>
        <v>0.48571428571428571</v>
      </c>
      <c r="CY86" s="50">
        <v>3.8521000000000001</v>
      </c>
      <c r="DB86">
        <f t="shared" si="113"/>
        <v>1</v>
      </c>
      <c r="DC86">
        <f t="shared" si="132"/>
        <v>83</v>
      </c>
      <c r="DK86">
        <f t="shared" si="114"/>
        <v>1</v>
      </c>
      <c r="DL86">
        <f t="shared" si="133"/>
        <v>83</v>
      </c>
      <c r="DO86">
        <f t="shared" si="87"/>
        <v>0</v>
      </c>
      <c r="DS86">
        <f t="shared" si="115"/>
        <v>0.1689230285740991</v>
      </c>
      <c r="DT86">
        <f t="shared" si="134"/>
        <v>83</v>
      </c>
      <c r="DW86">
        <f t="shared" si="88"/>
        <v>0</v>
      </c>
      <c r="EA86">
        <f t="shared" si="77"/>
        <v>0.99280385685659511</v>
      </c>
      <c r="EB86">
        <f t="shared" si="135"/>
        <v>83</v>
      </c>
      <c r="EE86">
        <f t="shared" si="89"/>
        <v>0</v>
      </c>
      <c r="EI86">
        <f t="shared" si="116"/>
        <v>1</v>
      </c>
      <c r="EJ86">
        <f t="shared" si="136"/>
        <v>83</v>
      </c>
      <c r="EM86">
        <f t="shared" si="90"/>
        <v>0</v>
      </c>
      <c r="EQ86">
        <f t="shared" si="117"/>
        <v>1</v>
      </c>
      <c r="ER86">
        <f t="shared" si="137"/>
        <v>83</v>
      </c>
      <c r="EU86">
        <f t="shared" si="91"/>
        <v>0</v>
      </c>
      <c r="EY86">
        <f t="shared" si="118"/>
        <v>2.9089491760379119E-2</v>
      </c>
      <c r="EZ86">
        <f t="shared" si="138"/>
        <v>83</v>
      </c>
      <c r="FC86">
        <f t="shared" si="92"/>
        <v>0</v>
      </c>
      <c r="FG86">
        <f t="shared" si="119"/>
        <v>0.81924388529616043</v>
      </c>
      <c r="FH86">
        <f t="shared" si="139"/>
        <v>83</v>
      </c>
      <c r="FK86">
        <f t="shared" si="93"/>
        <v>0</v>
      </c>
      <c r="FO86">
        <f t="shared" si="120"/>
        <v>1</v>
      </c>
      <c r="FP86">
        <f t="shared" si="140"/>
        <v>83</v>
      </c>
      <c r="FS86">
        <f t="shared" si="94"/>
        <v>0</v>
      </c>
      <c r="FW86">
        <f t="shared" si="121"/>
        <v>1</v>
      </c>
      <c r="FX86">
        <f t="shared" si="141"/>
        <v>83</v>
      </c>
    </row>
    <row r="87" spans="6:180" x14ac:dyDescent="0.25">
      <c r="F87">
        <f t="shared" si="95"/>
        <v>3.3160181359385039E-3</v>
      </c>
      <c r="G87">
        <f t="shared" si="122"/>
        <v>234</v>
      </c>
      <c r="T87">
        <f t="shared" si="78"/>
        <v>3.1762703105294471E-2</v>
      </c>
      <c r="U87">
        <f t="shared" si="123"/>
        <v>234</v>
      </c>
      <c r="AH87">
        <f t="shared" si="96"/>
        <v>0.99963750882215163</v>
      </c>
      <c r="AI87">
        <f t="shared" si="124"/>
        <v>134</v>
      </c>
      <c r="AK87">
        <f t="shared" si="97"/>
        <v>86</v>
      </c>
      <c r="AL87">
        <f t="shared" si="79"/>
        <v>0.81132075471698117</v>
      </c>
      <c r="AM87">
        <v>193</v>
      </c>
      <c r="AP87">
        <f t="shared" si="98"/>
        <v>2.9422409852387463E-2</v>
      </c>
      <c r="AQ87">
        <f t="shared" si="125"/>
        <v>84</v>
      </c>
      <c r="AT87">
        <f t="shared" si="80"/>
        <v>0</v>
      </c>
      <c r="AX87">
        <f t="shared" si="100"/>
        <v>0.9681174204869204</v>
      </c>
      <c r="AY87">
        <f t="shared" si="126"/>
        <v>84</v>
      </c>
      <c r="BA87">
        <f t="shared" si="101"/>
        <v>86</v>
      </c>
      <c r="BB87">
        <v>0.30281690140845069</v>
      </c>
      <c r="BC87">
        <v>74.766000000000005</v>
      </c>
      <c r="BF87">
        <f t="shared" si="102"/>
        <v>0.34518795985183692</v>
      </c>
      <c r="BG87">
        <f t="shared" si="127"/>
        <v>84</v>
      </c>
      <c r="BI87">
        <f t="shared" si="103"/>
        <v>86</v>
      </c>
      <c r="BJ87">
        <f t="shared" si="81"/>
        <v>0.4195121951219512</v>
      </c>
      <c r="BK87">
        <v>39.517241379310342</v>
      </c>
      <c r="BN87">
        <f t="shared" si="104"/>
        <v>0.95765325300581816</v>
      </c>
      <c r="BO87">
        <f t="shared" si="128"/>
        <v>84</v>
      </c>
      <c r="BQ87">
        <f t="shared" si="105"/>
        <v>86</v>
      </c>
      <c r="BR87">
        <f t="shared" si="82"/>
        <v>0.28013029315960913</v>
      </c>
      <c r="BS87">
        <v>19.3</v>
      </c>
      <c r="BV87">
        <f t="shared" si="106"/>
        <v>0.7983065543856388</v>
      </c>
      <c r="BW87">
        <f t="shared" si="129"/>
        <v>84</v>
      </c>
      <c r="BY87">
        <f t="shared" si="107"/>
        <v>86</v>
      </c>
      <c r="BZ87">
        <f t="shared" si="83"/>
        <v>0.51190476190476186</v>
      </c>
      <c r="CA87">
        <v>7.3710000000000004</v>
      </c>
      <c r="CD87">
        <f t="shared" si="108"/>
        <v>0.99992518798848107</v>
      </c>
      <c r="CE87">
        <f t="shared" si="130"/>
        <v>84</v>
      </c>
      <c r="CG87">
        <f t="shared" si="109"/>
        <v>86</v>
      </c>
      <c r="CH87">
        <f t="shared" si="84"/>
        <v>86</v>
      </c>
      <c r="CI87" s="2">
        <v>54.052999999999997</v>
      </c>
      <c r="CL87">
        <f t="shared" si="110"/>
        <v>0.55985197266354758</v>
      </c>
      <c r="CM87">
        <f t="shared" si="131"/>
        <v>84</v>
      </c>
      <c r="CO87">
        <f t="shared" si="111"/>
        <v>86</v>
      </c>
      <c r="CP87">
        <f t="shared" si="85"/>
        <v>4.8330898055524329</v>
      </c>
      <c r="CQ87" s="2">
        <v>10.52</v>
      </c>
      <c r="CW87">
        <f t="shared" si="112"/>
        <v>86</v>
      </c>
      <c r="CX87">
        <f t="shared" si="86"/>
        <v>0.49142857142857144</v>
      </c>
      <c r="CY87" s="50">
        <v>3.9113000000000002</v>
      </c>
      <c r="DB87">
        <f t="shared" si="113"/>
        <v>1</v>
      </c>
      <c r="DC87">
        <f t="shared" si="132"/>
        <v>84</v>
      </c>
      <c r="DK87">
        <f t="shared" si="114"/>
        <v>1</v>
      </c>
      <c r="DL87">
        <f t="shared" si="133"/>
        <v>84</v>
      </c>
      <c r="DO87">
        <f t="shared" si="87"/>
        <v>0</v>
      </c>
      <c r="DS87">
        <f t="shared" si="115"/>
        <v>0.1721861883716676</v>
      </c>
      <c r="DT87">
        <f t="shared" si="134"/>
        <v>84</v>
      </c>
      <c r="DW87">
        <f t="shared" si="88"/>
        <v>0</v>
      </c>
      <c r="EA87">
        <f t="shared" si="77"/>
        <v>0.99390845605015121</v>
      </c>
      <c r="EB87">
        <f t="shared" si="135"/>
        <v>84</v>
      </c>
      <c r="EE87">
        <f t="shared" si="89"/>
        <v>0</v>
      </c>
      <c r="EI87">
        <f t="shared" si="116"/>
        <v>1</v>
      </c>
      <c r="EJ87">
        <f t="shared" si="136"/>
        <v>84</v>
      </c>
      <c r="EM87">
        <f t="shared" si="90"/>
        <v>0</v>
      </c>
      <c r="EQ87">
        <f t="shared" si="117"/>
        <v>1</v>
      </c>
      <c r="ER87">
        <f t="shared" si="137"/>
        <v>84</v>
      </c>
      <c r="EU87">
        <f t="shared" si="91"/>
        <v>0</v>
      </c>
      <c r="EY87">
        <f t="shared" si="118"/>
        <v>2.962348530697342E-2</v>
      </c>
      <c r="EZ87">
        <f t="shared" si="138"/>
        <v>84</v>
      </c>
      <c r="FC87">
        <f t="shared" si="92"/>
        <v>0</v>
      </c>
      <c r="FG87">
        <f t="shared" si="119"/>
        <v>0.82986949636940155</v>
      </c>
      <c r="FH87">
        <f t="shared" si="139"/>
        <v>84</v>
      </c>
      <c r="FK87">
        <f t="shared" si="93"/>
        <v>0</v>
      </c>
      <c r="FO87">
        <f t="shared" si="120"/>
        <v>1</v>
      </c>
      <c r="FP87">
        <f t="shared" si="140"/>
        <v>84</v>
      </c>
      <c r="FS87">
        <f t="shared" si="94"/>
        <v>0</v>
      </c>
      <c r="FW87">
        <f t="shared" si="121"/>
        <v>1</v>
      </c>
      <c r="FX87">
        <f t="shared" si="141"/>
        <v>84</v>
      </c>
    </row>
    <row r="88" spans="6:180" x14ac:dyDescent="0.25">
      <c r="F88">
        <f t="shared" si="95"/>
        <v>3.4282016959938455E-3</v>
      </c>
      <c r="G88">
        <f t="shared" si="122"/>
        <v>235</v>
      </c>
      <c r="T88">
        <f t="shared" si="78"/>
        <v>3.2206507817190644E-2</v>
      </c>
      <c r="U88">
        <f t="shared" si="123"/>
        <v>235</v>
      </c>
      <c r="AH88">
        <f t="shared" si="96"/>
        <v>0.99971397450697319</v>
      </c>
      <c r="AI88">
        <f t="shared" si="124"/>
        <v>135</v>
      </c>
      <c r="AK88">
        <f t="shared" si="97"/>
        <v>87</v>
      </c>
      <c r="AL88">
        <f t="shared" si="79"/>
        <v>0.82075471698113212</v>
      </c>
      <c r="AM88">
        <v>193</v>
      </c>
      <c r="AP88">
        <f t="shared" si="98"/>
        <v>3.1251212292666308E-2</v>
      </c>
      <c r="AQ88">
        <f t="shared" si="125"/>
        <v>85</v>
      </c>
      <c r="AT88">
        <f t="shared" si="80"/>
        <v>0</v>
      </c>
      <c r="AX88">
        <f t="shared" si="100"/>
        <v>0.97117669689829267</v>
      </c>
      <c r="AY88">
        <f t="shared" si="126"/>
        <v>85</v>
      </c>
      <c r="BA88">
        <f t="shared" si="101"/>
        <v>87</v>
      </c>
      <c r="BB88">
        <v>0.30633802816901406</v>
      </c>
      <c r="BC88">
        <v>75.042000000000002</v>
      </c>
      <c r="BF88">
        <f t="shared" si="102"/>
        <v>0.35194393096055088</v>
      </c>
      <c r="BG88">
        <f t="shared" si="127"/>
        <v>85</v>
      </c>
      <c r="BI88">
        <f t="shared" si="103"/>
        <v>87</v>
      </c>
      <c r="BJ88">
        <f t="shared" si="81"/>
        <v>0.42439024390243901</v>
      </c>
      <c r="BK88">
        <v>39.996000000000002</v>
      </c>
      <c r="BN88">
        <f t="shared" si="104"/>
        <v>0.96146862135254563</v>
      </c>
      <c r="BO88">
        <f t="shared" si="128"/>
        <v>85</v>
      </c>
      <c r="BQ88">
        <f t="shared" si="105"/>
        <v>87</v>
      </c>
      <c r="BR88">
        <f t="shared" si="82"/>
        <v>0.28338762214983715</v>
      </c>
      <c r="BS88">
        <v>19.442</v>
      </c>
      <c r="BV88">
        <f t="shared" si="106"/>
        <v>0.80537181800981439</v>
      </c>
      <c r="BW88">
        <f t="shared" si="129"/>
        <v>85</v>
      </c>
      <c r="BY88">
        <f t="shared" si="107"/>
        <v>87</v>
      </c>
      <c r="BZ88">
        <f t="shared" si="83"/>
        <v>0.5178571428571429</v>
      </c>
      <c r="CA88" s="2">
        <v>7.4939999999999998</v>
      </c>
      <c r="CD88">
        <f t="shared" si="108"/>
        <v>0.99994020429870978</v>
      </c>
      <c r="CE88">
        <f t="shared" si="130"/>
        <v>85</v>
      </c>
      <c r="CG88">
        <f t="shared" si="109"/>
        <v>87</v>
      </c>
      <c r="CH88">
        <f t="shared" si="84"/>
        <v>87</v>
      </c>
      <c r="CI88">
        <v>54.503999999999998</v>
      </c>
      <c r="CL88">
        <f t="shared" si="110"/>
        <v>0.56966820196123125</v>
      </c>
      <c r="CM88">
        <f t="shared" si="131"/>
        <v>85</v>
      </c>
      <c r="CO88">
        <f t="shared" si="111"/>
        <v>87</v>
      </c>
      <c r="CP88">
        <f t="shared" si="85"/>
        <v>4.8892885242216479</v>
      </c>
      <c r="CQ88">
        <v>10.69</v>
      </c>
      <c r="CW88">
        <f t="shared" si="112"/>
        <v>87</v>
      </c>
      <c r="CX88">
        <f t="shared" si="86"/>
        <v>0.49714285714285716</v>
      </c>
      <c r="CY88" s="50">
        <v>3.9226000000000001</v>
      </c>
      <c r="DB88">
        <f t="shared" si="113"/>
        <v>1</v>
      </c>
      <c r="DC88">
        <f t="shared" si="132"/>
        <v>85</v>
      </c>
      <c r="DK88">
        <f t="shared" si="114"/>
        <v>1</v>
      </c>
      <c r="DL88">
        <f t="shared" si="133"/>
        <v>85</v>
      </c>
      <c r="DO88">
        <f t="shared" si="87"/>
        <v>0</v>
      </c>
      <c r="DS88">
        <f t="shared" si="115"/>
        <v>0.1754892961723771</v>
      </c>
      <c r="DT88">
        <f t="shared" si="134"/>
        <v>85</v>
      </c>
      <c r="DW88">
        <f t="shared" si="88"/>
        <v>0</v>
      </c>
      <c r="EA88">
        <f t="shared" si="77"/>
        <v>0.99486009666607511</v>
      </c>
      <c r="EB88">
        <f t="shared" si="135"/>
        <v>85</v>
      </c>
      <c r="EE88">
        <f t="shared" si="89"/>
        <v>0</v>
      </c>
      <c r="EI88">
        <f t="shared" si="116"/>
        <v>1</v>
      </c>
      <c r="EJ88">
        <f t="shared" si="136"/>
        <v>85</v>
      </c>
      <c r="EM88">
        <f t="shared" si="90"/>
        <v>0</v>
      </c>
      <c r="EQ88">
        <f t="shared" si="117"/>
        <v>1</v>
      </c>
      <c r="ER88">
        <f t="shared" si="137"/>
        <v>85</v>
      </c>
      <c r="EU88">
        <f t="shared" si="91"/>
        <v>0</v>
      </c>
      <c r="EY88">
        <f t="shared" si="118"/>
        <v>3.0165588796758295E-2</v>
      </c>
      <c r="EZ88">
        <f t="shared" si="138"/>
        <v>85</v>
      </c>
      <c r="FC88">
        <f t="shared" si="92"/>
        <v>0</v>
      </c>
      <c r="FG88">
        <f t="shared" si="119"/>
        <v>0.8400861421958481</v>
      </c>
      <c r="FH88">
        <f t="shared" si="139"/>
        <v>85</v>
      </c>
      <c r="FK88">
        <f t="shared" si="93"/>
        <v>0</v>
      </c>
      <c r="FO88">
        <f t="shared" si="120"/>
        <v>1</v>
      </c>
      <c r="FP88">
        <f t="shared" si="140"/>
        <v>85</v>
      </c>
      <c r="FS88">
        <f t="shared" si="94"/>
        <v>0</v>
      </c>
      <c r="FW88">
        <f t="shared" si="121"/>
        <v>1</v>
      </c>
      <c r="FX88">
        <f t="shared" si="141"/>
        <v>85</v>
      </c>
    </row>
    <row r="89" spans="6:180" x14ac:dyDescent="0.25">
      <c r="F89">
        <f t="shared" si="95"/>
        <v>3.543783617377126E-3</v>
      </c>
      <c r="G89">
        <f t="shared" si="122"/>
        <v>236</v>
      </c>
      <c r="T89">
        <f t="shared" si="78"/>
        <v>3.2655418583799063E-2</v>
      </c>
      <c r="U89">
        <f t="shared" si="123"/>
        <v>236</v>
      </c>
      <c r="AH89">
        <f t="shared" si="96"/>
        <v>0.9997751947670388</v>
      </c>
      <c r="AI89">
        <f t="shared" si="124"/>
        <v>136</v>
      </c>
      <c r="AK89">
        <f t="shared" si="97"/>
        <v>88</v>
      </c>
      <c r="AL89">
        <f t="shared" si="79"/>
        <v>0.83018867924528306</v>
      </c>
      <c r="AM89">
        <v>195.86206896551724</v>
      </c>
      <c r="AP89">
        <f t="shared" si="98"/>
        <v>3.3173035341214414E-2</v>
      </c>
      <c r="AQ89">
        <f t="shared" si="125"/>
        <v>86</v>
      </c>
      <c r="AT89">
        <f t="shared" si="80"/>
        <v>0</v>
      </c>
      <c r="AX89">
        <f t="shared" si="100"/>
        <v>0.97398788077210752</v>
      </c>
      <c r="AY89">
        <f t="shared" si="126"/>
        <v>86</v>
      </c>
      <c r="BA89">
        <f t="shared" si="101"/>
        <v>88</v>
      </c>
      <c r="BB89">
        <v>0.30985915492957744</v>
      </c>
      <c r="BC89">
        <v>75.182000000000002</v>
      </c>
      <c r="BF89">
        <f t="shared" si="102"/>
        <v>0.35874697095054153</v>
      </c>
      <c r="BG89">
        <f t="shared" si="127"/>
        <v>86</v>
      </c>
      <c r="BI89">
        <f t="shared" si="103"/>
        <v>88</v>
      </c>
      <c r="BJ89">
        <f t="shared" si="81"/>
        <v>0.42926829268292682</v>
      </c>
      <c r="BK89">
        <v>41.931034482758619</v>
      </c>
      <c r="BN89">
        <f t="shared" si="104"/>
        <v>0.96499904653817892</v>
      </c>
      <c r="BO89">
        <f t="shared" si="128"/>
        <v>86</v>
      </c>
      <c r="BQ89">
        <f t="shared" si="105"/>
        <v>88</v>
      </c>
      <c r="BR89">
        <f t="shared" si="82"/>
        <v>0.28664495114006516</v>
      </c>
      <c r="BS89">
        <v>19.474</v>
      </c>
      <c r="BV89">
        <f t="shared" si="106"/>
        <v>0.81228438457109231</v>
      </c>
      <c r="BW89">
        <f t="shared" si="129"/>
        <v>86</v>
      </c>
      <c r="BY89">
        <f t="shared" si="107"/>
        <v>88</v>
      </c>
      <c r="BZ89">
        <f t="shared" si="83"/>
        <v>0.52380952380952384</v>
      </c>
      <c r="CA89" s="2">
        <v>7.9</v>
      </c>
      <c r="CD89">
        <f t="shared" si="108"/>
        <v>0.99995234509098951</v>
      </c>
      <c r="CE89">
        <f t="shared" si="130"/>
        <v>86</v>
      </c>
      <c r="CG89">
        <f t="shared" si="109"/>
        <v>88</v>
      </c>
      <c r="CH89">
        <f t="shared" si="84"/>
        <v>88</v>
      </c>
      <c r="CI89">
        <v>54.667999999999999</v>
      </c>
      <c r="CL89">
        <f t="shared" si="110"/>
        <v>0.57944156243287992</v>
      </c>
      <c r="CM89">
        <f t="shared" si="131"/>
        <v>86</v>
      </c>
      <c r="CO89">
        <f t="shared" si="111"/>
        <v>88</v>
      </c>
      <c r="CP89">
        <f t="shared" si="85"/>
        <v>4.9454872428908621</v>
      </c>
      <c r="CQ89">
        <v>10.7079</v>
      </c>
      <c r="CW89">
        <f t="shared" si="112"/>
        <v>88</v>
      </c>
      <c r="CX89">
        <f t="shared" si="86"/>
        <v>0.50285714285714289</v>
      </c>
      <c r="CY89" s="50">
        <v>3.9891999999999999</v>
      </c>
      <c r="DB89">
        <f t="shared" si="113"/>
        <v>1</v>
      </c>
      <c r="DC89">
        <f t="shared" si="132"/>
        <v>86</v>
      </c>
      <c r="DK89">
        <f t="shared" si="114"/>
        <v>1</v>
      </c>
      <c r="DL89">
        <f t="shared" si="133"/>
        <v>86</v>
      </c>
      <c r="DO89">
        <f t="shared" si="87"/>
        <v>0</v>
      </c>
      <c r="DS89">
        <f t="shared" si="115"/>
        <v>0.17883228739220355</v>
      </c>
      <c r="DT89">
        <f t="shared" si="134"/>
        <v>86</v>
      </c>
      <c r="DW89">
        <f t="shared" si="88"/>
        <v>0</v>
      </c>
      <c r="EA89">
        <f t="shared" si="77"/>
        <v>0.99567706532611144</v>
      </c>
      <c r="EB89">
        <f t="shared" si="135"/>
        <v>86</v>
      </c>
      <c r="EE89">
        <f t="shared" si="89"/>
        <v>0</v>
      </c>
      <c r="EI89">
        <f t="shared" si="116"/>
        <v>1</v>
      </c>
      <c r="EJ89">
        <f t="shared" si="136"/>
        <v>86</v>
      </c>
      <c r="EM89">
        <f t="shared" si="90"/>
        <v>0</v>
      </c>
      <c r="EQ89">
        <f t="shared" si="117"/>
        <v>1</v>
      </c>
      <c r="ER89">
        <f t="shared" si="137"/>
        <v>86</v>
      </c>
      <c r="EU89">
        <f t="shared" si="91"/>
        <v>0</v>
      </c>
      <c r="EY89">
        <f t="shared" si="118"/>
        <v>3.0715890260094848E-2</v>
      </c>
      <c r="EZ89">
        <f t="shared" si="138"/>
        <v>86</v>
      </c>
      <c r="FC89">
        <f t="shared" si="92"/>
        <v>0</v>
      </c>
      <c r="FG89">
        <f t="shared" si="119"/>
        <v>0.84989293554409207</v>
      </c>
      <c r="FH89">
        <f t="shared" si="139"/>
        <v>86</v>
      </c>
      <c r="FK89">
        <f t="shared" si="93"/>
        <v>0</v>
      </c>
      <c r="FO89">
        <f t="shared" si="120"/>
        <v>1</v>
      </c>
      <c r="FP89">
        <f t="shared" si="140"/>
        <v>86</v>
      </c>
      <c r="FS89">
        <f t="shared" si="94"/>
        <v>0</v>
      </c>
      <c r="FW89">
        <f t="shared" si="121"/>
        <v>1</v>
      </c>
      <c r="FX89">
        <f t="shared" si="141"/>
        <v>86</v>
      </c>
    </row>
    <row r="90" spans="6:180" x14ac:dyDescent="0.25">
      <c r="F90">
        <f t="shared" si="95"/>
        <v>3.6628523388844195E-3</v>
      </c>
      <c r="G90">
        <f t="shared" si="122"/>
        <v>237</v>
      </c>
      <c r="T90">
        <f t="shared" si="78"/>
        <v>3.3109476776574095E-2</v>
      </c>
      <c r="U90">
        <f t="shared" si="123"/>
        <v>237</v>
      </c>
      <c r="AH90">
        <f t="shared" si="96"/>
        <v>0.99982400526477266</v>
      </c>
      <c r="AI90">
        <f t="shared" si="124"/>
        <v>137</v>
      </c>
      <c r="AK90">
        <f t="shared" si="97"/>
        <v>89</v>
      </c>
      <c r="AL90">
        <f t="shared" si="79"/>
        <v>0.839622641509434</v>
      </c>
      <c r="AM90">
        <v>196.50022752657924</v>
      </c>
      <c r="AP90">
        <f t="shared" si="98"/>
        <v>3.5191178138217274E-2</v>
      </c>
      <c r="AQ90">
        <f t="shared" si="125"/>
        <v>87</v>
      </c>
      <c r="AT90">
        <f t="shared" si="80"/>
        <v>0</v>
      </c>
      <c r="AX90">
        <f t="shared" si="100"/>
        <v>0.97656596853818811</v>
      </c>
      <c r="AY90">
        <f t="shared" si="126"/>
        <v>87</v>
      </c>
      <c r="BA90">
        <f t="shared" si="101"/>
        <v>89</v>
      </c>
      <c r="BB90">
        <v>0.31338028169014087</v>
      </c>
      <c r="BC90">
        <v>75.39</v>
      </c>
      <c r="BF90">
        <f t="shared" si="102"/>
        <v>0.36559512221166535</v>
      </c>
      <c r="BG90">
        <f t="shared" si="127"/>
        <v>87</v>
      </c>
      <c r="BI90">
        <f t="shared" si="103"/>
        <v>89</v>
      </c>
      <c r="BJ90">
        <f t="shared" si="81"/>
        <v>0.43414634146341463</v>
      </c>
      <c r="BK90">
        <v>41.94</v>
      </c>
      <c r="BN90">
        <f t="shared" si="104"/>
        <v>0.96825951761106854</v>
      </c>
      <c r="BO90">
        <f t="shared" si="128"/>
        <v>87</v>
      </c>
      <c r="BQ90">
        <f t="shared" si="105"/>
        <v>89</v>
      </c>
      <c r="BR90">
        <f t="shared" si="82"/>
        <v>0.28990228013029318</v>
      </c>
      <c r="BS90">
        <v>19.5</v>
      </c>
      <c r="BV90">
        <f t="shared" si="106"/>
        <v>0.81904319972333672</v>
      </c>
      <c r="BW90">
        <f t="shared" si="129"/>
        <v>87</v>
      </c>
      <c r="BY90">
        <f t="shared" si="107"/>
        <v>89</v>
      </c>
      <c r="BZ90">
        <f t="shared" si="83"/>
        <v>0.52976190476190477</v>
      </c>
      <c r="CA90">
        <v>8.9</v>
      </c>
      <c r="CD90">
        <f t="shared" si="108"/>
        <v>0.99996213107521603</v>
      </c>
      <c r="CE90">
        <f t="shared" si="130"/>
        <v>87</v>
      </c>
      <c r="CG90">
        <f t="shared" si="109"/>
        <v>89</v>
      </c>
      <c r="CH90">
        <f t="shared" si="84"/>
        <v>89</v>
      </c>
      <c r="CI90">
        <v>54.774999999999999</v>
      </c>
      <c r="CL90">
        <f t="shared" si="110"/>
        <v>0.58916619311820284</v>
      </c>
      <c r="CM90">
        <f t="shared" si="131"/>
        <v>87</v>
      </c>
      <c r="CO90">
        <f t="shared" si="111"/>
        <v>89</v>
      </c>
      <c r="CP90">
        <f t="shared" si="85"/>
        <v>5.0016859615600762</v>
      </c>
      <c r="CQ90">
        <v>10.73</v>
      </c>
      <c r="CW90">
        <f t="shared" si="112"/>
        <v>89</v>
      </c>
      <c r="CX90">
        <f t="shared" si="86"/>
        <v>0.50857142857142856</v>
      </c>
      <c r="CY90" s="50">
        <v>4.0206999999999997</v>
      </c>
      <c r="DB90">
        <f t="shared" si="113"/>
        <v>1</v>
      </c>
      <c r="DC90">
        <f t="shared" si="132"/>
        <v>87</v>
      </c>
      <c r="DK90">
        <f t="shared" si="114"/>
        <v>1</v>
      </c>
      <c r="DL90">
        <f t="shared" si="133"/>
        <v>87</v>
      </c>
      <c r="DO90">
        <f t="shared" si="87"/>
        <v>0</v>
      </c>
      <c r="DS90">
        <f t="shared" si="115"/>
        <v>0.18221508337957243</v>
      </c>
      <c r="DT90">
        <f t="shared" si="134"/>
        <v>87</v>
      </c>
      <c r="DW90">
        <f t="shared" si="88"/>
        <v>0</v>
      </c>
      <c r="EA90">
        <f t="shared" si="77"/>
        <v>0.99637594434690602</v>
      </c>
      <c r="EB90">
        <f t="shared" si="135"/>
        <v>87</v>
      </c>
      <c r="EE90">
        <f t="shared" si="89"/>
        <v>0</v>
      </c>
      <c r="EI90">
        <f t="shared" si="116"/>
        <v>1</v>
      </c>
      <c r="EJ90">
        <f t="shared" si="136"/>
        <v>87</v>
      </c>
      <c r="EM90">
        <f t="shared" si="90"/>
        <v>0</v>
      </c>
      <c r="EQ90">
        <f t="shared" si="117"/>
        <v>1</v>
      </c>
      <c r="ER90">
        <f t="shared" si="137"/>
        <v>87</v>
      </c>
      <c r="EU90">
        <f t="shared" si="91"/>
        <v>0</v>
      </c>
      <c r="EY90">
        <f t="shared" si="118"/>
        <v>3.1274478003814526E-2</v>
      </c>
      <c r="EZ90">
        <f t="shared" si="138"/>
        <v>87</v>
      </c>
      <c r="FC90">
        <f t="shared" si="92"/>
        <v>0</v>
      </c>
      <c r="FG90">
        <f t="shared" si="119"/>
        <v>0.85929038442927974</v>
      </c>
      <c r="FH90">
        <f t="shared" si="139"/>
        <v>87</v>
      </c>
      <c r="FK90">
        <f t="shared" si="93"/>
        <v>0</v>
      </c>
      <c r="FO90">
        <f t="shared" si="120"/>
        <v>1</v>
      </c>
      <c r="FP90">
        <f t="shared" si="140"/>
        <v>87</v>
      </c>
      <c r="FS90">
        <f t="shared" si="94"/>
        <v>0</v>
      </c>
      <c r="FW90">
        <f t="shared" si="121"/>
        <v>1</v>
      </c>
      <c r="FX90">
        <f t="shared" si="141"/>
        <v>87</v>
      </c>
    </row>
    <row r="91" spans="6:180" x14ac:dyDescent="0.25">
      <c r="F91">
        <f t="shared" si="95"/>
        <v>3.7854981049032488E-3</v>
      </c>
      <c r="G91">
        <f t="shared" si="122"/>
        <v>238</v>
      </c>
      <c r="T91">
        <f t="shared" si="78"/>
        <v>3.3568723845176909E-2</v>
      </c>
      <c r="U91">
        <f t="shared" si="123"/>
        <v>238</v>
      </c>
      <c r="AH91">
        <f t="shared" si="96"/>
        <v>0.99986275964364724</v>
      </c>
      <c r="AI91">
        <f t="shared" si="124"/>
        <v>138</v>
      </c>
      <c r="AK91">
        <f t="shared" si="97"/>
        <v>90</v>
      </c>
      <c r="AL91">
        <f t="shared" si="79"/>
        <v>0.84905660377358494</v>
      </c>
      <c r="AM91">
        <v>197</v>
      </c>
      <c r="AP91">
        <f t="shared" si="98"/>
        <v>3.7308965129956545E-2</v>
      </c>
      <c r="AQ91">
        <f t="shared" si="125"/>
        <v>88</v>
      </c>
      <c r="AT91">
        <f t="shared" si="80"/>
        <v>0</v>
      </c>
      <c r="AX91">
        <f t="shared" si="100"/>
        <v>0.97892559932281697</v>
      </c>
      <c r="AY91">
        <f t="shared" si="126"/>
        <v>88</v>
      </c>
      <c r="BA91">
        <f t="shared" si="101"/>
        <v>90</v>
      </c>
      <c r="BB91">
        <v>0.31690140845070425</v>
      </c>
      <c r="BC91">
        <v>75.495000000000005</v>
      </c>
      <c r="BF91">
        <f t="shared" si="102"/>
        <v>0.37248638395165867</v>
      </c>
      <c r="BG91">
        <f t="shared" si="127"/>
        <v>88</v>
      </c>
      <c r="BI91">
        <f t="shared" si="103"/>
        <v>90</v>
      </c>
      <c r="BJ91">
        <f t="shared" si="81"/>
        <v>0.43902439024390244</v>
      </c>
      <c r="BK91">
        <v>42.048000000000002</v>
      </c>
      <c r="BN91">
        <f t="shared" si="104"/>
        <v>0.97126487752086788</v>
      </c>
      <c r="BO91">
        <f t="shared" si="128"/>
        <v>88</v>
      </c>
      <c r="BQ91">
        <f t="shared" si="105"/>
        <v>90</v>
      </c>
      <c r="BR91">
        <f t="shared" si="82"/>
        <v>0.29315960912052119</v>
      </c>
      <c r="BS91">
        <v>19.852</v>
      </c>
      <c r="BV91">
        <f t="shared" si="106"/>
        <v>0.82564742835644578</v>
      </c>
      <c r="BW91">
        <f t="shared" si="129"/>
        <v>88</v>
      </c>
      <c r="BY91">
        <f t="shared" si="107"/>
        <v>90</v>
      </c>
      <c r="BZ91">
        <f t="shared" si="83"/>
        <v>0.5357142857142857</v>
      </c>
      <c r="CA91">
        <v>8.9429999999999996</v>
      </c>
      <c r="CD91">
        <f t="shared" si="108"/>
        <v>0.99996999493353023</v>
      </c>
      <c r="CE91">
        <f t="shared" si="130"/>
        <v>88</v>
      </c>
      <c r="CG91">
        <f t="shared" si="109"/>
        <v>90</v>
      </c>
      <c r="CH91">
        <f t="shared" si="84"/>
        <v>90</v>
      </c>
      <c r="CI91">
        <v>55.04</v>
      </c>
      <c r="CL91">
        <f t="shared" si="110"/>
        <v>0.59883632270523446</v>
      </c>
      <c r="CM91">
        <f t="shared" si="131"/>
        <v>88</v>
      </c>
      <c r="CO91">
        <f t="shared" si="111"/>
        <v>90</v>
      </c>
      <c r="CP91">
        <f t="shared" si="85"/>
        <v>5.0578846802292903</v>
      </c>
      <c r="CQ91">
        <v>10.773999999999999</v>
      </c>
      <c r="CW91">
        <f t="shared" si="112"/>
        <v>90</v>
      </c>
      <c r="CX91">
        <f t="shared" si="86"/>
        <v>0.51428571428571423</v>
      </c>
      <c r="CY91" s="50">
        <v>4.032</v>
      </c>
      <c r="DB91">
        <f t="shared" si="113"/>
        <v>1</v>
      </c>
      <c r="DC91">
        <f t="shared" si="132"/>
        <v>88</v>
      </c>
      <c r="DK91">
        <f t="shared" si="114"/>
        <v>1</v>
      </c>
      <c r="DL91">
        <f t="shared" si="133"/>
        <v>88</v>
      </c>
      <c r="DO91">
        <f t="shared" si="87"/>
        <v>0</v>
      </c>
      <c r="DS91">
        <f t="shared" si="115"/>
        <v>0.1856375912859895</v>
      </c>
      <c r="DT91">
        <f t="shared" si="134"/>
        <v>88</v>
      </c>
      <c r="DW91">
        <f t="shared" si="88"/>
        <v>0</v>
      </c>
      <c r="EA91">
        <f t="shared" si="77"/>
        <v>0.99697169261801799</v>
      </c>
      <c r="EB91">
        <f t="shared" si="135"/>
        <v>88</v>
      </c>
      <c r="EE91">
        <f t="shared" si="89"/>
        <v>0</v>
      </c>
      <c r="EI91">
        <f t="shared" si="116"/>
        <v>1</v>
      </c>
      <c r="EJ91">
        <f t="shared" si="136"/>
        <v>88</v>
      </c>
      <c r="EM91">
        <f t="shared" si="90"/>
        <v>0</v>
      </c>
      <c r="EQ91">
        <f t="shared" si="117"/>
        <v>1</v>
      </c>
      <c r="ER91">
        <f t="shared" si="137"/>
        <v>88</v>
      </c>
      <c r="EU91">
        <f t="shared" si="91"/>
        <v>0</v>
      </c>
      <c r="EY91">
        <f t="shared" si="118"/>
        <v>3.1841440598348966E-2</v>
      </c>
      <c r="EZ91">
        <f t="shared" si="138"/>
        <v>88</v>
      </c>
      <c r="FC91">
        <f t="shared" si="92"/>
        <v>0</v>
      </c>
      <c r="FG91">
        <f t="shared" si="119"/>
        <v>0.86828033250472303</v>
      </c>
      <c r="FH91">
        <f t="shared" si="139"/>
        <v>88</v>
      </c>
      <c r="FK91">
        <f t="shared" si="93"/>
        <v>0</v>
      </c>
      <c r="FO91">
        <f t="shared" si="120"/>
        <v>1</v>
      </c>
      <c r="FP91">
        <f t="shared" si="140"/>
        <v>88</v>
      </c>
      <c r="FS91">
        <f t="shared" si="94"/>
        <v>0</v>
      </c>
      <c r="FW91">
        <f t="shared" si="121"/>
        <v>1</v>
      </c>
      <c r="FX91">
        <f t="shared" si="141"/>
        <v>88</v>
      </c>
    </row>
    <row r="92" spans="6:180" x14ac:dyDescent="0.25">
      <c r="F92">
        <f t="shared" si="95"/>
        <v>3.9118129862918084E-3</v>
      </c>
      <c r="G92">
        <f t="shared" si="122"/>
        <v>239</v>
      </c>
      <c r="T92">
        <f t="shared" si="78"/>
        <v>3.4033201313585233E-2</v>
      </c>
      <c r="U92">
        <f t="shared" si="123"/>
        <v>239</v>
      </c>
      <c r="AH92">
        <f t="shared" si="96"/>
        <v>0.99989340169269747</v>
      </c>
      <c r="AI92">
        <f t="shared" si="124"/>
        <v>139</v>
      </c>
      <c r="AK92">
        <f t="shared" si="97"/>
        <v>91</v>
      </c>
      <c r="AL92">
        <f t="shared" si="79"/>
        <v>0.85849056603773588</v>
      </c>
      <c r="AM92">
        <v>201.3</v>
      </c>
      <c r="AP92">
        <f t="shared" si="98"/>
        <v>3.952974008034281E-2</v>
      </c>
      <c r="AQ92">
        <f t="shared" si="125"/>
        <v>89</v>
      </c>
      <c r="AT92">
        <f t="shared" si="80"/>
        <v>0</v>
      </c>
      <c r="AX92">
        <f t="shared" si="100"/>
        <v>0.98108100151075639</v>
      </c>
      <c r="AY92">
        <f t="shared" si="126"/>
        <v>89</v>
      </c>
      <c r="BA92">
        <f t="shared" si="101"/>
        <v>91</v>
      </c>
      <c r="BB92">
        <v>0.32042253521126762</v>
      </c>
      <c r="BC92">
        <v>76.415000000000006</v>
      </c>
      <c r="BF92">
        <f t="shared" si="102"/>
        <v>0.37941871392607562</v>
      </c>
      <c r="BG92">
        <f t="shared" si="127"/>
        <v>89</v>
      </c>
      <c r="BI92">
        <f t="shared" si="103"/>
        <v>91</v>
      </c>
      <c r="BJ92">
        <f t="shared" si="81"/>
        <v>0.44390243902439025</v>
      </c>
      <c r="BK92">
        <v>43.03448275862069</v>
      </c>
      <c r="BN92">
        <f t="shared" si="104"/>
        <v>0.97402975203091913</v>
      </c>
      <c r="BO92">
        <f t="shared" si="128"/>
        <v>89</v>
      </c>
      <c r="BQ92">
        <f t="shared" si="105"/>
        <v>91</v>
      </c>
      <c r="BR92">
        <f t="shared" si="82"/>
        <v>0.29641693811074921</v>
      </c>
      <c r="BS92">
        <v>20</v>
      </c>
      <c r="BV92">
        <f t="shared" si="106"/>
        <v>0.83209645124652587</v>
      </c>
      <c r="BW92">
        <f t="shared" si="129"/>
        <v>89</v>
      </c>
      <c r="BY92">
        <f t="shared" si="107"/>
        <v>91</v>
      </c>
      <c r="BZ92">
        <f t="shared" si="83"/>
        <v>0.54166666666666663</v>
      </c>
      <c r="CA92">
        <v>9.1999999999999993</v>
      </c>
      <c r="CD92">
        <f t="shared" si="108"/>
        <v>0.99997629493331563</v>
      </c>
      <c r="CE92">
        <f t="shared" si="130"/>
        <v>89</v>
      </c>
      <c r="CG92">
        <f t="shared" si="109"/>
        <v>91</v>
      </c>
      <c r="CH92">
        <f t="shared" si="84"/>
        <v>91</v>
      </c>
      <c r="CI92" s="1">
        <v>55.05</v>
      </c>
      <c r="CL92">
        <f t="shared" si="110"/>
        <v>0.60844627978823052</v>
      </c>
      <c r="CM92">
        <f t="shared" si="131"/>
        <v>89</v>
      </c>
      <c r="CO92">
        <f t="shared" si="111"/>
        <v>91</v>
      </c>
      <c r="CP92">
        <f t="shared" si="85"/>
        <v>5.1140833988985053</v>
      </c>
      <c r="CQ92">
        <v>10.9041</v>
      </c>
      <c r="CW92">
        <f t="shared" si="112"/>
        <v>91</v>
      </c>
      <c r="CX92">
        <f t="shared" si="86"/>
        <v>0.52</v>
      </c>
      <c r="CY92" s="50">
        <v>4.1174999999999997</v>
      </c>
      <c r="DB92">
        <f t="shared" si="113"/>
        <v>1</v>
      </c>
      <c r="DC92">
        <f t="shared" si="132"/>
        <v>89</v>
      </c>
      <c r="DK92">
        <f t="shared" si="114"/>
        <v>1</v>
      </c>
      <c r="DL92">
        <f t="shared" si="133"/>
        <v>89</v>
      </c>
      <c r="DO92">
        <f t="shared" si="87"/>
        <v>0</v>
      </c>
      <c r="DS92">
        <f t="shared" si="115"/>
        <v>0.18909970394458889</v>
      </c>
      <c r="DT92">
        <f t="shared" si="134"/>
        <v>89</v>
      </c>
      <c r="DW92">
        <f t="shared" si="88"/>
        <v>0</v>
      </c>
      <c r="EA92">
        <f t="shared" si="77"/>
        <v>0.99747773600891232</v>
      </c>
      <c r="EB92">
        <f t="shared" si="135"/>
        <v>89</v>
      </c>
      <c r="EE92">
        <f t="shared" si="89"/>
        <v>0</v>
      </c>
      <c r="EI92">
        <f t="shared" si="116"/>
        <v>1</v>
      </c>
      <c r="EJ92">
        <f t="shared" si="136"/>
        <v>89</v>
      </c>
      <c r="EM92">
        <f t="shared" si="90"/>
        <v>0</v>
      </c>
      <c r="EQ92">
        <f t="shared" si="117"/>
        <v>1</v>
      </c>
      <c r="ER92">
        <f t="shared" si="137"/>
        <v>89</v>
      </c>
      <c r="EU92">
        <f t="shared" si="91"/>
        <v>0</v>
      </c>
      <c r="EY92">
        <f t="shared" si="118"/>
        <v>3.2416866864598395E-2</v>
      </c>
      <c r="EZ92">
        <f t="shared" si="138"/>
        <v>89</v>
      </c>
      <c r="FC92">
        <f t="shared" si="92"/>
        <v>0</v>
      </c>
      <c r="FG92">
        <f t="shared" si="119"/>
        <v>0.87686589309081764</v>
      </c>
      <c r="FH92">
        <f t="shared" si="139"/>
        <v>89</v>
      </c>
      <c r="FK92">
        <f t="shared" si="93"/>
        <v>0</v>
      </c>
      <c r="FO92">
        <f t="shared" si="120"/>
        <v>1</v>
      </c>
      <c r="FP92">
        <f t="shared" si="140"/>
        <v>89</v>
      </c>
      <c r="FS92">
        <f t="shared" si="94"/>
        <v>0</v>
      </c>
      <c r="FW92">
        <f t="shared" si="121"/>
        <v>1</v>
      </c>
      <c r="FX92">
        <f t="shared" si="141"/>
        <v>89</v>
      </c>
    </row>
    <row r="93" spans="6:180" x14ac:dyDescent="0.25">
      <c r="F93">
        <f t="shared" si="95"/>
        <v>4.0418909009821338E-3</v>
      </c>
      <c r="G93">
        <f t="shared" si="122"/>
        <v>240</v>
      </c>
      <c r="T93">
        <f t="shared" si="78"/>
        <v>3.4502950776147567E-2</v>
      </c>
      <c r="U93">
        <f t="shared" si="123"/>
        <v>240</v>
      </c>
      <c r="AH93">
        <f t="shared" si="96"/>
        <v>0.9999175287471469</v>
      </c>
      <c r="AI93">
        <f t="shared" si="124"/>
        <v>140</v>
      </c>
      <c r="AK93">
        <f t="shared" si="97"/>
        <v>92</v>
      </c>
      <c r="AL93">
        <f t="shared" si="79"/>
        <v>0.86792452830188682</v>
      </c>
      <c r="AM93">
        <v>205.3</v>
      </c>
      <c r="AP93">
        <f t="shared" si="98"/>
        <v>4.1856859730712521E-2</v>
      </c>
      <c r="AQ93">
        <f t="shared" si="125"/>
        <v>90</v>
      </c>
      <c r="AT93">
        <f t="shared" si="80"/>
        <v>0</v>
      </c>
      <c r="AX93">
        <f t="shared" si="100"/>
        <v>0.98304594694910463</v>
      </c>
      <c r="AY93">
        <f t="shared" si="126"/>
        <v>90</v>
      </c>
      <c r="BA93">
        <f t="shared" si="101"/>
        <v>92</v>
      </c>
      <c r="BB93">
        <v>0.323943661971831</v>
      </c>
      <c r="BC93">
        <v>76.432000000000002</v>
      </c>
      <c r="BF93">
        <f t="shared" si="102"/>
        <v>0.38639003023460439</v>
      </c>
      <c r="BG93">
        <f t="shared" si="127"/>
        <v>90</v>
      </c>
      <c r="BI93">
        <f t="shared" si="103"/>
        <v>92</v>
      </c>
      <c r="BJ93">
        <f t="shared" si="81"/>
        <v>0.44878048780487806</v>
      </c>
      <c r="BK93">
        <v>43.155999999999999</v>
      </c>
      <c r="BN93">
        <f t="shared" si="104"/>
        <v>0.97656848579538069</v>
      </c>
      <c r="BO93">
        <f t="shared" si="128"/>
        <v>90</v>
      </c>
      <c r="BQ93">
        <f t="shared" si="105"/>
        <v>92</v>
      </c>
      <c r="BR93">
        <f t="shared" si="82"/>
        <v>0.29967426710097722</v>
      </c>
      <c r="BS93">
        <v>20.416</v>
      </c>
      <c r="BV93">
        <f t="shared" si="106"/>
        <v>0.83838986123314063</v>
      </c>
      <c r="BW93">
        <f t="shared" si="129"/>
        <v>90</v>
      </c>
      <c r="BY93">
        <f t="shared" si="107"/>
        <v>92</v>
      </c>
      <c r="BZ93">
        <f t="shared" si="83"/>
        <v>0.54761904761904767</v>
      </c>
      <c r="CA93">
        <v>9.68</v>
      </c>
      <c r="CD93">
        <f t="shared" si="108"/>
        <v>0.99998132668354622</v>
      </c>
      <c r="CE93">
        <f t="shared" si="130"/>
        <v>90</v>
      </c>
      <c r="CG93">
        <f t="shared" si="109"/>
        <v>92</v>
      </c>
      <c r="CH93">
        <f t="shared" si="84"/>
        <v>92</v>
      </c>
      <c r="CI93">
        <v>55.069000000000003</v>
      </c>
      <c r="CL93">
        <f t="shared" si="110"/>
        <v>0.61799050282043133</v>
      </c>
      <c r="CM93">
        <f t="shared" si="131"/>
        <v>90</v>
      </c>
      <c r="CO93">
        <f t="shared" si="111"/>
        <v>92</v>
      </c>
      <c r="CP93">
        <f t="shared" si="85"/>
        <v>5.1702821175677194</v>
      </c>
      <c r="CQ93">
        <v>11.03</v>
      </c>
      <c r="CW93">
        <f t="shared" si="112"/>
        <v>92</v>
      </c>
      <c r="CX93">
        <f t="shared" si="86"/>
        <v>0.52571428571428569</v>
      </c>
      <c r="CY93" s="50">
        <v>4.1509</v>
      </c>
      <c r="DB93">
        <f t="shared" si="113"/>
        <v>1</v>
      </c>
      <c r="DC93">
        <f t="shared" si="132"/>
        <v>90</v>
      </c>
      <c r="DK93">
        <f t="shared" si="114"/>
        <v>1</v>
      </c>
      <c r="DL93">
        <f t="shared" si="133"/>
        <v>90</v>
      </c>
      <c r="DO93">
        <f t="shared" si="87"/>
        <v>0</v>
      </c>
      <c r="DS93">
        <f t="shared" si="115"/>
        <v>0.19260129975679452</v>
      </c>
      <c r="DT93">
        <f t="shared" si="134"/>
        <v>90</v>
      </c>
      <c r="DW93">
        <f t="shared" si="88"/>
        <v>0</v>
      </c>
      <c r="EA93">
        <f t="shared" si="77"/>
        <v>0.99790606444091168</v>
      </c>
      <c r="EB93">
        <f t="shared" si="135"/>
        <v>90</v>
      </c>
      <c r="EE93">
        <f t="shared" si="89"/>
        <v>0</v>
      </c>
      <c r="EI93">
        <f t="shared" si="116"/>
        <v>1</v>
      </c>
      <c r="EJ93">
        <f t="shared" si="136"/>
        <v>90</v>
      </c>
      <c r="EM93">
        <f t="shared" si="90"/>
        <v>0</v>
      </c>
      <c r="EQ93">
        <f t="shared" si="117"/>
        <v>1</v>
      </c>
      <c r="ER93">
        <f t="shared" si="137"/>
        <v>90</v>
      </c>
      <c r="EU93">
        <f t="shared" si="91"/>
        <v>0</v>
      </c>
      <c r="EY93">
        <f t="shared" si="118"/>
        <v>3.3000845860538426E-2</v>
      </c>
      <c r="EZ93">
        <f t="shared" si="138"/>
        <v>90</v>
      </c>
      <c r="FC93">
        <f t="shared" si="92"/>
        <v>0</v>
      </c>
      <c r="FG93">
        <f t="shared" si="119"/>
        <v>0.8850513776578196</v>
      </c>
      <c r="FH93">
        <f t="shared" si="139"/>
        <v>90</v>
      </c>
      <c r="FK93">
        <f t="shared" si="93"/>
        <v>0</v>
      </c>
      <c r="FO93">
        <f t="shared" si="120"/>
        <v>1</v>
      </c>
      <c r="FP93">
        <f t="shared" si="140"/>
        <v>90</v>
      </c>
      <c r="FS93">
        <f t="shared" si="94"/>
        <v>0</v>
      </c>
      <c r="FW93">
        <f t="shared" si="121"/>
        <v>1</v>
      </c>
      <c r="FX93">
        <f t="shared" si="141"/>
        <v>90</v>
      </c>
    </row>
    <row r="94" spans="6:180" x14ac:dyDescent="0.25">
      <c r="F94">
        <f t="shared" si="95"/>
        <v>4.1758276342861262E-3</v>
      </c>
      <c r="G94">
        <f t="shared" si="122"/>
        <v>241</v>
      </c>
      <c r="T94">
        <f t="shared" si="78"/>
        <v>3.4978013893581565E-2</v>
      </c>
      <c r="U94">
        <f t="shared" si="123"/>
        <v>241</v>
      </c>
      <c r="AH94">
        <f t="shared" si="96"/>
        <v>0.99993644696765882</v>
      </c>
      <c r="AI94">
        <f t="shared" si="124"/>
        <v>141</v>
      </c>
      <c r="AK94">
        <f t="shared" si="97"/>
        <v>93</v>
      </c>
      <c r="AL94">
        <f t="shared" si="79"/>
        <v>0.87735849056603776</v>
      </c>
      <c r="AM94" s="2">
        <v>208.50344827586207</v>
      </c>
      <c r="AP94">
        <f t="shared" si="98"/>
        <v>4.4293687113679897E-2</v>
      </c>
      <c r="AQ94">
        <f t="shared" si="125"/>
        <v>91</v>
      </c>
      <c r="AT94">
        <f t="shared" si="80"/>
        <v>0</v>
      </c>
      <c r="AX94">
        <f t="shared" si="100"/>
        <v>0.98483371257303509</v>
      </c>
      <c r="AY94">
        <f t="shared" si="126"/>
        <v>91</v>
      </c>
      <c r="BA94">
        <f t="shared" si="101"/>
        <v>93</v>
      </c>
      <c r="BB94">
        <v>0.32746478873239437</v>
      </c>
      <c r="BC94">
        <v>76.64</v>
      </c>
      <c r="BF94">
        <f t="shared" si="102"/>
        <v>0.39339821318116258</v>
      </c>
      <c r="BG94">
        <f t="shared" si="127"/>
        <v>91</v>
      </c>
      <c r="BI94">
        <f t="shared" si="103"/>
        <v>93</v>
      </c>
      <c r="BJ94">
        <f t="shared" si="81"/>
        <v>0.45365853658536587</v>
      </c>
      <c r="BK94" s="2">
        <v>43.436892400612251</v>
      </c>
      <c r="BN94">
        <f t="shared" si="104"/>
        <v>0.97889508562496619</v>
      </c>
      <c r="BO94">
        <f t="shared" si="128"/>
        <v>91</v>
      </c>
      <c r="BQ94">
        <f t="shared" si="105"/>
        <v>93</v>
      </c>
      <c r="BR94">
        <f t="shared" si="82"/>
        <v>0.30293159609120524</v>
      </c>
      <c r="BS94">
        <v>20.527999999999999</v>
      </c>
      <c r="BV94">
        <f t="shared" si="106"/>
        <v>0.84452745894675452</v>
      </c>
      <c r="BW94">
        <f t="shared" si="129"/>
        <v>91</v>
      </c>
      <c r="BY94">
        <f t="shared" si="107"/>
        <v>93</v>
      </c>
      <c r="BZ94">
        <f t="shared" si="83"/>
        <v>0.5535714285714286</v>
      </c>
      <c r="CA94" s="2">
        <v>9.9019999999999992</v>
      </c>
      <c r="CD94">
        <f t="shared" si="108"/>
        <v>0.99998533324032379</v>
      </c>
      <c r="CE94">
        <f t="shared" si="130"/>
        <v>91</v>
      </c>
      <c r="CG94">
        <f t="shared" si="109"/>
        <v>93</v>
      </c>
      <c r="CH94">
        <f t="shared" si="84"/>
        <v>93</v>
      </c>
      <c r="CI94" s="1">
        <v>55.15</v>
      </c>
      <c r="CL94">
        <f t="shared" si="110"/>
        <v>0.6274635497326656</v>
      </c>
      <c r="CM94">
        <f t="shared" si="131"/>
        <v>91</v>
      </c>
      <c r="CO94">
        <f t="shared" si="111"/>
        <v>93</v>
      </c>
      <c r="CP94">
        <f t="shared" si="85"/>
        <v>5.2264808362369335</v>
      </c>
      <c r="CQ94" s="2">
        <v>11.137</v>
      </c>
      <c r="CW94">
        <f t="shared" si="112"/>
        <v>93</v>
      </c>
      <c r="CX94">
        <f t="shared" si="86"/>
        <v>0.53142857142857147</v>
      </c>
      <c r="CY94" s="50">
        <v>4.1539999999999999</v>
      </c>
      <c r="DB94">
        <f t="shared" si="113"/>
        <v>1</v>
      </c>
      <c r="DC94">
        <f t="shared" si="132"/>
        <v>91</v>
      </c>
      <c r="DK94">
        <f t="shared" si="114"/>
        <v>1</v>
      </c>
      <c r="DL94">
        <f t="shared" si="133"/>
        <v>91</v>
      </c>
      <c r="DO94">
        <f t="shared" si="87"/>
        <v>0</v>
      </c>
      <c r="DS94">
        <f t="shared" si="115"/>
        <v>0.19614224258728344</v>
      </c>
      <c r="DT94">
        <f t="shared" si="134"/>
        <v>91</v>
      </c>
      <c r="DW94">
        <f t="shared" si="88"/>
        <v>0</v>
      </c>
      <c r="EE94">
        <f t="shared" si="89"/>
        <v>0</v>
      </c>
      <c r="EI94">
        <f t="shared" si="116"/>
        <v>1</v>
      </c>
      <c r="EJ94">
        <f t="shared" si="136"/>
        <v>91</v>
      </c>
      <c r="EM94">
        <f t="shared" si="90"/>
        <v>0</v>
      </c>
      <c r="EU94">
        <f t="shared" si="91"/>
        <v>0</v>
      </c>
      <c r="EY94">
        <f t="shared" si="118"/>
        <v>3.3593466867566472E-2</v>
      </c>
      <c r="EZ94">
        <f t="shared" si="138"/>
        <v>91</v>
      </c>
      <c r="FC94">
        <f t="shared" si="92"/>
        <v>0</v>
      </c>
      <c r="FG94">
        <f t="shared" ref="FG94:FG119" si="142">_xlfn.NORM.DIST(FH94,FE$3,FF$3,TRUE)</f>
        <v>0.89284221959869492</v>
      </c>
      <c r="FH94">
        <f t="shared" si="139"/>
        <v>91</v>
      </c>
      <c r="FK94">
        <f t="shared" si="93"/>
        <v>0</v>
      </c>
      <c r="FO94">
        <f t="shared" si="120"/>
        <v>1</v>
      </c>
      <c r="FP94">
        <f t="shared" si="140"/>
        <v>91</v>
      </c>
      <c r="FS94">
        <f t="shared" si="94"/>
        <v>0</v>
      </c>
      <c r="FW94">
        <f t="shared" si="121"/>
        <v>1</v>
      </c>
      <c r="FX94">
        <f t="shared" si="141"/>
        <v>91</v>
      </c>
    </row>
    <row r="95" spans="6:180" x14ac:dyDescent="0.25">
      <c r="F95">
        <f t="shared" si="95"/>
        <v>4.3137208588831192E-3</v>
      </c>
      <c r="G95">
        <f t="shared" si="122"/>
        <v>242</v>
      </c>
      <c r="T95">
        <f t="shared" si="78"/>
        <v>3.5458432388916668E-2</v>
      </c>
      <c r="U95">
        <f t="shared" si="123"/>
        <v>242</v>
      </c>
      <c r="AH95">
        <f t="shared" si="96"/>
        <v>0.99995121918675733</v>
      </c>
      <c r="AI95">
        <f t="shared" si="124"/>
        <v>142</v>
      </c>
      <c r="AK95">
        <f t="shared" si="97"/>
        <v>94</v>
      </c>
      <c r="AL95">
        <f t="shared" si="79"/>
        <v>0.8867924528301887</v>
      </c>
      <c r="AM95">
        <v>209.38620689655173</v>
      </c>
      <c r="AP95">
        <f t="shared" si="98"/>
        <v>4.684358452862409E-2</v>
      </c>
      <c r="AQ95">
        <f t="shared" si="125"/>
        <v>92</v>
      </c>
      <c r="AT95">
        <f t="shared" si="80"/>
        <v>0</v>
      </c>
      <c r="AX95">
        <f t="shared" si="100"/>
        <v>0.98645704916814791</v>
      </c>
      <c r="AY95">
        <f t="shared" si="126"/>
        <v>92</v>
      </c>
      <c r="BA95">
        <f t="shared" si="101"/>
        <v>94</v>
      </c>
      <c r="BB95">
        <v>0.33098591549295775</v>
      </c>
      <c r="BC95">
        <v>79.075999999999993</v>
      </c>
      <c r="BF95">
        <f t="shared" si="102"/>
        <v>0.40044110719502957</v>
      </c>
      <c r="BG95">
        <f t="shared" si="127"/>
        <v>92</v>
      </c>
      <c r="BI95">
        <f t="shared" si="103"/>
        <v>94</v>
      </c>
      <c r="BJ95">
        <f t="shared" si="81"/>
        <v>0.45853658536585368</v>
      </c>
      <c r="BK95" s="1">
        <v>43.9</v>
      </c>
      <c r="BN95">
        <f t="shared" si="104"/>
        <v>0.98102317088364943</v>
      </c>
      <c r="BO95">
        <f t="shared" si="128"/>
        <v>92</v>
      </c>
      <c r="BQ95">
        <f t="shared" si="105"/>
        <v>94</v>
      </c>
      <c r="BR95">
        <f t="shared" si="82"/>
        <v>0.30618892508143325</v>
      </c>
      <c r="BS95">
        <v>22.361000000000001</v>
      </c>
      <c r="BV95">
        <f t="shared" si="106"/>
        <v>0.8505092481106713</v>
      </c>
      <c r="BW95">
        <f t="shared" si="129"/>
        <v>92</v>
      </c>
      <c r="BY95">
        <f t="shared" si="107"/>
        <v>94</v>
      </c>
      <c r="BZ95">
        <f t="shared" si="83"/>
        <v>0.55952380952380953</v>
      </c>
      <c r="CA95">
        <v>10.045999999999999</v>
      </c>
      <c r="CD95">
        <f t="shared" si="108"/>
        <v>0.99998851375360787</v>
      </c>
      <c r="CE95">
        <f t="shared" si="130"/>
        <v>92</v>
      </c>
      <c r="CG95">
        <f t="shared" si="109"/>
        <v>94</v>
      </c>
      <c r="CH95">
        <f t="shared" si="84"/>
        <v>94</v>
      </c>
      <c r="CI95" s="2">
        <v>55.157958603952061</v>
      </c>
      <c r="CL95">
        <f t="shared" si="110"/>
        <v>0.63686010719018848</v>
      </c>
      <c r="CM95">
        <f t="shared" si="131"/>
        <v>92</v>
      </c>
      <c r="CO95">
        <f t="shared" si="111"/>
        <v>94</v>
      </c>
      <c r="CP95">
        <f t="shared" si="85"/>
        <v>5.2826795549061476</v>
      </c>
      <c r="CQ95">
        <v>11.200000000000001</v>
      </c>
      <c r="CW95">
        <f t="shared" si="112"/>
        <v>94</v>
      </c>
      <c r="CX95">
        <f t="shared" si="86"/>
        <v>0.53714285714285714</v>
      </c>
      <c r="CY95" s="50">
        <v>4.1820000000000004</v>
      </c>
      <c r="DB95">
        <f t="shared" si="113"/>
        <v>1</v>
      </c>
      <c r="DC95">
        <f t="shared" si="132"/>
        <v>92</v>
      </c>
      <c r="DK95">
        <f t="shared" si="114"/>
        <v>1</v>
      </c>
      <c r="DL95">
        <f t="shared" si="133"/>
        <v>92</v>
      </c>
      <c r="DO95">
        <f t="shared" si="87"/>
        <v>0</v>
      </c>
      <c r="DS95">
        <f t="shared" si="115"/>
        <v>0.19972238166743336</v>
      </c>
      <c r="DT95">
        <f t="shared" si="134"/>
        <v>92</v>
      </c>
      <c r="DW95">
        <f t="shared" si="88"/>
        <v>0</v>
      </c>
      <c r="EE95">
        <f t="shared" si="89"/>
        <v>0</v>
      </c>
      <c r="EI95">
        <f t="shared" si="116"/>
        <v>1</v>
      </c>
      <c r="EJ95">
        <f t="shared" si="136"/>
        <v>92</v>
      </c>
      <c r="EM95">
        <f t="shared" si="90"/>
        <v>0</v>
      </c>
      <c r="EU95">
        <f t="shared" si="91"/>
        <v>0</v>
      </c>
      <c r="EY95">
        <f t="shared" si="118"/>
        <v>3.4194819376587117E-2</v>
      </c>
      <c r="EZ95">
        <f t="shared" si="138"/>
        <v>92</v>
      </c>
      <c r="FC95">
        <f t="shared" si="92"/>
        <v>0</v>
      </c>
      <c r="FG95">
        <f t="shared" si="142"/>
        <v>0.90024489413738129</v>
      </c>
      <c r="FH95">
        <f t="shared" si="139"/>
        <v>92</v>
      </c>
      <c r="FK95">
        <f t="shared" si="93"/>
        <v>0</v>
      </c>
      <c r="FO95">
        <f t="shared" si="120"/>
        <v>1</v>
      </c>
      <c r="FP95">
        <f t="shared" si="140"/>
        <v>92</v>
      </c>
      <c r="FS95">
        <f t="shared" si="94"/>
        <v>0</v>
      </c>
      <c r="FW95">
        <f t="shared" si="121"/>
        <v>1</v>
      </c>
      <c r="FX95">
        <f t="shared" si="141"/>
        <v>92</v>
      </c>
    </row>
    <row r="96" spans="6:180" x14ac:dyDescent="0.25">
      <c r="F96">
        <f t="shared" si="95"/>
        <v>4.4556701544670001E-3</v>
      </c>
      <c r="G96">
        <f t="shared" si="122"/>
        <v>243</v>
      </c>
      <c r="T96">
        <f t="shared" si="78"/>
        <v>3.5944248043381359E-2</v>
      </c>
      <c r="U96">
        <f t="shared" si="123"/>
        <v>243</v>
      </c>
      <c r="AH96">
        <f t="shared" si="96"/>
        <v>0.99996270602949833</v>
      </c>
      <c r="AI96">
        <f t="shared" si="124"/>
        <v>143</v>
      </c>
      <c r="AK96">
        <f t="shared" si="97"/>
        <v>95</v>
      </c>
      <c r="AL96">
        <f t="shared" si="79"/>
        <v>0.89622641509433965</v>
      </c>
      <c r="AM96">
        <v>213.7</v>
      </c>
      <c r="AP96">
        <f t="shared" si="98"/>
        <v>4.9509906188226573E-2</v>
      </c>
      <c r="AQ96">
        <f t="shared" si="125"/>
        <v>93</v>
      </c>
      <c r="AT96">
        <f t="shared" si="80"/>
        <v>0</v>
      </c>
      <c r="AX96">
        <f t="shared" si="100"/>
        <v>0.98792815692833091</v>
      </c>
      <c r="AY96">
        <f t="shared" si="126"/>
        <v>93</v>
      </c>
      <c r="BA96">
        <f t="shared" si="101"/>
        <v>95</v>
      </c>
      <c r="BB96">
        <v>0.33450704225352113</v>
      </c>
      <c r="BC96">
        <v>79.242999999999995</v>
      </c>
      <c r="BF96">
        <f t="shared" si="102"/>
        <v>0.40751652281013551</v>
      </c>
      <c r="BG96">
        <f t="shared" si="127"/>
        <v>93</v>
      </c>
      <c r="BI96">
        <f t="shared" si="103"/>
        <v>95</v>
      </c>
      <c r="BJ96">
        <f t="shared" si="81"/>
        <v>0.46341463414634149</v>
      </c>
      <c r="BK96">
        <v>43.942999999999998</v>
      </c>
      <c r="BN96">
        <f t="shared" si="104"/>
        <v>0.98296593088449991</v>
      </c>
      <c r="BO96">
        <f t="shared" si="128"/>
        <v>93</v>
      </c>
      <c r="BQ96">
        <f t="shared" si="105"/>
        <v>95</v>
      </c>
      <c r="BR96">
        <f t="shared" si="82"/>
        <v>0.30944625407166126</v>
      </c>
      <c r="BS96">
        <v>22.382999999999999</v>
      </c>
      <c r="BV96">
        <f t="shared" si="106"/>
        <v>0.85633543044279559</v>
      </c>
      <c r="BW96">
        <f t="shared" si="129"/>
        <v>93</v>
      </c>
      <c r="BY96">
        <f t="shared" si="107"/>
        <v>95</v>
      </c>
      <c r="BZ96">
        <f t="shared" si="83"/>
        <v>0.56547619047619047</v>
      </c>
      <c r="CA96" s="2">
        <v>10.3</v>
      </c>
      <c r="CD96">
        <f t="shared" si="108"/>
        <v>0.99999103083240859</v>
      </c>
      <c r="CE96">
        <f t="shared" si="130"/>
        <v>93</v>
      </c>
      <c r="CG96">
        <f t="shared" si="109"/>
        <v>95</v>
      </c>
      <c r="CH96">
        <f t="shared" si="84"/>
        <v>95</v>
      </c>
      <c r="CI96">
        <v>55.350999999999999</v>
      </c>
      <c r="CL96">
        <f t="shared" si="110"/>
        <v>0.646174999461681</v>
      </c>
      <c r="CM96">
        <f t="shared" si="131"/>
        <v>93</v>
      </c>
      <c r="CO96">
        <f t="shared" si="111"/>
        <v>95</v>
      </c>
      <c r="CP96">
        <f t="shared" si="85"/>
        <v>5.3388782735753626</v>
      </c>
      <c r="CQ96">
        <v>11.5387</v>
      </c>
      <c r="CW96">
        <f t="shared" si="112"/>
        <v>95</v>
      </c>
      <c r="CX96">
        <f t="shared" si="86"/>
        <v>0.54285714285714282</v>
      </c>
      <c r="CY96" s="50">
        <v>4.2255000000000003</v>
      </c>
      <c r="DB96">
        <f t="shared" si="113"/>
        <v>1</v>
      </c>
      <c r="DC96">
        <f t="shared" si="132"/>
        <v>93</v>
      </c>
      <c r="DK96">
        <f t="shared" si="114"/>
        <v>1</v>
      </c>
      <c r="DL96">
        <f t="shared" si="133"/>
        <v>93</v>
      </c>
      <c r="DO96">
        <f t="shared" si="87"/>
        <v>0</v>
      </c>
      <c r="DS96">
        <f t="shared" si="115"/>
        <v>0.20334155150743224</v>
      </c>
      <c r="DT96">
        <f t="shared" si="134"/>
        <v>93</v>
      </c>
      <c r="DW96">
        <f t="shared" si="88"/>
        <v>0</v>
      </c>
      <c r="EE96">
        <f t="shared" si="89"/>
        <v>0</v>
      </c>
      <c r="EI96">
        <f t="shared" si="116"/>
        <v>1</v>
      </c>
      <c r="EJ96">
        <f t="shared" si="136"/>
        <v>93</v>
      </c>
      <c r="EM96">
        <f t="shared" si="90"/>
        <v>0</v>
      </c>
      <c r="EU96">
        <f t="shared" si="91"/>
        <v>0</v>
      </c>
      <c r="EY96">
        <f t="shared" si="118"/>
        <v>3.4804993073837942E-2</v>
      </c>
      <c r="EZ96">
        <f t="shared" si="138"/>
        <v>93</v>
      </c>
      <c r="FC96">
        <f t="shared" si="92"/>
        <v>0</v>
      </c>
      <c r="FG96">
        <f t="shared" si="142"/>
        <v>0.90726683521672913</v>
      </c>
      <c r="FH96">
        <f t="shared" si="139"/>
        <v>93</v>
      </c>
      <c r="FK96">
        <f t="shared" si="93"/>
        <v>0</v>
      </c>
      <c r="FO96">
        <f t="shared" si="120"/>
        <v>1</v>
      </c>
      <c r="FP96">
        <f t="shared" si="140"/>
        <v>93</v>
      </c>
      <c r="FS96">
        <f t="shared" si="94"/>
        <v>0</v>
      </c>
      <c r="FW96">
        <f t="shared" si="121"/>
        <v>1</v>
      </c>
      <c r="FX96">
        <f t="shared" si="141"/>
        <v>93</v>
      </c>
    </row>
    <row r="97" spans="6:180" x14ac:dyDescent="0.25">
      <c r="F97">
        <f t="shared" si="95"/>
        <v>4.6017770270308763E-3</v>
      </c>
      <c r="G97">
        <f t="shared" si="122"/>
        <v>244</v>
      </c>
      <c r="T97">
        <f t="shared" si="78"/>
        <v>3.6435502692235056E-2</v>
      </c>
      <c r="U97">
        <f t="shared" si="123"/>
        <v>244</v>
      </c>
      <c r="AH97">
        <f t="shared" si="96"/>
        <v>0.99997160101180305</v>
      </c>
      <c r="AI97">
        <f t="shared" si="124"/>
        <v>144</v>
      </c>
      <c r="AK97">
        <f t="shared" si="97"/>
        <v>96</v>
      </c>
      <c r="AL97">
        <f t="shared" si="79"/>
        <v>0.90566037735849059</v>
      </c>
      <c r="AM97">
        <v>216.65517241379311</v>
      </c>
      <c r="AP97">
        <f t="shared" si="98"/>
        <v>5.2295990547351442E-2</v>
      </c>
      <c r="AQ97">
        <f t="shared" si="125"/>
        <v>94</v>
      </c>
      <c r="AT97">
        <f t="shared" si="80"/>
        <v>0</v>
      </c>
      <c r="AX97">
        <f t="shared" si="100"/>
        <v>0.98925866742169133</v>
      </c>
      <c r="AY97">
        <f t="shared" si="126"/>
        <v>94</v>
      </c>
      <c r="BA97">
        <f t="shared" si="101"/>
        <v>96</v>
      </c>
      <c r="BB97">
        <v>0.3380281690140845</v>
      </c>
      <c r="BC97">
        <v>79.5</v>
      </c>
      <c r="BF97">
        <f t="shared" si="102"/>
        <v>0.4146222386994956</v>
      </c>
      <c r="BG97">
        <f t="shared" si="127"/>
        <v>94</v>
      </c>
      <c r="BI97">
        <f t="shared" si="103"/>
        <v>96</v>
      </c>
      <c r="BJ97">
        <f t="shared" si="81"/>
        <v>0.4682926829268293</v>
      </c>
      <c r="BK97">
        <v>44.012</v>
      </c>
      <c r="BN97">
        <f t="shared" si="104"/>
        <v>0.9847360890864596</v>
      </c>
      <c r="BO97">
        <f t="shared" si="128"/>
        <v>94</v>
      </c>
      <c r="BQ97">
        <f t="shared" si="105"/>
        <v>96</v>
      </c>
      <c r="BR97">
        <f t="shared" si="82"/>
        <v>0.31270358306188922</v>
      </c>
      <c r="BS97">
        <v>22.798999999999999</v>
      </c>
      <c r="BV97">
        <f t="shared" si="106"/>
        <v>0.86200640018345365</v>
      </c>
      <c r="BW97">
        <f t="shared" si="129"/>
        <v>94</v>
      </c>
      <c r="BY97">
        <f t="shared" si="107"/>
        <v>96</v>
      </c>
      <c r="BZ97">
        <f t="shared" si="83"/>
        <v>0.5714285714285714</v>
      </c>
      <c r="CA97" s="2">
        <v>10.34</v>
      </c>
      <c r="CD97">
        <f t="shared" si="108"/>
        <v>0.99999301679057451</v>
      </c>
      <c r="CE97">
        <f t="shared" si="130"/>
        <v>94</v>
      </c>
      <c r="CG97">
        <f t="shared" si="109"/>
        <v>96</v>
      </c>
      <c r="CH97">
        <f t="shared" si="84"/>
        <v>96</v>
      </c>
      <c r="CI97">
        <v>55.881999999999998</v>
      </c>
      <c r="CL97">
        <f t="shared" si="110"/>
        <v>0.65540319687597604</v>
      </c>
      <c r="CM97">
        <f t="shared" si="131"/>
        <v>94</v>
      </c>
      <c r="CO97">
        <f t="shared" si="111"/>
        <v>96</v>
      </c>
      <c r="CP97">
        <f t="shared" si="85"/>
        <v>5.3950769922445767</v>
      </c>
      <c r="CQ97">
        <v>11.573399999999999</v>
      </c>
      <c r="CW97">
        <f t="shared" si="112"/>
        <v>96</v>
      </c>
      <c r="CX97">
        <f t="shared" si="86"/>
        <v>0.5485714285714286</v>
      </c>
      <c r="CY97" s="50">
        <v>4.2295999999999996</v>
      </c>
      <c r="DB97">
        <f t="shared" si="113"/>
        <v>1</v>
      </c>
      <c r="DC97">
        <f t="shared" si="132"/>
        <v>94</v>
      </c>
      <c r="DK97">
        <f t="shared" si="114"/>
        <v>1</v>
      </c>
      <c r="DL97">
        <f t="shared" si="133"/>
        <v>94</v>
      </c>
      <c r="DO97">
        <f t="shared" si="87"/>
        <v>0</v>
      </c>
      <c r="DS97">
        <f t="shared" si="115"/>
        <v>0.20699957181721787</v>
      </c>
      <c r="DT97">
        <f t="shared" si="134"/>
        <v>94</v>
      </c>
      <c r="DW97">
        <f t="shared" si="88"/>
        <v>0</v>
      </c>
      <c r="EE97">
        <f t="shared" si="89"/>
        <v>0</v>
      </c>
      <c r="EI97">
        <f t="shared" si="116"/>
        <v>1</v>
      </c>
      <c r="EJ97">
        <f t="shared" si="136"/>
        <v>94</v>
      </c>
      <c r="EM97">
        <f t="shared" si="90"/>
        <v>0</v>
      </c>
      <c r="EU97">
        <f t="shared" si="91"/>
        <v>0</v>
      </c>
      <c r="EY97">
        <f t="shared" si="118"/>
        <v>3.5424077826456485E-2</v>
      </c>
      <c r="EZ97">
        <f t="shared" si="138"/>
        <v>94</v>
      </c>
      <c r="FC97">
        <f t="shared" si="92"/>
        <v>0</v>
      </c>
      <c r="FG97">
        <f t="shared" si="142"/>
        <v>0.91391635019961759</v>
      </c>
      <c r="FH97">
        <f t="shared" si="139"/>
        <v>94</v>
      </c>
      <c r="FK97">
        <f t="shared" si="93"/>
        <v>0</v>
      </c>
      <c r="FO97">
        <f t="shared" si="120"/>
        <v>1</v>
      </c>
      <c r="FP97">
        <f t="shared" si="140"/>
        <v>94</v>
      </c>
      <c r="FS97">
        <f t="shared" si="94"/>
        <v>0</v>
      </c>
      <c r="FW97">
        <f t="shared" si="121"/>
        <v>1</v>
      </c>
      <c r="FX97">
        <f t="shared" si="141"/>
        <v>94</v>
      </c>
    </row>
    <row r="98" spans="6:180" x14ac:dyDescent="0.25">
      <c r="F98">
        <f t="shared" si="95"/>
        <v>4.7521449277664945E-3</v>
      </c>
      <c r="G98">
        <f t="shared" si="122"/>
        <v>245</v>
      </c>
      <c r="T98">
        <f t="shared" si="78"/>
        <v>3.6932238220544936E-2</v>
      </c>
      <c r="U98">
        <f t="shared" si="123"/>
        <v>245</v>
      </c>
      <c r="AH98">
        <f t="shared" si="96"/>
        <v>0.9999784602988776</v>
      </c>
      <c r="AI98">
        <f t="shared" si="124"/>
        <v>145</v>
      </c>
      <c r="AK98">
        <f t="shared" si="97"/>
        <v>97</v>
      </c>
      <c r="AL98">
        <f t="shared" si="79"/>
        <v>0.91509433962264153</v>
      </c>
      <c r="AM98">
        <v>217.9</v>
      </c>
      <c r="AP98">
        <f t="shared" si="98"/>
        <v>5.5205152327465284E-2</v>
      </c>
      <c r="AQ98">
        <f t="shared" si="125"/>
        <v>95</v>
      </c>
      <c r="AT98">
        <f t="shared" si="80"/>
        <v>0</v>
      </c>
      <c r="AX98">
        <f t="shared" si="100"/>
        <v>0.99045963154011341</v>
      </c>
      <c r="AY98">
        <f t="shared" si="126"/>
        <v>95</v>
      </c>
      <c r="BA98">
        <f t="shared" si="101"/>
        <v>97</v>
      </c>
      <c r="BB98">
        <v>0.34154929577464788</v>
      </c>
      <c r="BC98">
        <v>80.064999999999998</v>
      </c>
      <c r="BF98">
        <f t="shared" si="102"/>
        <v>0.42175600376165179</v>
      </c>
      <c r="BG98">
        <f t="shared" si="127"/>
        <v>95</v>
      </c>
      <c r="BI98">
        <f t="shared" si="103"/>
        <v>97</v>
      </c>
      <c r="BJ98">
        <f t="shared" si="81"/>
        <v>0.47317073170731705</v>
      </c>
      <c r="BK98" s="1">
        <v>44.126366883161651</v>
      </c>
      <c r="BN98">
        <f t="shared" si="104"/>
        <v>0.98634587383565797</v>
      </c>
      <c r="BO98">
        <f t="shared" si="128"/>
        <v>95</v>
      </c>
      <c r="BQ98">
        <f t="shared" si="105"/>
        <v>97</v>
      </c>
      <c r="BR98">
        <f t="shared" si="82"/>
        <v>0.31596091205211724</v>
      </c>
      <c r="BS98">
        <v>23</v>
      </c>
      <c r="BV98">
        <f t="shared" si="106"/>
        <v>0.86752273827626358</v>
      </c>
      <c r="BW98">
        <f t="shared" si="129"/>
        <v>95</v>
      </c>
      <c r="BY98">
        <f t="shared" si="107"/>
        <v>97</v>
      </c>
      <c r="BZ98">
        <f t="shared" si="83"/>
        <v>0.57738095238095233</v>
      </c>
      <c r="CA98" s="2">
        <v>10.955</v>
      </c>
      <c r="CD98">
        <f t="shared" si="108"/>
        <v>0.99999457892018861</v>
      </c>
      <c r="CE98">
        <f t="shared" si="130"/>
        <v>95</v>
      </c>
      <c r="CG98">
        <f t="shared" si="109"/>
        <v>97</v>
      </c>
      <c r="CH98">
        <f t="shared" si="84"/>
        <v>97</v>
      </c>
      <c r="CI98" s="1">
        <v>55.9</v>
      </c>
      <c r="CL98">
        <f t="shared" si="110"/>
        <v>0.66453982384379806</v>
      </c>
      <c r="CM98">
        <f t="shared" si="131"/>
        <v>95</v>
      </c>
      <c r="CO98">
        <f t="shared" si="111"/>
        <v>97</v>
      </c>
      <c r="CP98">
        <f t="shared" si="85"/>
        <v>5.4512757109137908</v>
      </c>
      <c r="CQ98">
        <v>11.5738</v>
      </c>
      <c r="CW98">
        <f t="shared" si="112"/>
        <v>97</v>
      </c>
      <c r="CX98">
        <f t="shared" si="86"/>
        <v>0.55428571428571427</v>
      </c>
      <c r="CY98" s="50">
        <v>4.2397</v>
      </c>
      <c r="DB98">
        <f t="shared" si="113"/>
        <v>1</v>
      </c>
      <c r="DC98">
        <f t="shared" si="132"/>
        <v>95</v>
      </c>
      <c r="DK98">
        <f t="shared" si="114"/>
        <v>1</v>
      </c>
      <c r="DL98">
        <f t="shared" si="133"/>
        <v>95</v>
      </c>
      <c r="DO98">
        <f t="shared" si="87"/>
        <v>0</v>
      </c>
      <c r="DS98">
        <f t="shared" si="115"/>
        <v>0.2106962474364116</v>
      </c>
      <c r="DT98">
        <f t="shared" si="134"/>
        <v>95</v>
      </c>
      <c r="DW98">
        <f t="shared" si="88"/>
        <v>0</v>
      </c>
      <c r="EE98">
        <f t="shared" si="89"/>
        <v>0</v>
      </c>
      <c r="EI98">
        <f t="shared" si="116"/>
        <v>1</v>
      </c>
      <c r="EJ98">
        <f t="shared" si="136"/>
        <v>95</v>
      </c>
      <c r="EM98">
        <f t="shared" si="90"/>
        <v>0</v>
      </c>
      <c r="EU98">
        <f t="shared" si="91"/>
        <v>0</v>
      </c>
      <c r="EY98">
        <f t="shared" si="118"/>
        <v>3.605216366778858E-2</v>
      </c>
      <c r="EZ98">
        <f t="shared" si="138"/>
        <v>95</v>
      </c>
      <c r="FC98">
        <f t="shared" si="92"/>
        <v>0</v>
      </c>
      <c r="FG98">
        <f t="shared" si="142"/>
        <v>0.92020253319688217</v>
      </c>
      <c r="FH98">
        <f t="shared" si="139"/>
        <v>95</v>
      </c>
      <c r="FK98">
        <f t="shared" si="93"/>
        <v>0</v>
      </c>
      <c r="FO98">
        <f t="shared" si="120"/>
        <v>1</v>
      </c>
      <c r="FP98">
        <f t="shared" si="140"/>
        <v>95</v>
      </c>
      <c r="FS98">
        <f t="shared" si="94"/>
        <v>0</v>
      </c>
      <c r="FW98">
        <f t="shared" si="121"/>
        <v>1</v>
      </c>
      <c r="FX98">
        <f t="shared" si="141"/>
        <v>95</v>
      </c>
    </row>
    <row r="99" spans="6:180" x14ac:dyDescent="0.25">
      <c r="F99">
        <f t="shared" si="95"/>
        <v>4.9068792715555483E-3</v>
      </c>
      <c r="G99">
        <f t="shared" si="122"/>
        <v>246</v>
      </c>
      <c r="T99">
        <f t="shared" si="78"/>
        <v>3.7434496558907578E-2</v>
      </c>
      <c r="U99">
        <f t="shared" si="123"/>
        <v>246</v>
      </c>
      <c r="AH99">
        <f t="shared" si="96"/>
        <v>0.99998372777223898</v>
      </c>
      <c r="AI99">
        <f t="shared" si="124"/>
        <v>146</v>
      </c>
      <c r="AK99">
        <f t="shared" si="97"/>
        <v>98</v>
      </c>
      <c r="AL99">
        <f t="shared" si="79"/>
        <v>0.92452830188679247</v>
      </c>
      <c r="AM99">
        <v>224.48965517241382</v>
      </c>
      <c r="AP99">
        <f t="shared" si="98"/>
        <v>5.8240674251721004E-2</v>
      </c>
      <c r="AQ99">
        <f t="shared" si="125"/>
        <v>96</v>
      </c>
      <c r="AT99">
        <f t="shared" si="80"/>
        <v>0</v>
      </c>
      <c r="AX99">
        <f t="shared" si="100"/>
        <v>0.99154151298003901</v>
      </c>
      <c r="AY99">
        <f t="shared" si="126"/>
        <v>96</v>
      </c>
      <c r="BA99">
        <f t="shared" si="101"/>
        <v>98</v>
      </c>
      <c r="BB99">
        <v>0.34507042253521125</v>
      </c>
      <c r="BC99">
        <v>80.075999999999993</v>
      </c>
      <c r="BF99">
        <f t="shared" si="102"/>
        <v>0.42891553925586473</v>
      </c>
      <c r="BG99">
        <f t="shared" si="127"/>
        <v>96</v>
      </c>
      <c r="BI99">
        <f t="shared" si="103"/>
        <v>98</v>
      </c>
      <c r="BJ99">
        <f t="shared" si="81"/>
        <v>0.47804878048780486</v>
      </c>
      <c r="BK99">
        <v>44.737000000000002</v>
      </c>
      <c r="BN99">
        <f t="shared" si="104"/>
        <v>0.98780699534497296</v>
      </c>
      <c r="BO99">
        <f t="shared" si="128"/>
        <v>96</v>
      </c>
      <c r="BQ99">
        <f t="shared" si="105"/>
        <v>98</v>
      </c>
      <c r="BR99">
        <f t="shared" si="82"/>
        <v>0.31921824104234525</v>
      </c>
      <c r="BS99">
        <v>23.277999999999999</v>
      </c>
      <c r="BV99">
        <f t="shared" si="106"/>
        <v>0.8728852062296667</v>
      </c>
      <c r="BW99">
        <f t="shared" si="129"/>
        <v>96</v>
      </c>
      <c r="BY99">
        <f t="shared" si="107"/>
        <v>98</v>
      </c>
      <c r="BZ99">
        <f t="shared" si="83"/>
        <v>0.58333333333333337</v>
      </c>
      <c r="CA99" s="2">
        <v>11.007999999999999</v>
      </c>
      <c r="CD99">
        <f t="shared" si="108"/>
        <v>0.99999580392479315</v>
      </c>
      <c r="CE99">
        <f t="shared" si="130"/>
        <v>96</v>
      </c>
      <c r="CG99">
        <f t="shared" si="109"/>
        <v>98</v>
      </c>
      <c r="CH99">
        <f t="shared" si="84"/>
        <v>98</v>
      </c>
      <c r="CI99">
        <v>56.192999999999998</v>
      </c>
      <c r="CL99">
        <f t="shared" si="110"/>
        <v>0.6735801664236204</v>
      </c>
      <c r="CM99">
        <f t="shared" si="131"/>
        <v>96</v>
      </c>
      <c r="CO99">
        <f t="shared" si="111"/>
        <v>98</v>
      </c>
      <c r="CP99">
        <f t="shared" si="85"/>
        <v>5.5074744295830049</v>
      </c>
      <c r="CQ99">
        <v>11.583</v>
      </c>
      <c r="CW99">
        <f t="shared" si="112"/>
        <v>98</v>
      </c>
      <c r="CX99">
        <f t="shared" si="86"/>
        <v>0.56000000000000005</v>
      </c>
      <c r="CY99" s="50">
        <v>4.2961999999999998</v>
      </c>
      <c r="DB99">
        <f t="shared" si="113"/>
        <v>1</v>
      </c>
      <c r="DC99">
        <f t="shared" si="132"/>
        <v>96</v>
      </c>
      <c r="DK99">
        <f t="shared" si="114"/>
        <v>1</v>
      </c>
      <c r="DL99">
        <f t="shared" si="133"/>
        <v>96</v>
      </c>
      <c r="DO99">
        <f t="shared" si="87"/>
        <v>0</v>
      </c>
      <c r="DS99">
        <f t="shared" si="115"/>
        <v>0.21443136827340137</v>
      </c>
      <c r="DT99">
        <f t="shared" si="134"/>
        <v>96</v>
      </c>
      <c r="DW99">
        <f t="shared" si="88"/>
        <v>0</v>
      </c>
      <c r="EE99">
        <f t="shared" si="89"/>
        <v>0</v>
      </c>
      <c r="EI99">
        <f t="shared" si="116"/>
        <v>1</v>
      </c>
      <c r="EJ99">
        <f t="shared" si="136"/>
        <v>96</v>
      </c>
      <c r="EM99">
        <f t="shared" si="90"/>
        <v>0</v>
      </c>
      <c r="EU99">
        <f t="shared" si="91"/>
        <v>0</v>
      </c>
      <c r="EY99">
        <f t="shared" si="118"/>
        <v>3.6689340782439628E-2</v>
      </c>
      <c r="EZ99">
        <f t="shared" si="138"/>
        <v>96</v>
      </c>
      <c r="FC99">
        <f t="shared" si="92"/>
        <v>0</v>
      </c>
      <c r="FG99">
        <f t="shared" si="142"/>
        <v>0.9261351778074447</v>
      </c>
      <c r="FH99">
        <f t="shared" si="139"/>
        <v>96</v>
      </c>
      <c r="FK99">
        <f t="shared" si="93"/>
        <v>0</v>
      </c>
      <c r="FO99">
        <f t="shared" si="120"/>
        <v>1</v>
      </c>
      <c r="FP99">
        <f t="shared" si="140"/>
        <v>96</v>
      </c>
      <c r="FS99">
        <f t="shared" si="94"/>
        <v>0</v>
      </c>
      <c r="FW99">
        <f t="shared" si="121"/>
        <v>1</v>
      </c>
      <c r="FX99">
        <f t="shared" si="141"/>
        <v>96</v>
      </c>
    </row>
    <row r="100" spans="6:180" x14ac:dyDescent="0.25">
      <c r="F100">
        <f t="shared" si="95"/>
        <v>5.0660874550294702E-3</v>
      </c>
      <c r="G100">
        <f t="shared" si="122"/>
        <v>247</v>
      </c>
      <c r="T100">
        <f t="shared" si="78"/>
        <v>3.79423196791163E-2</v>
      </c>
      <c r="U100">
        <f t="shared" si="123"/>
        <v>247</v>
      </c>
      <c r="AH100">
        <f t="shared" si="96"/>
        <v>0.99998775601090995</v>
      </c>
      <c r="AI100">
        <f t="shared" si="124"/>
        <v>147</v>
      </c>
      <c r="AK100">
        <f t="shared" si="97"/>
        <v>99</v>
      </c>
      <c r="AL100">
        <f t="shared" si="79"/>
        <v>0.93396226415094341</v>
      </c>
      <c r="AM100">
        <v>226</v>
      </c>
      <c r="AP100">
        <f t="shared" si="98"/>
        <v>6.1405798507767652E-2</v>
      </c>
      <c r="AQ100">
        <f t="shared" si="125"/>
        <v>97</v>
      </c>
      <c r="AT100">
        <f t="shared" si="80"/>
        <v>0</v>
      </c>
      <c r="AX100">
        <f t="shared" si="100"/>
        <v>0.99251418678271564</v>
      </c>
      <c r="AY100">
        <f t="shared" si="126"/>
        <v>97</v>
      </c>
      <c r="BA100">
        <f t="shared" si="101"/>
        <v>99</v>
      </c>
      <c r="BB100">
        <v>0.34859154929577463</v>
      </c>
      <c r="BC100">
        <v>80.388999999999996</v>
      </c>
      <c r="BF100">
        <f t="shared" si="102"/>
        <v>0.43609854098268952</v>
      </c>
      <c r="BG100">
        <f t="shared" si="127"/>
        <v>97</v>
      </c>
      <c r="BI100">
        <f t="shared" si="103"/>
        <v>99</v>
      </c>
      <c r="BJ100">
        <f t="shared" si="81"/>
        <v>0.48292682926829267</v>
      </c>
      <c r="BK100">
        <v>44.798999999999999</v>
      </c>
      <c r="BN100">
        <f t="shared" si="104"/>
        <v>0.98913062856397149</v>
      </c>
      <c r="BO100">
        <f t="shared" si="128"/>
        <v>97</v>
      </c>
      <c r="BQ100">
        <f t="shared" si="105"/>
        <v>99</v>
      </c>
      <c r="BR100">
        <f t="shared" si="82"/>
        <v>0.32247557003257327</v>
      </c>
      <c r="BS100">
        <v>23.42</v>
      </c>
      <c r="BV100">
        <f t="shared" si="106"/>
        <v>0.87809473968721674</v>
      </c>
      <c r="BW100">
        <f t="shared" si="129"/>
        <v>97</v>
      </c>
      <c r="BY100">
        <f t="shared" si="107"/>
        <v>99</v>
      </c>
      <c r="BZ100">
        <f t="shared" si="83"/>
        <v>0.5892857142857143</v>
      </c>
      <c r="CA100">
        <v>11.1</v>
      </c>
      <c r="CD100">
        <f t="shared" si="108"/>
        <v>0.99999676163047135</v>
      </c>
      <c r="CE100">
        <f t="shared" si="130"/>
        <v>97</v>
      </c>
      <c r="CG100">
        <f t="shared" si="109"/>
        <v>99</v>
      </c>
      <c r="CH100">
        <f t="shared" si="84"/>
        <v>99</v>
      </c>
      <c r="CI100">
        <v>56.341999999999999</v>
      </c>
      <c r="CL100">
        <f t="shared" si="110"/>
        <v>0.68251967941262992</v>
      </c>
      <c r="CM100">
        <f t="shared" si="131"/>
        <v>97</v>
      </c>
      <c r="CO100">
        <f t="shared" si="111"/>
        <v>99</v>
      </c>
      <c r="CP100">
        <f t="shared" si="85"/>
        <v>5.5636731482522199</v>
      </c>
      <c r="CQ100">
        <v>11.585000000000001</v>
      </c>
      <c r="CW100">
        <f t="shared" si="112"/>
        <v>99</v>
      </c>
      <c r="CX100">
        <f t="shared" si="86"/>
        <v>0.56571428571428573</v>
      </c>
      <c r="CY100" s="50">
        <v>4.3087</v>
      </c>
      <c r="DB100">
        <f t="shared" si="113"/>
        <v>1</v>
      </c>
      <c r="DC100">
        <f t="shared" si="132"/>
        <v>97</v>
      </c>
      <c r="DK100">
        <f t="shared" si="114"/>
        <v>1</v>
      </c>
      <c r="DL100">
        <f t="shared" si="133"/>
        <v>97</v>
      </c>
      <c r="DO100">
        <f t="shared" si="87"/>
        <v>0</v>
      </c>
      <c r="DS100">
        <f t="shared" si="115"/>
        <v>0.21820470925372193</v>
      </c>
      <c r="DT100">
        <f t="shared" si="134"/>
        <v>97</v>
      </c>
      <c r="DW100">
        <f t="shared" si="88"/>
        <v>0</v>
      </c>
      <c r="EE100">
        <f t="shared" si="89"/>
        <v>0</v>
      </c>
      <c r="EI100">
        <f t="shared" si="116"/>
        <v>1</v>
      </c>
      <c r="EJ100">
        <f t="shared" si="136"/>
        <v>97</v>
      </c>
      <c r="EM100">
        <f t="shared" si="90"/>
        <v>0</v>
      </c>
      <c r="EU100">
        <f t="shared" si="91"/>
        <v>0</v>
      </c>
      <c r="EY100">
        <f t="shared" si="118"/>
        <v>3.7335699491069421E-2</v>
      </c>
      <c r="EZ100">
        <f t="shared" si="138"/>
        <v>97</v>
      </c>
      <c r="FC100">
        <f t="shared" si="92"/>
        <v>0</v>
      </c>
      <c r="FG100">
        <f t="shared" si="142"/>
        <v>0.93172469002022285</v>
      </c>
      <c r="FH100">
        <f t="shared" si="139"/>
        <v>97</v>
      </c>
      <c r="FK100">
        <f t="shared" si="93"/>
        <v>0</v>
      </c>
      <c r="FO100">
        <f t="shared" si="120"/>
        <v>1</v>
      </c>
      <c r="FP100">
        <f t="shared" si="140"/>
        <v>97</v>
      </c>
      <c r="FS100">
        <f t="shared" si="94"/>
        <v>0</v>
      </c>
      <c r="FW100">
        <f t="shared" si="121"/>
        <v>1</v>
      </c>
      <c r="FX100">
        <f t="shared" si="141"/>
        <v>97</v>
      </c>
    </row>
    <row r="101" spans="6:180" x14ac:dyDescent="0.25">
      <c r="F101">
        <f t="shared" si="95"/>
        <v>5.2298788741739696E-3</v>
      </c>
      <c r="G101">
        <f t="shared" si="122"/>
        <v>248</v>
      </c>
      <c r="T101">
        <f t="shared" si="78"/>
        <v>3.8455749589773498E-2</v>
      </c>
      <c r="U101">
        <f t="shared" si="123"/>
        <v>248</v>
      </c>
      <c r="AH101">
        <f t="shared" si="96"/>
        <v>0.99999082374362935</v>
      </c>
      <c r="AI101">
        <f t="shared" si="124"/>
        <v>148</v>
      </c>
      <c r="AK101">
        <f t="shared" si="97"/>
        <v>100</v>
      </c>
      <c r="AL101">
        <f t="shared" si="79"/>
        <v>0.94339622641509435</v>
      </c>
      <c r="AM101">
        <v>226.15</v>
      </c>
      <c r="AP101">
        <f t="shared" si="98"/>
        <v>6.470371795728333E-2</v>
      </c>
      <c r="AQ101">
        <f t="shared" si="125"/>
        <v>98</v>
      </c>
      <c r="AT101">
        <f t="shared" si="80"/>
        <v>0</v>
      </c>
      <c r="AX101">
        <f t="shared" si="100"/>
        <v>0.99338694245089243</v>
      </c>
      <c r="AY101">
        <f t="shared" si="126"/>
        <v>98</v>
      </c>
      <c r="BA101">
        <f t="shared" si="101"/>
        <v>100</v>
      </c>
      <c r="BB101">
        <v>0.352112676056338</v>
      </c>
      <c r="BC101">
        <v>80.492999999999995</v>
      </c>
      <c r="BF101">
        <f t="shared" si="102"/>
        <v>0.4433026815064609</v>
      </c>
      <c r="BG101">
        <f t="shared" si="127"/>
        <v>98</v>
      </c>
      <c r="BI101">
        <f t="shared" si="103"/>
        <v>100</v>
      </c>
      <c r="BJ101">
        <f t="shared" si="81"/>
        <v>0.48780487804878048</v>
      </c>
      <c r="BK101">
        <v>44.845999999999997</v>
      </c>
      <c r="BN101">
        <f t="shared" si="104"/>
        <v>0.99032740155798771</v>
      </c>
      <c r="BO101">
        <f t="shared" si="128"/>
        <v>98</v>
      </c>
      <c r="BQ101">
        <f t="shared" si="105"/>
        <v>100</v>
      </c>
      <c r="BR101">
        <f t="shared" si="82"/>
        <v>0.32573289902280128</v>
      </c>
      <c r="BS101">
        <v>23.5</v>
      </c>
      <c r="BV101">
        <f t="shared" si="106"/>
        <v>0.88315244173506136</v>
      </c>
      <c r="BW101">
        <f t="shared" si="129"/>
        <v>98</v>
      </c>
      <c r="BY101">
        <f t="shared" si="107"/>
        <v>100</v>
      </c>
      <c r="BZ101">
        <f t="shared" si="83"/>
        <v>0.59523809523809523</v>
      </c>
      <c r="CA101" s="2">
        <v>11.13</v>
      </c>
      <c r="CD101">
        <f t="shared" si="108"/>
        <v>0.99999750807938337</v>
      </c>
      <c r="CE101">
        <f t="shared" si="130"/>
        <v>98</v>
      </c>
      <c r="CG101">
        <f t="shared" si="109"/>
        <v>100</v>
      </c>
      <c r="CH101">
        <f t="shared" si="84"/>
        <v>100</v>
      </c>
      <c r="CI101">
        <v>56.344000000000001</v>
      </c>
      <c r="CL101">
        <f t="shared" si="110"/>
        <v>0.69135399294573396</v>
      </c>
      <c r="CM101">
        <f t="shared" si="131"/>
        <v>98</v>
      </c>
      <c r="CO101">
        <f t="shared" si="111"/>
        <v>100</v>
      </c>
      <c r="CP101">
        <f t="shared" si="85"/>
        <v>5.619871866921434</v>
      </c>
      <c r="CQ101">
        <v>11.793200000000001</v>
      </c>
      <c r="CW101">
        <f t="shared" si="112"/>
        <v>100</v>
      </c>
      <c r="CX101">
        <f t="shared" si="86"/>
        <v>0.5714285714285714</v>
      </c>
      <c r="CY101" s="50">
        <v>4.32</v>
      </c>
      <c r="DB101">
        <f t="shared" si="113"/>
        <v>1</v>
      </c>
      <c r="DC101">
        <f t="shared" si="132"/>
        <v>98</v>
      </c>
      <c r="DK101">
        <f t="shared" si="114"/>
        <v>1</v>
      </c>
      <c r="DL101">
        <f t="shared" si="133"/>
        <v>98</v>
      </c>
      <c r="DO101">
        <f t="shared" si="87"/>
        <v>0</v>
      </c>
      <c r="DS101">
        <f t="shared" si="115"/>
        <v>0.22201603027787378</v>
      </c>
      <c r="DT101">
        <f t="shared" si="134"/>
        <v>98</v>
      </c>
      <c r="DW101">
        <f t="shared" si="88"/>
        <v>0</v>
      </c>
      <c r="EE101">
        <f t="shared" si="89"/>
        <v>0</v>
      </c>
      <c r="EI101">
        <f t="shared" si="116"/>
        <v>1</v>
      </c>
      <c r="EJ101">
        <f t="shared" si="136"/>
        <v>98</v>
      </c>
      <c r="EM101">
        <f t="shared" si="90"/>
        <v>0</v>
      </c>
      <c r="EU101">
        <f t="shared" si="91"/>
        <v>0</v>
      </c>
      <c r="EY101">
        <f t="shared" si="118"/>
        <v>3.7991330234932237E-2</v>
      </c>
      <c r="EZ101">
        <f t="shared" si="138"/>
        <v>98</v>
      </c>
      <c r="FC101">
        <f t="shared" si="92"/>
        <v>0</v>
      </c>
      <c r="FG101">
        <f t="shared" si="142"/>
        <v>0.93698200198487647</v>
      </c>
      <c r="FH101">
        <f t="shared" si="139"/>
        <v>98</v>
      </c>
      <c r="FK101">
        <f t="shared" si="93"/>
        <v>0</v>
      </c>
      <c r="FO101">
        <f t="shared" si="120"/>
        <v>1</v>
      </c>
      <c r="FP101">
        <f t="shared" si="140"/>
        <v>98</v>
      </c>
      <c r="FS101">
        <f t="shared" si="94"/>
        <v>0</v>
      </c>
      <c r="FW101">
        <f t="shared" si="121"/>
        <v>1</v>
      </c>
      <c r="FX101">
        <f t="shared" si="141"/>
        <v>98</v>
      </c>
    </row>
    <row r="102" spans="6:180" x14ac:dyDescent="0.25">
      <c r="F102">
        <f t="shared" si="95"/>
        <v>5.3983649414543425E-3</v>
      </c>
      <c r="G102">
        <f t="shared" si="122"/>
        <v>249</v>
      </c>
      <c r="T102">
        <f t="shared" si="78"/>
        <v>3.8974828331848947E-2</v>
      </c>
      <c r="U102">
        <f t="shared" si="123"/>
        <v>249</v>
      </c>
      <c r="AH102">
        <f t="shared" si="96"/>
        <v>0.99999315027718116</v>
      </c>
      <c r="AI102">
        <f t="shared" si="124"/>
        <v>149</v>
      </c>
      <c r="AK102">
        <f t="shared" si="97"/>
        <v>101</v>
      </c>
      <c r="AL102">
        <f t="shared" si="79"/>
        <v>0.95283018867924529</v>
      </c>
      <c r="AM102">
        <v>234.42132406679627</v>
      </c>
      <c r="AP102">
        <f t="shared" si="98"/>
        <v>6.8137567113156147E-2</v>
      </c>
      <c r="AQ102">
        <f t="shared" si="125"/>
        <v>99</v>
      </c>
      <c r="AT102">
        <f t="shared" si="80"/>
        <v>0</v>
      </c>
      <c r="AX102">
        <f t="shared" si="100"/>
        <v>0.99416849115514372</v>
      </c>
      <c r="AY102">
        <f t="shared" si="126"/>
        <v>99</v>
      </c>
      <c r="BA102">
        <f t="shared" si="101"/>
        <v>101</v>
      </c>
      <c r="BB102">
        <v>0.35563380281690143</v>
      </c>
      <c r="BC102">
        <v>80.700999999999993</v>
      </c>
      <c r="BF102">
        <f t="shared" si="102"/>
        <v>0.45052561241612071</v>
      </c>
      <c r="BG102">
        <f t="shared" si="127"/>
        <v>99</v>
      </c>
      <c r="BI102">
        <f t="shared" si="103"/>
        <v>101</v>
      </c>
      <c r="BJ102">
        <f t="shared" si="81"/>
        <v>0.49268292682926829</v>
      </c>
      <c r="BK102">
        <v>45.237000000000002</v>
      </c>
      <c r="BN102">
        <f t="shared" si="104"/>
        <v>0.99140738898966807</v>
      </c>
      <c r="BO102">
        <f t="shared" si="128"/>
        <v>99</v>
      </c>
      <c r="BQ102">
        <f t="shared" si="105"/>
        <v>101</v>
      </c>
      <c r="BR102">
        <f t="shared" si="82"/>
        <v>0.3289902280130293</v>
      </c>
      <c r="BS102">
        <v>23.920999999999999</v>
      </c>
      <c r="BV102">
        <f t="shared" si="106"/>
        <v>0.88805957597526186</v>
      </c>
      <c r="BW102">
        <f t="shared" si="129"/>
        <v>99</v>
      </c>
      <c r="BY102">
        <f t="shared" si="107"/>
        <v>101</v>
      </c>
      <c r="BZ102">
        <f t="shared" si="83"/>
        <v>0.60119047619047616</v>
      </c>
      <c r="CA102" s="2">
        <v>11.2</v>
      </c>
      <c r="CD102">
        <f t="shared" si="108"/>
        <v>0.99999808809782476</v>
      </c>
      <c r="CE102">
        <f t="shared" si="130"/>
        <v>99</v>
      </c>
      <c r="CG102">
        <f t="shared" si="109"/>
        <v>101</v>
      </c>
      <c r="CH102">
        <f t="shared" si="84"/>
        <v>101</v>
      </c>
      <c r="CI102">
        <v>57.064</v>
      </c>
      <c r="CL102">
        <f t="shared" si="110"/>
        <v>0.70007891858755644</v>
      </c>
      <c r="CM102">
        <f t="shared" si="131"/>
        <v>99</v>
      </c>
      <c r="CO102">
        <f t="shared" si="111"/>
        <v>101</v>
      </c>
      <c r="CP102">
        <f t="shared" si="85"/>
        <v>5.6760705855906481</v>
      </c>
      <c r="CQ102">
        <v>11.82</v>
      </c>
      <c r="CW102">
        <f t="shared" si="112"/>
        <v>101</v>
      </c>
      <c r="CX102">
        <f t="shared" si="86"/>
        <v>0.57714285714285718</v>
      </c>
      <c r="CY102" s="50">
        <v>4.3247999999999998</v>
      </c>
      <c r="DB102">
        <f t="shared" si="113"/>
        <v>1</v>
      </c>
      <c r="DC102">
        <f t="shared" si="132"/>
        <v>99</v>
      </c>
      <c r="DK102">
        <f t="shared" si="114"/>
        <v>1</v>
      </c>
      <c r="DL102">
        <f t="shared" si="133"/>
        <v>99</v>
      </c>
      <c r="DO102">
        <f t="shared" si="87"/>
        <v>0</v>
      </c>
      <c r="DS102">
        <f t="shared" si="115"/>
        <v>0.22586507618871091</v>
      </c>
      <c r="DT102">
        <f t="shared" si="134"/>
        <v>99</v>
      </c>
      <c r="DW102">
        <f t="shared" si="88"/>
        <v>0</v>
      </c>
      <c r="EE102">
        <f t="shared" si="89"/>
        <v>0</v>
      </c>
      <c r="EI102">
        <f t="shared" si="116"/>
        <v>1</v>
      </c>
      <c r="EJ102">
        <f t="shared" si="136"/>
        <v>99</v>
      </c>
      <c r="EM102">
        <f t="shared" si="90"/>
        <v>0</v>
      </c>
      <c r="EU102">
        <f t="shared" si="91"/>
        <v>0</v>
      </c>
      <c r="EY102">
        <f t="shared" si="118"/>
        <v>3.8656323560162548E-2</v>
      </c>
      <c r="EZ102">
        <f t="shared" si="138"/>
        <v>99</v>
      </c>
      <c r="FC102">
        <f t="shared" si="92"/>
        <v>0</v>
      </c>
      <c r="FG102">
        <f t="shared" si="142"/>
        <v>0.94191848731014916</v>
      </c>
      <c r="FH102">
        <f t="shared" si="139"/>
        <v>99</v>
      </c>
      <c r="FK102">
        <f t="shared" si="93"/>
        <v>0</v>
      </c>
      <c r="FO102">
        <f t="shared" si="120"/>
        <v>1</v>
      </c>
      <c r="FP102">
        <f t="shared" si="140"/>
        <v>99</v>
      </c>
      <c r="FS102">
        <f t="shared" si="94"/>
        <v>0</v>
      </c>
      <c r="FW102">
        <f t="shared" si="121"/>
        <v>1</v>
      </c>
      <c r="FX102">
        <f t="shared" si="141"/>
        <v>99</v>
      </c>
    </row>
    <row r="103" spans="6:180" x14ac:dyDescent="0.25">
      <c r="F103">
        <f t="shared" si="95"/>
        <v>5.5716591024369943E-3</v>
      </c>
      <c r="G103">
        <f t="shared" si="122"/>
        <v>250</v>
      </c>
      <c r="T103">
        <f t="shared" si="78"/>
        <v>3.9499597974184252E-2</v>
      </c>
      <c r="U103">
        <f t="shared" si="123"/>
        <v>250</v>
      </c>
      <c r="AH103">
        <f t="shared" si="96"/>
        <v>0.99999490735339336</v>
      </c>
      <c r="AI103">
        <f t="shared" si="124"/>
        <v>150</v>
      </c>
      <c r="AK103">
        <f t="shared" si="97"/>
        <v>102</v>
      </c>
      <c r="AL103">
        <f t="shared" si="79"/>
        <v>0.96226415094339623</v>
      </c>
      <c r="AM103">
        <v>244.07</v>
      </c>
      <c r="AP103">
        <f t="shared" si="98"/>
        <v>7.1710412907138352E-2</v>
      </c>
      <c r="AQ103">
        <f t="shared" si="125"/>
        <v>100</v>
      </c>
      <c r="AT103">
        <f t="shared" si="80"/>
        <v>0</v>
      </c>
      <c r="AX103">
        <f t="shared" si="100"/>
        <v>0.9948669765459861</v>
      </c>
      <c r="AY103">
        <f t="shared" si="126"/>
        <v>100</v>
      </c>
      <c r="BA103">
        <f t="shared" si="101"/>
        <v>102</v>
      </c>
      <c r="BB103">
        <v>0.35915492957746481</v>
      </c>
      <c r="BC103">
        <v>81.351724137931029</v>
      </c>
      <c r="BF103">
        <f t="shared" si="102"/>
        <v>0.45776496662072869</v>
      </c>
      <c r="BG103">
        <f t="shared" si="127"/>
        <v>100</v>
      </c>
      <c r="BI103">
        <f t="shared" si="103"/>
        <v>102</v>
      </c>
      <c r="BJ103">
        <f t="shared" si="81"/>
        <v>0.4975609756097561</v>
      </c>
      <c r="BK103">
        <v>45.436999999999998</v>
      </c>
      <c r="BN103">
        <f t="shared" si="104"/>
        <v>0.9923801102784594</v>
      </c>
      <c r="BO103">
        <f t="shared" si="128"/>
        <v>100</v>
      </c>
      <c r="BQ103">
        <f t="shared" si="105"/>
        <v>102</v>
      </c>
      <c r="BR103">
        <f t="shared" si="82"/>
        <v>0.33224755700325731</v>
      </c>
      <c r="BS103">
        <v>24.5</v>
      </c>
      <c r="BV103">
        <f t="shared" si="106"/>
        <v>0.89281755939367158</v>
      </c>
      <c r="BW103">
        <f t="shared" si="129"/>
        <v>100</v>
      </c>
      <c r="BY103">
        <f t="shared" si="107"/>
        <v>102</v>
      </c>
      <c r="BZ103">
        <f t="shared" si="83"/>
        <v>0.6071428571428571</v>
      </c>
      <c r="CA103">
        <v>11.278</v>
      </c>
      <c r="CD103">
        <f t="shared" si="108"/>
        <v>0.9999985374193251</v>
      </c>
      <c r="CE103">
        <f t="shared" si="130"/>
        <v>100</v>
      </c>
      <c r="CG103">
        <f t="shared" si="109"/>
        <v>102</v>
      </c>
      <c r="CH103">
        <f t="shared" si="84"/>
        <v>102</v>
      </c>
      <c r="CI103" s="2">
        <v>57.435000000000002</v>
      </c>
      <c r="CL103">
        <f t="shared" si="110"/>
        <v>0.70869045490441029</v>
      </c>
      <c r="CM103">
        <f t="shared" si="131"/>
        <v>100</v>
      </c>
      <c r="CO103">
        <f t="shared" si="111"/>
        <v>102</v>
      </c>
      <c r="CP103">
        <f t="shared" si="85"/>
        <v>5.7322693042598631</v>
      </c>
      <c r="CQ103">
        <v>12.172000000000001</v>
      </c>
      <c r="CW103">
        <f t="shared" si="112"/>
        <v>102</v>
      </c>
      <c r="CX103">
        <f t="shared" si="86"/>
        <v>0.58285714285714285</v>
      </c>
      <c r="CY103" s="50">
        <v>4.3287000000000004</v>
      </c>
      <c r="DB103">
        <f t="shared" si="113"/>
        <v>1</v>
      </c>
      <c r="DC103">
        <f t="shared" si="132"/>
        <v>100</v>
      </c>
      <c r="DK103">
        <f t="shared" si="114"/>
        <v>1</v>
      </c>
      <c r="DL103">
        <f t="shared" si="133"/>
        <v>100</v>
      </c>
      <c r="DO103">
        <f t="shared" si="87"/>
        <v>0</v>
      </c>
      <c r="DS103">
        <f t="shared" si="115"/>
        <v>0.22975157674852456</v>
      </c>
      <c r="DT103">
        <f t="shared" si="134"/>
        <v>100</v>
      </c>
      <c r="DW103">
        <f t="shared" si="88"/>
        <v>0</v>
      </c>
      <c r="EE103">
        <f t="shared" si="89"/>
        <v>0</v>
      </c>
      <c r="EI103">
        <f t="shared" si="116"/>
        <v>1</v>
      </c>
      <c r="EJ103">
        <f t="shared" si="136"/>
        <v>100</v>
      </c>
      <c r="EM103">
        <f t="shared" si="90"/>
        <v>0</v>
      </c>
      <c r="EU103">
        <f t="shared" si="91"/>
        <v>0</v>
      </c>
      <c r="EY103">
        <f t="shared" si="118"/>
        <v>3.9330770101809097E-2</v>
      </c>
      <c r="EZ103">
        <f t="shared" si="138"/>
        <v>100</v>
      </c>
      <c r="FC103">
        <f t="shared" si="92"/>
        <v>0</v>
      </c>
      <c r="FG103">
        <f t="shared" si="142"/>
        <v>0.94654587849544747</v>
      </c>
      <c r="FH103">
        <f t="shared" si="139"/>
        <v>100</v>
      </c>
      <c r="FK103">
        <f t="shared" si="93"/>
        <v>0</v>
      </c>
      <c r="FO103">
        <f t="shared" si="120"/>
        <v>1</v>
      </c>
      <c r="FP103">
        <f t="shared" si="140"/>
        <v>100</v>
      </c>
      <c r="FS103">
        <f t="shared" si="94"/>
        <v>0</v>
      </c>
      <c r="FW103">
        <f t="shared" si="121"/>
        <v>1</v>
      </c>
      <c r="FX103">
        <f t="shared" si="141"/>
        <v>100</v>
      </c>
    </row>
    <row r="104" spans="6:180" x14ac:dyDescent="0.25">
      <c r="F104">
        <f t="shared" si="95"/>
        <v>5.7498768518826401E-3</v>
      </c>
      <c r="G104">
        <f t="shared" si="122"/>
        <v>251</v>
      </c>
      <c r="T104">
        <f t="shared" si="78"/>
        <v>4.0030100608943138E-2</v>
      </c>
      <c r="U104">
        <f t="shared" si="123"/>
        <v>251</v>
      </c>
      <c r="AK104">
        <f t="shared" si="97"/>
        <v>103</v>
      </c>
      <c r="AL104">
        <f t="shared" si="79"/>
        <v>0.97169811320754718</v>
      </c>
      <c r="AM104" s="10">
        <v>251</v>
      </c>
      <c r="AP104">
        <f t="shared" ref="AP104:AP165" si="143">_xlfn.NORM.DIST(AQ104,AN$3,AO$3,TRUE)</f>
        <v>7.5425245272667293E-2</v>
      </c>
      <c r="AQ104">
        <f t="shared" si="125"/>
        <v>101</v>
      </c>
      <c r="AT104">
        <f t="shared" si="80"/>
        <v>0</v>
      </c>
      <c r="BA104">
        <f t="shared" si="101"/>
        <v>103</v>
      </c>
      <c r="BB104">
        <v>0.36267605633802819</v>
      </c>
      <c r="BC104">
        <v>82.12</v>
      </c>
      <c r="BF104">
        <f t="shared" ref="BF104:BF167" si="144">_xlfn.NORM.DIST(BG104,BD$3,BE$3,TRUE)</f>
        <v>0.46501836067591945</v>
      </c>
      <c r="BG104">
        <f t="shared" si="127"/>
        <v>101</v>
      </c>
      <c r="BI104">
        <f t="shared" si="103"/>
        <v>103</v>
      </c>
      <c r="BJ104">
        <f t="shared" si="81"/>
        <v>0.5024390243902439</v>
      </c>
      <c r="BK104">
        <v>45.448275862068968</v>
      </c>
      <c r="BQ104">
        <f t="shared" si="105"/>
        <v>103</v>
      </c>
      <c r="BR104">
        <f t="shared" si="82"/>
        <v>0.33550488599348532</v>
      </c>
      <c r="BS104">
        <v>24.584</v>
      </c>
      <c r="BV104">
        <f t="shared" si="106"/>
        <v>0.89742795505103634</v>
      </c>
      <c r="BW104">
        <f t="shared" si="129"/>
        <v>101</v>
      </c>
      <c r="BY104">
        <f t="shared" si="107"/>
        <v>103</v>
      </c>
      <c r="BZ104">
        <f t="shared" si="83"/>
        <v>0.61309523809523814</v>
      </c>
      <c r="CA104" s="2">
        <v>11.891999999999999</v>
      </c>
      <c r="CG104">
        <f t="shared" si="109"/>
        <v>103</v>
      </c>
      <c r="CH104">
        <f t="shared" si="84"/>
        <v>103</v>
      </c>
      <c r="CI104">
        <v>57.807000000000002</v>
      </c>
      <c r="CL104">
        <f t="shared" si="110"/>
        <v>0.71718479250531764</v>
      </c>
      <c r="CM104">
        <f t="shared" si="131"/>
        <v>101</v>
      </c>
      <c r="CO104">
        <f t="shared" si="111"/>
        <v>103</v>
      </c>
      <c r="CP104">
        <f t="shared" si="85"/>
        <v>5.7884680229290773</v>
      </c>
      <c r="CQ104" s="1">
        <v>12.2081</v>
      </c>
      <c r="CW104">
        <f t="shared" si="112"/>
        <v>103</v>
      </c>
      <c r="CX104">
        <f t="shared" si="86"/>
        <v>0.58857142857142852</v>
      </c>
      <c r="CY104" s="50">
        <v>4.3536000000000001</v>
      </c>
      <c r="DB104">
        <f t="shared" si="113"/>
        <v>1</v>
      </c>
      <c r="DC104">
        <f t="shared" si="132"/>
        <v>101</v>
      </c>
      <c r="DK104">
        <f t="shared" si="114"/>
        <v>1</v>
      </c>
      <c r="DL104">
        <f t="shared" si="133"/>
        <v>101</v>
      </c>
      <c r="DO104">
        <f t="shared" si="87"/>
        <v>0</v>
      </c>
      <c r="DS104">
        <f t="shared" si="115"/>
        <v>0.23367524662593697</v>
      </c>
      <c r="DT104">
        <f t="shared" si="134"/>
        <v>101</v>
      </c>
      <c r="DW104">
        <f t="shared" si="88"/>
        <v>0</v>
      </c>
      <c r="EE104">
        <f t="shared" si="89"/>
        <v>0</v>
      </c>
      <c r="EI104">
        <f t="shared" si="116"/>
        <v>1</v>
      </c>
      <c r="EJ104">
        <f t="shared" si="136"/>
        <v>101</v>
      </c>
      <c r="EM104">
        <f t="shared" si="90"/>
        <v>0</v>
      </c>
      <c r="EU104">
        <f t="shared" si="91"/>
        <v>0</v>
      </c>
      <c r="EY104">
        <f t="shared" si="118"/>
        <v>4.0014760567617387E-2</v>
      </c>
      <c r="EZ104">
        <f t="shared" si="138"/>
        <v>101</v>
      </c>
      <c r="FC104">
        <f t="shared" si="92"/>
        <v>0</v>
      </c>
      <c r="FG104">
        <f t="shared" si="142"/>
        <v>0.95087618704434029</v>
      </c>
      <c r="FH104">
        <f t="shared" si="139"/>
        <v>101</v>
      </c>
      <c r="FK104">
        <f t="shared" si="93"/>
        <v>0</v>
      </c>
      <c r="FO104">
        <f t="shared" si="120"/>
        <v>1</v>
      </c>
      <c r="FP104">
        <f t="shared" si="140"/>
        <v>101</v>
      </c>
      <c r="FS104">
        <f t="shared" si="94"/>
        <v>0</v>
      </c>
      <c r="FW104">
        <f t="shared" si="121"/>
        <v>1</v>
      </c>
      <c r="FX104">
        <f t="shared" si="141"/>
        <v>101</v>
      </c>
    </row>
    <row r="105" spans="6:180" x14ac:dyDescent="0.25">
      <c r="F105">
        <f t="shared" si="95"/>
        <v>5.9331357492858972E-3</v>
      </c>
      <c r="G105">
        <f t="shared" si="122"/>
        <v>252</v>
      </c>
      <c r="T105">
        <f t="shared" si="78"/>
        <v>4.0566378347008693E-2</v>
      </c>
      <c r="U105">
        <f t="shared" si="123"/>
        <v>252</v>
      </c>
      <c r="AK105">
        <f t="shared" si="97"/>
        <v>104</v>
      </c>
      <c r="AL105">
        <f t="shared" si="79"/>
        <v>0.98113207547169812</v>
      </c>
      <c r="AM105" s="10">
        <v>251</v>
      </c>
      <c r="AP105">
        <f t="shared" si="143"/>
        <v>7.9284967569365414E-2</v>
      </c>
      <c r="AQ105">
        <f t="shared" si="125"/>
        <v>102</v>
      </c>
      <c r="AT105">
        <f t="shared" si="80"/>
        <v>0</v>
      </c>
      <c r="BA105">
        <f t="shared" si="101"/>
        <v>104</v>
      </c>
      <c r="BB105">
        <v>0.36619718309859156</v>
      </c>
      <c r="BC105">
        <v>82.575000000000003</v>
      </c>
      <c r="BF105">
        <f t="shared" si="144"/>
        <v>0.47228339713749612</v>
      </c>
      <c r="BG105">
        <f t="shared" si="127"/>
        <v>102</v>
      </c>
      <c r="BI105">
        <f t="shared" si="103"/>
        <v>104</v>
      </c>
      <c r="BJ105">
        <f t="shared" si="81"/>
        <v>0.50731707317073171</v>
      </c>
      <c r="BK105">
        <v>46.2</v>
      </c>
      <c r="BQ105">
        <f t="shared" si="105"/>
        <v>104</v>
      </c>
      <c r="BR105">
        <f t="shared" si="82"/>
        <v>0.33876221498371334</v>
      </c>
      <c r="BS105">
        <v>25.006</v>
      </c>
      <c r="BV105">
        <f t="shared" si="106"/>
        <v>0.90189246462580153</v>
      </c>
      <c r="BW105">
        <f t="shared" si="129"/>
        <v>102</v>
      </c>
      <c r="BY105">
        <f t="shared" si="107"/>
        <v>104</v>
      </c>
      <c r="BZ105">
        <f t="shared" si="83"/>
        <v>0.61904761904761907</v>
      </c>
      <c r="CA105" s="2">
        <v>12.15</v>
      </c>
      <c r="CG105">
        <f t="shared" si="109"/>
        <v>104</v>
      </c>
      <c r="CH105">
        <f t="shared" si="84"/>
        <v>104</v>
      </c>
      <c r="CI105">
        <v>58.463999999999999</v>
      </c>
      <c r="CL105">
        <f t="shared" si="110"/>
        <v>0.7255583185432507</v>
      </c>
      <c r="CM105">
        <f t="shared" si="131"/>
        <v>102</v>
      </c>
      <c r="CO105">
        <f t="shared" si="111"/>
        <v>104</v>
      </c>
      <c r="CP105">
        <f t="shared" si="85"/>
        <v>5.8446667415982914</v>
      </c>
      <c r="CQ105">
        <v>12.208500000000001</v>
      </c>
      <c r="CW105">
        <f t="shared" si="112"/>
        <v>104</v>
      </c>
      <c r="CX105">
        <f t="shared" si="86"/>
        <v>0.59428571428571431</v>
      </c>
      <c r="CY105" s="50">
        <v>4.3773</v>
      </c>
      <c r="DB105">
        <f t="shared" si="113"/>
        <v>1</v>
      </c>
      <c r="DC105">
        <f t="shared" si="132"/>
        <v>102</v>
      </c>
      <c r="DK105">
        <f t="shared" si="114"/>
        <v>1</v>
      </c>
      <c r="DL105">
        <f t="shared" si="133"/>
        <v>102</v>
      </c>
      <c r="DO105">
        <f t="shared" si="87"/>
        <v>0</v>
      </c>
      <c r="DS105">
        <f t="shared" si="115"/>
        <v>0.2376357853927123</v>
      </c>
      <c r="DT105">
        <f t="shared" si="134"/>
        <v>102</v>
      </c>
      <c r="DW105">
        <f t="shared" si="88"/>
        <v>0</v>
      </c>
      <c r="EE105">
        <f t="shared" si="89"/>
        <v>0</v>
      </c>
      <c r="EI105">
        <f t="shared" si="116"/>
        <v>1</v>
      </c>
      <c r="EJ105">
        <f t="shared" si="136"/>
        <v>102</v>
      </c>
      <c r="EM105">
        <f t="shared" si="90"/>
        <v>0</v>
      </c>
      <c r="EU105">
        <f t="shared" si="91"/>
        <v>0</v>
      </c>
      <c r="EY105">
        <f t="shared" si="118"/>
        <v>4.0708385721563475E-2</v>
      </c>
      <c r="EZ105">
        <f t="shared" si="138"/>
        <v>102</v>
      </c>
      <c r="FC105">
        <f t="shared" si="92"/>
        <v>0</v>
      </c>
      <c r="FG105">
        <f t="shared" si="142"/>
        <v>0.95492162674883374</v>
      </c>
      <c r="FH105">
        <f t="shared" si="139"/>
        <v>102</v>
      </c>
      <c r="FK105">
        <f t="shared" si="93"/>
        <v>0</v>
      </c>
      <c r="FO105">
        <f t="shared" si="120"/>
        <v>1</v>
      </c>
      <c r="FP105">
        <f t="shared" si="140"/>
        <v>102</v>
      </c>
      <c r="FS105">
        <f t="shared" si="94"/>
        <v>0</v>
      </c>
      <c r="FW105">
        <f t="shared" si="121"/>
        <v>1</v>
      </c>
      <c r="FX105">
        <f t="shared" si="141"/>
        <v>102</v>
      </c>
    </row>
    <row r="106" spans="6:180" x14ac:dyDescent="0.25">
      <c r="F106">
        <f t="shared" si="95"/>
        <v>6.1215554338361015E-3</v>
      </c>
      <c r="G106">
        <f t="shared" si="122"/>
        <v>253</v>
      </c>
      <c r="T106">
        <f t="shared" si="78"/>
        <v>4.1108473313327037E-2</v>
      </c>
      <c r="U106">
        <f t="shared" si="123"/>
        <v>253</v>
      </c>
      <c r="AK106">
        <f t="shared" si="97"/>
        <v>105</v>
      </c>
      <c r="AL106">
        <f t="shared" si="79"/>
        <v>0.99056603773584906</v>
      </c>
      <c r="AM106">
        <v>281</v>
      </c>
      <c r="AP106">
        <f t="shared" si="143"/>
        <v>8.3292386877492242E-2</v>
      </c>
      <c r="AQ106">
        <f t="shared" si="125"/>
        <v>103</v>
      </c>
      <c r="AT106">
        <f t="shared" si="80"/>
        <v>0</v>
      </c>
      <c r="BA106">
        <f t="shared" si="101"/>
        <v>105</v>
      </c>
      <c r="BB106">
        <v>0.36971830985915494</v>
      </c>
      <c r="BC106">
        <v>82.888000000000005</v>
      </c>
      <c r="BF106">
        <f t="shared" si="144"/>
        <v>0.47955766693828744</v>
      </c>
      <c r="BG106">
        <f t="shared" si="127"/>
        <v>103</v>
      </c>
      <c r="BI106">
        <f t="shared" si="103"/>
        <v>105</v>
      </c>
      <c r="BJ106">
        <f t="shared" si="81"/>
        <v>0.51219512195121952</v>
      </c>
      <c r="BK106">
        <v>46.247999999999998</v>
      </c>
      <c r="BQ106">
        <f t="shared" si="105"/>
        <v>105</v>
      </c>
      <c r="BR106">
        <f t="shared" si="82"/>
        <v>0.34201954397394135</v>
      </c>
      <c r="BS106">
        <v>25.952000000000002</v>
      </c>
      <c r="BV106">
        <f t="shared" si="106"/>
        <v>0.90621292083680827</v>
      </c>
      <c r="BW106">
        <f t="shared" si="129"/>
        <v>103</v>
      </c>
      <c r="BY106">
        <f t="shared" si="107"/>
        <v>105</v>
      </c>
      <c r="BZ106">
        <f t="shared" si="83"/>
        <v>0.625</v>
      </c>
      <c r="CA106">
        <v>12.1972</v>
      </c>
      <c r="CG106">
        <f t="shared" si="109"/>
        <v>105</v>
      </c>
      <c r="CH106">
        <f t="shared" si="84"/>
        <v>105</v>
      </c>
      <c r="CI106">
        <v>58.731000000000002</v>
      </c>
      <c r="CL106">
        <f t="shared" si="110"/>
        <v>0.73380762066987926</v>
      </c>
      <c r="CM106">
        <f t="shared" si="131"/>
        <v>103</v>
      </c>
      <c r="CO106">
        <f t="shared" si="111"/>
        <v>105</v>
      </c>
      <c r="CP106">
        <f t="shared" si="85"/>
        <v>5.9008654602675055</v>
      </c>
      <c r="CQ106">
        <v>12.37</v>
      </c>
      <c r="CW106">
        <f t="shared" si="112"/>
        <v>105</v>
      </c>
      <c r="CX106">
        <f t="shared" si="86"/>
        <v>0.6</v>
      </c>
      <c r="CY106" s="50">
        <v>4.3792</v>
      </c>
      <c r="DB106">
        <f t="shared" si="113"/>
        <v>1</v>
      </c>
      <c r="DC106">
        <f t="shared" si="132"/>
        <v>103</v>
      </c>
      <c r="DK106">
        <f t="shared" si="114"/>
        <v>1</v>
      </c>
      <c r="DL106">
        <f t="shared" si="133"/>
        <v>103</v>
      </c>
      <c r="DO106">
        <f t="shared" si="87"/>
        <v>0</v>
      </c>
      <c r="DS106">
        <f t="shared" si="115"/>
        <v>0.24163287753058388</v>
      </c>
      <c r="DT106">
        <f t="shared" si="134"/>
        <v>103</v>
      </c>
      <c r="DW106">
        <f t="shared" si="88"/>
        <v>0</v>
      </c>
      <c r="EE106">
        <f t="shared" si="89"/>
        <v>0</v>
      </c>
      <c r="EI106">
        <f t="shared" si="116"/>
        <v>1</v>
      </c>
      <c r="EJ106">
        <f t="shared" si="136"/>
        <v>103</v>
      </c>
      <c r="EM106">
        <f t="shared" si="90"/>
        <v>0</v>
      </c>
      <c r="EU106">
        <f t="shared" si="91"/>
        <v>0</v>
      </c>
      <c r="EY106">
        <f t="shared" si="118"/>
        <v>4.1411736367139969E-2</v>
      </c>
      <c r="EZ106">
        <f t="shared" si="138"/>
        <v>103</v>
      </c>
      <c r="FC106">
        <f t="shared" si="92"/>
        <v>0</v>
      </c>
      <c r="FG106">
        <f t="shared" si="142"/>
        <v>0.95869454057153669</v>
      </c>
      <c r="FH106">
        <f t="shared" si="139"/>
        <v>103</v>
      </c>
      <c r="FK106">
        <f t="shared" si="93"/>
        <v>0</v>
      </c>
      <c r="FO106">
        <f t="shared" si="120"/>
        <v>1</v>
      </c>
      <c r="FP106">
        <f t="shared" si="140"/>
        <v>103</v>
      </c>
      <c r="FS106">
        <f t="shared" si="94"/>
        <v>0</v>
      </c>
      <c r="FW106">
        <f t="shared" si="121"/>
        <v>1</v>
      </c>
      <c r="FX106">
        <f t="shared" si="141"/>
        <v>103</v>
      </c>
    </row>
    <row r="107" spans="6:180" x14ac:dyDescent="0.25">
      <c r="F107">
        <f t="shared" si="95"/>
        <v>6.3152576387736107E-3</v>
      </c>
      <c r="G107">
        <f t="shared" si="122"/>
        <v>254</v>
      </c>
      <c r="T107">
        <f t="shared" si="78"/>
        <v>4.1656427642198603E-2</v>
      </c>
      <c r="U107">
        <f t="shared" si="123"/>
        <v>254</v>
      </c>
      <c r="AP107">
        <f t="shared" si="143"/>
        <v>8.7450204192307923E-2</v>
      </c>
      <c r="AQ107">
        <f t="shared" si="125"/>
        <v>104</v>
      </c>
      <c r="AT107">
        <f t="shared" si="80"/>
        <v>0</v>
      </c>
      <c r="BA107">
        <f t="shared" si="101"/>
        <v>106</v>
      </c>
      <c r="BB107">
        <v>0.37323943661971831</v>
      </c>
      <c r="BC107">
        <v>83.98</v>
      </c>
      <c r="BF107">
        <f t="shared" si="144"/>
        <v>0.48683875178434233</v>
      </c>
      <c r="BG107">
        <f t="shared" si="127"/>
        <v>104</v>
      </c>
      <c r="BI107">
        <f t="shared" si="103"/>
        <v>106</v>
      </c>
      <c r="BJ107">
        <f t="shared" si="81"/>
        <v>0.51707317073170733</v>
      </c>
      <c r="BK107">
        <v>46.308999999999997</v>
      </c>
      <c r="BQ107">
        <f t="shared" si="105"/>
        <v>106</v>
      </c>
      <c r="BR107">
        <f t="shared" si="82"/>
        <v>0.34527687296416937</v>
      </c>
      <c r="BS107">
        <v>26</v>
      </c>
      <c r="BV107">
        <f t="shared" si="106"/>
        <v>0.91039127977364331</v>
      </c>
      <c r="BW107">
        <f t="shared" si="129"/>
        <v>104</v>
      </c>
      <c r="BY107">
        <f t="shared" si="107"/>
        <v>106</v>
      </c>
      <c r="BZ107">
        <f t="shared" si="83"/>
        <v>0.63095238095238093</v>
      </c>
      <c r="CA107">
        <v>12.457000000000001</v>
      </c>
      <c r="CG107">
        <f t="shared" si="109"/>
        <v>106</v>
      </c>
      <c r="CH107">
        <f t="shared" si="84"/>
        <v>106</v>
      </c>
      <c r="CI107">
        <v>59.331000000000003</v>
      </c>
      <c r="CL107">
        <f t="shared" si="110"/>
        <v>0.74192949043922818</v>
      </c>
      <c r="CM107">
        <f t="shared" si="131"/>
        <v>104</v>
      </c>
      <c r="CO107">
        <f t="shared" si="111"/>
        <v>106</v>
      </c>
      <c r="CP107">
        <f t="shared" si="85"/>
        <v>5.9570641789367205</v>
      </c>
      <c r="CQ107">
        <v>12.861000000000001</v>
      </c>
      <c r="CW107">
        <f t="shared" si="112"/>
        <v>106</v>
      </c>
      <c r="CX107">
        <f t="shared" si="86"/>
        <v>0.60571428571428576</v>
      </c>
      <c r="CY107" s="50">
        <v>4.4084000000000003</v>
      </c>
      <c r="DB107">
        <f t="shared" si="113"/>
        <v>1</v>
      </c>
      <c r="DC107">
        <f t="shared" si="132"/>
        <v>104</v>
      </c>
      <c r="DK107">
        <f t="shared" si="114"/>
        <v>1</v>
      </c>
      <c r="DL107">
        <f t="shared" si="133"/>
        <v>104</v>
      </c>
      <c r="DO107">
        <f t="shared" si="87"/>
        <v>0</v>
      </c>
      <c r="DS107">
        <f t="shared" si="115"/>
        <v>0.24566619244818688</v>
      </c>
      <c r="DT107">
        <f t="shared" si="134"/>
        <v>104</v>
      </c>
      <c r="DW107">
        <f t="shared" si="88"/>
        <v>0</v>
      </c>
      <c r="EE107">
        <f t="shared" si="89"/>
        <v>0</v>
      </c>
      <c r="EI107">
        <f t="shared" si="116"/>
        <v>1</v>
      </c>
      <c r="EJ107">
        <f t="shared" si="136"/>
        <v>104</v>
      </c>
      <c r="EM107">
        <f t="shared" si="90"/>
        <v>0</v>
      </c>
      <c r="EU107">
        <f t="shared" si="91"/>
        <v>0</v>
      </c>
      <c r="EY107">
        <f t="shared" si="118"/>
        <v>4.21249033303965E-2</v>
      </c>
      <c r="EZ107">
        <f t="shared" si="138"/>
        <v>104</v>
      </c>
      <c r="FC107">
        <f t="shared" si="92"/>
        <v>0</v>
      </c>
      <c r="FG107">
        <f t="shared" si="142"/>
        <v>0.9622073314901155</v>
      </c>
      <c r="FH107">
        <f t="shared" si="139"/>
        <v>104</v>
      </c>
      <c r="FK107">
        <f t="shared" si="93"/>
        <v>0</v>
      </c>
      <c r="FO107">
        <f t="shared" si="120"/>
        <v>1</v>
      </c>
      <c r="FP107">
        <f t="shared" si="140"/>
        <v>104</v>
      </c>
      <c r="FS107">
        <f t="shared" si="94"/>
        <v>0</v>
      </c>
      <c r="FW107">
        <f t="shared" si="121"/>
        <v>1</v>
      </c>
      <c r="FX107">
        <f t="shared" si="141"/>
        <v>104</v>
      </c>
    </row>
    <row r="108" spans="6:180" x14ac:dyDescent="0.25">
      <c r="F108">
        <f t="shared" si="95"/>
        <v>6.5143662051156976E-3</v>
      </c>
      <c r="G108">
        <f t="shared" si="122"/>
        <v>255</v>
      </c>
      <c r="T108">
        <f t="shared" si="78"/>
        <v>4.2210283472516437E-2</v>
      </c>
      <c r="U108">
        <f t="shared" si="123"/>
        <v>255</v>
      </c>
      <c r="AP108">
        <f t="shared" si="143"/>
        <v>9.1761004549909972E-2</v>
      </c>
      <c r="AQ108">
        <f t="shared" si="125"/>
        <v>105</v>
      </c>
      <c r="AT108">
        <f t="shared" si="80"/>
        <v>0</v>
      </c>
      <c r="BA108">
        <f t="shared" si="101"/>
        <v>107</v>
      </c>
      <c r="BB108">
        <v>0.37676056338028169</v>
      </c>
      <c r="BC108">
        <v>84.016000000000005</v>
      </c>
      <c r="BF108">
        <f t="shared" si="144"/>
        <v>0.49412422656648969</v>
      </c>
      <c r="BG108">
        <f t="shared" si="127"/>
        <v>105</v>
      </c>
      <c r="BI108">
        <f t="shared" si="103"/>
        <v>107</v>
      </c>
      <c r="BJ108">
        <f t="shared" si="81"/>
        <v>0.52195121951219514</v>
      </c>
      <c r="BK108">
        <v>46.892000000000003</v>
      </c>
      <c r="BQ108">
        <f t="shared" si="105"/>
        <v>107</v>
      </c>
      <c r="BR108">
        <f t="shared" si="82"/>
        <v>0.34853420195439738</v>
      </c>
      <c r="BS108">
        <v>26.957000000000001</v>
      </c>
      <c r="BV108">
        <f t="shared" si="106"/>
        <v>0.91442961316188076</v>
      </c>
      <c r="BW108">
        <f t="shared" si="129"/>
        <v>105</v>
      </c>
      <c r="BY108">
        <f t="shared" si="107"/>
        <v>107</v>
      </c>
      <c r="BZ108">
        <f t="shared" si="83"/>
        <v>0.63690476190476186</v>
      </c>
      <c r="CA108" s="2">
        <v>12.506</v>
      </c>
      <c r="CG108">
        <f t="shared" si="109"/>
        <v>107</v>
      </c>
      <c r="CH108">
        <f t="shared" si="84"/>
        <v>107</v>
      </c>
      <c r="CI108">
        <v>59.453000000000003</v>
      </c>
      <c r="CL108">
        <f t="shared" si="110"/>
        <v>0.74992092615774819</v>
      </c>
      <c r="CM108">
        <f t="shared" si="131"/>
        <v>105</v>
      </c>
      <c r="CO108">
        <f t="shared" si="111"/>
        <v>107</v>
      </c>
      <c r="CP108">
        <f t="shared" si="85"/>
        <v>6.0132628976059346</v>
      </c>
      <c r="CQ108">
        <v>12.882999999999999</v>
      </c>
      <c r="CW108">
        <f t="shared" si="112"/>
        <v>107</v>
      </c>
      <c r="CX108">
        <f t="shared" si="86"/>
        <v>0.61142857142857143</v>
      </c>
      <c r="CY108" s="50">
        <v>4.4195000000000002</v>
      </c>
      <c r="DB108">
        <f t="shared" si="113"/>
        <v>1</v>
      </c>
      <c r="DC108">
        <f t="shared" si="132"/>
        <v>105</v>
      </c>
      <c r="DK108">
        <f t="shared" si="114"/>
        <v>1</v>
      </c>
      <c r="DL108">
        <f t="shared" si="133"/>
        <v>105</v>
      </c>
      <c r="DO108">
        <f t="shared" si="87"/>
        <v>0</v>
      </c>
      <c r="DS108">
        <f t="shared" si="115"/>
        <v>0.24973538450817556</v>
      </c>
      <c r="DT108">
        <f t="shared" si="134"/>
        <v>105</v>
      </c>
      <c r="DW108">
        <f t="shared" si="88"/>
        <v>0</v>
      </c>
      <c r="EE108">
        <f t="shared" si="89"/>
        <v>0</v>
      </c>
      <c r="EI108">
        <f t="shared" si="116"/>
        <v>1</v>
      </c>
      <c r="EJ108">
        <f t="shared" si="136"/>
        <v>105</v>
      </c>
      <c r="EM108">
        <f t="shared" si="90"/>
        <v>0</v>
      </c>
      <c r="EU108">
        <f t="shared" si="91"/>
        <v>0</v>
      </c>
      <c r="EY108">
        <f t="shared" si="118"/>
        <v>4.2847977442736933E-2</v>
      </c>
      <c r="EZ108">
        <f t="shared" si="138"/>
        <v>105</v>
      </c>
      <c r="FC108">
        <f t="shared" si="92"/>
        <v>0</v>
      </c>
      <c r="FG108">
        <f t="shared" si="142"/>
        <v>0.96547239760561832</v>
      </c>
      <c r="FH108">
        <f t="shared" si="139"/>
        <v>105</v>
      </c>
      <c r="FK108">
        <f t="shared" si="93"/>
        <v>0</v>
      </c>
      <c r="FO108">
        <f t="shared" si="120"/>
        <v>1</v>
      </c>
      <c r="FP108">
        <f t="shared" si="140"/>
        <v>105</v>
      </c>
      <c r="FS108">
        <f t="shared" si="94"/>
        <v>0</v>
      </c>
      <c r="FW108">
        <f t="shared" si="121"/>
        <v>1</v>
      </c>
      <c r="FX108">
        <f t="shared" si="141"/>
        <v>105</v>
      </c>
    </row>
    <row r="109" spans="6:180" x14ac:dyDescent="0.25">
      <c r="F109">
        <f t="shared" si="95"/>
        <v>6.7190070947257636E-3</v>
      </c>
      <c r="G109">
        <f t="shared" si="122"/>
        <v>256</v>
      </c>
      <c r="T109">
        <f t="shared" si="78"/>
        <v>4.2770082942952606E-2</v>
      </c>
      <c r="U109">
        <f t="shared" si="123"/>
        <v>256</v>
      </c>
      <c r="AP109">
        <f t="shared" si="143"/>
        <v>9.6227247117609507E-2</v>
      </c>
      <c r="AQ109">
        <f t="shared" si="125"/>
        <v>106</v>
      </c>
      <c r="AT109">
        <f t="shared" si="80"/>
        <v>0</v>
      </c>
      <c r="BA109">
        <f t="shared" si="101"/>
        <v>108</v>
      </c>
      <c r="BB109">
        <v>0.38028169014084506</v>
      </c>
      <c r="BC109">
        <v>84.554000000000002</v>
      </c>
      <c r="BF109">
        <f t="shared" si="144"/>
        <v>0.50141166178325558</v>
      </c>
      <c r="BG109">
        <f t="shared" si="127"/>
        <v>106</v>
      </c>
      <c r="BI109">
        <f t="shared" si="103"/>
        <v>108</v>
      </c>
      <c r="BJ109">
        <f t="shared" si="81"/>
        <v>0.52682926829268295</v>
      </c>
      <c r="BK109">
        <v>47</v>
      </c>
      <c r="BQ109">
        <f t="shared" si="105"/>
        <v>108</v>
      </c>
      <c r="BR109">
        <f t="shared" si="82"/>
        <v>0.3517915309446254</v>
      </c>
      <c r="BS109">
        <v>27.11</v>
      </c>
      <c r="BV109">
        <f t="shared" si="106"/>
        <v>0.91833010058982167</v>
      </c>
      <c r="BW109">
        <f t="shared" si="129"/>
        <v>106</v>
      </c>
      <c r="BY109">
        <f t="shared" si="107"/>
        <v>108</v>
      </c>
      <c r="BZ109">
        <f t="shared" si="83"/>
        <v>0.6428571428571429</v>
      </c>
      <c r="CA109" s="2">
        <v>12.919</v>
      </c>
      <c r="CG109">
        <f t="shared" si="109"/>
        <v>108</v>
      </c>
      <c r="CH109">
        <f t="shared" si="84"/>
        <v>108</v>
      </c>
      <c r="CI109" s="2">
        <v>59.865000000000002</v>
      </c>
      <c r="CL109">
        <f t="shared" si="110"/>
        <v>0.75777913518039508</v>
      </c>
      <c r="CM109">
        <f t="shared" si="131"/>
        <v>106</v>
      </c>
      <c r="CO109">
        <f t="shared" si="111"/>
        <v>108</v>
      </c>
      <c r="CP109">
        <f t="shared" si="85"/>
        <v>6.0694616162751487</v>
      </c>
      <c r="CQ109">
        <v>12.9114</v>
      </c>
      <c r="CW109">
        <f t="shared" si="112"/>
        <v>108</v>
      </c>
      <c r="CX109">
        <f t="shared" si="86"/>
        <v>0.6171428571428571</v>
      </c>
      <c r="CY109" s="50">
        <v>4.444</v>
      </c>
      <c r="DB109">
        <f t="shared" si="113"/>
        <v>1</v>
      </c>
      <c r="DC109">
        <f t="shared" si="132"/>
        <v>106</v>
      </c>
      <c r="DK109">
        <f t="shared" si="114"/>
        <v>1</v>
      </c>
      <c r="DL109">
        <f t="shared" si="133"/>
        <v>106</v>
      </c>
      <c r="DO109">
        <f t="shared" si="87"/>
        <v>0</v>
      </c>
      <c r="DS109">
        <f t="shared" si="115"/>
        <v>0.25384009306459665</v>
      </c>
      <c r="DT109">
        <f t="shared" si="134"/>
        <v>106</v>
      </c>
      <c r="DW109">
        <f t="shared" si="88"/>
        <v>0</v>
      </c>
      <c r="EE109">
        <f t="shared" si="89"/>
        <v>0</v>
      </c>
      <c r="EI109">
        <f t="shared" si="116"/>
        <v>1</v>
      </c>
      <c r="EJ109">
        <f t="shared" si="136"/>
        <v>106</v>
      </c>
      <c r="EM109">
        <f t="shared" si="90"/>
        <v>0</v>
      </c>
      <c r="EU109">
        <f t="shared" si="91"/>
        <v>0</v>
      </c>
      <c r="EY109">
        <f t="shared" si="118"/>
        <v>4.3581049523474455E-2</v>
      </c>
      <c r="EZ109">
        <f t="shared" si="138"/>
        <v>106</v>
      </c>
      <c r="FC109">
        <f t="shared" si="92"/>
        <v>0</v>
      </c>
      <c r="FG109">
        <f t="shared" si="142"/>
        <v>0.96850207175416192</v>
      </c>
      <c r="FH109">
        <f t="shared" si="139"/>
        <v>106</v>
      </c>
      <c r="FK109">
        <f t="shared" si="93"/>
        <v>0</v>
      </c>
      <c r="FO109">
        <f t="shared" si="120"/>
        <v>1</v>
      </c>
      <c r="FP109">
        <f t="shared" si="140"/>
        <v>106</v>
      </c>
      <c r="FS109">
        <f t="shared" si="94"/>
        <v>0</v>
      </c>
      <c r="FW109">
        <f t="shared" si="121"/>
        <v>1</v>
      </c>
      <c r="FX109">
        <f t="shared" si="141"/>
        <v>106</v>
      </c>
    </row>
    <row r="110" spans="6:180" x14ac:dyDescent="0.25">
      <c r="F110">
        <f t="shared" si="95"/>
        <v>6.9293084026995772E-3</v>
      </c>
      <c r="G110">
        <f t="shared" si="122"/>
        <v>257</v>
      </c>
      <c r="T110">
        <f t="shared" si="78"/>
        <v>4.3335868187092827E-2</v>
      </c>
      <c r="U110">
        <f t="shared" si="123"/>
        <v>257</v>
      </c>
      <c r="AP110">
        <f t="shared" si="143"/>
        <v>0.10085125528330721</v>
      </c>
      <c r="AQ110">
        <f t="shared" si="125"/>
        <v>107</v>
      </c>
      <c r="AT110">
        <f t="shared" si="80"/>
        <v>0</v>
      </c>
      <c r="BA110">
        <f t="shared" si="101"/>
        <v>109</v>
      </c>
      <c r="BB110">
        <v>0.38380281690140844</v>
      </c>
      <c r="BC110" s="1">
        <v>84.97</v>
      </c>
      <c r="BF110">
        <f t="shared" si="144"/>
        <v>0.50869862597110438</v>
      </c>
      <c r="BG110">
        <f t="shared" si="127"/>
        <v>107</v>
      </c>
      <c r="BI110">
        <f t="shared" si="103"/>
        <v>109</v>
      </c>
      <c r="BJ110">
        <f t="shared" si="81"/>
        <v>0.53170731707317076</v>
      </c>
      <c r="BK110">
        <v>47.369</v>
      </c>
      <c r="BQ110">
        <f t="shared" si="105"/>
        <v>109</v>
      </c>
      <c r="BR110">
        <f t="shared" si="82"/>
        <v>0.35504885993485341</v>
      </c>
      <c r="BS110">
        <v>27.3</v>
      </c>
      <c r="BV110">
        <f t="shared" si="106"/>
        <v>0.9220950217226106</v>
      </c>
      <c r="BW110">
        <f t="shared" si="129"/>
        <v>107</v>
      </c>
      <c r="BY110">
        <f t="shared" si="107"/>
        <v>109</v>
      </c>
      <c r="BZ110">
        <f t="shared" si="83"/>
        <v>0.64880952380952384</v>
      </c>
      <c r="CA110" s="2">
        <v>13.022</v>
      </c>
      <c r="CG110">
        <f t="shared" si="109"/>
        <v>109</v>
      </c>
      <c r="CH110">
        <f t="shared" si="84"/>
        <v>109</v>
      </c>
      <c r="CI110">
        <v>60.173000000000002</v>
      </c>
      <c r="CL110">
        <f t="shared" si="110"/>
        <v>0.76550153565436441</v>
      </c>
      <c r="CM110">
        <f t="shared" si="131"/>
        <v>107</v>
      </c>
      <c r="CO110">
        <f t="shared" si="111"/>
        <v>109</v>
      </c>
      <c r="CP110">
        <f t="shared" si="85"/>
        <v>6.1256603349443628</v>
      </c>
      <c r="CQ110">
        <v>12.992000000000001</v>
      </c>
      <c r="CW110">
        <f t="shared" si="112"/>
        <v>109</v>
      </c>
      <c r="CX110">
        <f t="shared" si="86"/>
        <v>0.62285714285714289</v>
      </c>
      <c r="CY110" s="50">
        <v>4.4599000000000002</v>
      </c>
      <c r="DB110">
        <f t="shared" si="113"/>
        <v>1</v>
      </c>
      <c r="DC110">
        <f t="shared" si="132"/>
        <v>107</v>
      </c>
      <c r="DK110">
        <f t="shared" si="114"/>
        <v>1</v>
      </c>
      <c r="DL110">
        <f t="shared" si="133"/>
        <v>107</v>
      </c>
      <c r="DO110">
        <f t="shared" si="87"/>
        <v>0</v>
      </c>
      <c r="DS110">
        <f t="shared" si="115"/>
        <v>0.25797994251057982</v>
      </c>
      <c r="DT110">
        <f t="shared" si="134"/>
        <v>107</v>
      </c>
      <c r="DW110">
        <f t="shared" si="88"/>
        <v>0</v>
      </c>
      <c r="EE110">
        <f t="shared" si="89"/>
        <v>0</v>
      </c>
      <c r="EI110">
        <f t="shared" si="116"/>
        <v>1</v>
      </c>
      <c r="EJ110">
        <f t="shared" si="136"/>
        <v>107</v>
      </c>
      <c r="EM110">
        <f t="shared" si="90"/>
        <v>0</v>
      </c>
      <c r="EU110">
        <f t="shared" si="91"/>
        <v>0</v>
      </c>
      <c r="EY110">
        <f t="shared" si="118"/>
        <v>4.4324210362148078E-2</v>
      </c>
      <c r="EZ110">
        <f t="shared" si="138"/>
        <v>107</v>
      </c>
      <c r="FC110">
        <f t="shared" si="92"/>
        <v>0</v>
      </c>
      <c r="FG110">
        <f t="shared" si="142"/>
        <v>0.97130856580087588</v>
      </c>
      <c r="FH110">
        <f t="shared" si="139"/>
        <v>107</v>
      </c>
      <c r="FK110">
        <f t="shared" si="93"/>
        <v>0</v>
      </c>
      <c r="FO110">
        <f t="shared" si="120"/>
        <v>1</v>
      </c>
      <c r="FP110">
        <f t="shared" si="140"/>
        <v>107</v>
      </c>
      <c r="FS110">
        <f t="shared" si="94"/>
        <v>0</v>
      </c>
      <c r="FW110">
        <f t="shared" si="121"/>
        <v>1</v>
      </c>
      <c r="FX110">
        <f t="shared" si="141"/>
        <v>107</v>
      </c>
    </row>
    <row r="111" spans="6:180" x14ac:dyDescent="0.25">
      <c r="F111">
        <f t="shared" si="95"/>
        <v>7.1454003690417413E-3</v>
      </c>
      <c r="G111">
        <f t="shared" si="122"/>
        <v>258</v>
      </c>
      <c r="T111">
        <f t="shared" si="78"/>
        <v>4.3907681328519396E-2</v>
      </c>
      <c r="U111">
        <f t="shared" si="123"/>
        <v>258</v>
      </c>
      <c r="AP111">
        <f t="shared" si="143"/>
        <v>0.10563520677960106</v>
      </c>
      <c r="AQ111">
        <f t="shared" si="125"/>
        <v>108</v>
      </c>
      <c r="AT111">
        <f t="shared" si="80"/>
        <v>0</v>
      </c>
      <c r="BA111">
        <f t="shared" si="101"/>
        <v>110</v>
      </c>
      <c r="BB111">
        <v>0.38732394366197181</v>
      </c>
      <c r="BC111">
        <v>86</v>
      </c>
      <c r="BF111">
        <f t="shared" si="144"/>
        <v>0.51598268813795267</v>
      </c>
      <c r="BG111">
        <f t="shared" si="127"/>
        <v>108</v>
      </c>
      <c r="BI111">
        <f t="shared" si="103"/>
        <v>110</v>
      </c>
      <c r="BJ111">
        <f t="shared" si="81"/>
        <v>0.53658536585365857</v>
      </c>
      <c r="BK111">
        <v>47.616</v>
      </c>
      <c r="BQ111">
        <f t="shared" si="105"/>
        <v>110</v>
      </c>
      <c r="BR111">
        <f t="shared" si="82"/>
        <v>0.35830618892508143</v>
      </c>
      <c r="BS111">
        <v>27.5</v>
      </c>
      <c r="BV111">
        <f t="shared" si="106"/>
        <v>0.92572674852878611</v>
      </c>
      <c r="BW111">
        <f t="shared" si="129"/>
        <v>108</v>
      </c>
      <c r="BY111">
        <f t="shared" si="107"/>
        <v>110</v>
      </c>
      <c r="BZ111">
        <f t="shared" si="83"/>
        <v>0.65476190476190477</v>
      </c>
      <c r="CA111" s="2">
        <v>13.2</v>
      </c>
      <c r="CG111">
        <f t="shared" si="109"/>
        <v>110</v>
      </c>
      <c r="CH111">
        <f t="shared" si="84"/>
        <v>110</v>
      </c>
      <c r="CI111">
        <v>60.408000000000001</v>
      </c>
      <c r="CL111">
        <f t="shared" si="110"/>
        <v>0.77308575771414256</v>
      </c>
      <c r="CM111">
        <f t="shared" si="131"/>
        <v>108</v>
      </c>
      <c r="CO111">
        <f t="shared" si="111"/>
        <v>110</v>
      </c>
      <c r="CP111">
        <f t="shared" si="85"/>
        <v>6.1818590536135778</v>
      </c>
      <c r="CQ111">
        <v>13.015000000000001</v>
      </c>
      <c r="CW111">
        <f t="shared" si="112"/>
        <v>110</v>
      </c>
      <c r="CX111">
        <f t="shared" si="86"/>
        <v>0.62857142857142856</v>
      </c>
      <c r="CY111" s="50">
        <v>4.4943</v>
      </c>
      <c r="DB111">
        <f t="shared" si="113"/>
        <v>1</v>
      </c>
      <c r="DC111">
        <f t="shared" si="132"/>
        <v>108</v>
      </c>
      <c r="DK111">
        <f t="shared" si="114"/>
        <v>1</v>
      </c>
      <c r="DL111">
        <f t="shared" si="133"/>
        <v>108</v>
      </c>
      <c r="DO111">
        <f t="shared" si="87"/>
        <v>0</v>
      </c>
      <c r="DS111">
        <f t="shared" si="115"/>
        <v>0.26215454233639557</v>
      </c>
      <c r="DT111">
        <f t="shared" si="134"/>
        <v>108</v>
      </c>
      <c r="DW111">
        <f t="shared" si="88"/>
        <v>0</v>
      </c>
      <c r="EE111">
        <f t="shared" si="89"/>
        <v>0</v>
      </c>
      <c r="EI111">
        <f t="shared" si="116"/>
        <v>1</v>
      </c>
      <c r="EJ111">
        <f t="shared" si="136"/>
        <v>108</v>
      </c>
      <c r="EM111">
        <f t="shared" si="90"/>
        <v>0</v>
      </c>
      <c r="EU111">
        <f t="shared" si="91"/>
        <v>0</v>
      </c>
      <c r="EY111">
        <f t="shared" si="118"/>
        <v>4.5077550700601966E-2</v>
      </c>
      <c r="EZ111">
        <f t="shared" si="138"/>
        <v>108</v>
      </c>
      <c r="FC111">
        <f t="shared" si="92"/>
        <v>0</v>
      </c>
      <c r="FG111">
        <f t="shared" si="142"/>
        <v>0.97390391973658352</v>
      </c>
      <c r="FH111">
        <f t="shared" si="139"/>
        <v>108</v>
      </c>
      <c r="FK111">
        <f t="shared" si="93"/>
        <v>0</v>
      </c>
      <c r="FO111">
        <f t="shared" si="120"/>
        <v>1</v>
      </c>
      <c r="FP111">
        <f t="shared" si="140"/>
        <v>108</v>
      </c>
      <c r="FS111">
        <f t="shared" si="94"/>
        <v>0</v>
      </c>
      <c r="FW111">
        <f t="shared" si="121"/>
        <v>1</v>
      </c>
      <c r="FX111">
        <f t="shared" si="141"/>
        <v>108</v>
      </c>
    </row>
    <row r="112" spans="6:180" x14ac:dyDescent="0.25">
      <c r="F112">
        <f t="shared" si="95"/>
        <v>7.36741538960556E-3</v>
      </c>
      <c r="G112">
        <f t="shared" si="122"/>
        <v>259</v>
      </c>
      <c r="T112">
        <f t="shared" si="78"/>
        <v>4.4485564475843418E-2</v>
      </c>
      <c r="U112">
        <f t="shared" si="123"/>
        <v>259</v>
      </c>
      <c r="AP112">
        <f t="shared" si="143"/>
        <v>0.11058112387949552</v>
      </c>
      <c r="AQ112">
        <f t="shared" si="125"/>
        <v>109</v>
      </c>
      <c r="AT112">
        <f t="shared" si="80"/>
        <v>0</v>
      </c>
      <c r="BA112">
        <f t="shared" si="101"/>
        <v>111</v>
      </c>
      <c r="BB112">
        <v>0.39084507042253519</v>
      </c>
      <c r="BC112">
        <v>86.22</v>
      </c>
      <c r="BF112">
        <f t="shared" si="144"/>
        <v>0.52326142019589605</v>
      </c>
      <c r="BG112">
        <f t="shared" si="127"/>
        <v>109</v>
      </c>
      <c r="BI112">
        <f t="shared" si="103"/>
        <v>111</v>
      </c>
      <c r="BJ112">
        <f t="shared" si="81"/>
        <v>0.54146341463414638</v>
      </c>
      <c r="BK112">
        <v>47.701000000000001</v>
      </c>
      <c r="BQ112">
        <f t="shared" si="105"/>
        <v>111</v>
      </c>
      <c r="BR112">
        <f t="shared" si="82"/>
        <v>0.36156351791530944</v>
      </c>
      <c r="BS112">
        <v>27.581</v>
      </c>
      <c r="BV112">
        <f t="shared" si="106"/>
        <v>0.92922773754342392</v>
      </c>
      <c r="BW112">
        <f t="shared" si="129"/>
        <v>109</v>
      </c>
      <c r="BY112">
        <f t="shared" si="107"/>
        <v>111</v>
      </c>
      <c r="BZ112">
        <f t="shared" si="83"/>
        <v>0.6607142857142857</v>
      </c>
      <c r="CA112" s="2">
        <v>13.246</v>
      </c>
      <c r="CG112">
        <f t="shared" si="109"/>
        <v>111</v>
      </c>
      <c r="CH112">
        <f t="shared" si="84"/>
        <v>111</v>
      </c>
      <c r="CI112" s="1">
        <v>61.156999999999996</v>
      </c>
      <c r="CL112">
        <f t="shared" si="110"/>
        <v>0.78052964413351056</v>
      </c>
      <c r="CM112">
        <f t="shared" si="131"/>
        <v>109</v>
      </c>
      <c r="CO112">
        <f t="shared" si="111"/>
        <v>111</v>
      </c>
      <c r="CP112">
        <f t="shared" si="85"/>
        <v>6.2380577722827919</v>
      </c>
      <c r="CQ112">
        <v>13.025</v>
      </c>
      <c r="CW112">
        <f t="shared" si="112"/>
        <v>111</v>
      </c>
      <c r="CX112">
        <f t="shared" si="86"/>
        <v>0.63428571428571423</v>
      </c>
      <c r="CY112" s="50">
        <v>4.5195999999999996</v>
      </c>
      <c r="DB112">
        <f t="shared" si="113"/>
        <v>1</v>
      </c>
      <c r="DC112">
        <f t="shared" si="132"/>
        <v>109</v>
      </c>
      <c r="DK112">
        <f t="shared" si="114"/>
        <v>1</v>
      </c>
      <c r="DL112">
        <f t="shared" si="133"/>
        <v>109</v>
      </c>
      <c r="DO112">
        <f t="shared" si="87"/>
        <v>0</v>
      </c>
      <c r="DS112">
        <f t="shared" si="115"/>
        <v>0.26636348719792324</v>
      </c>
      <c r="DT112">
        <f t="shared" si="134"/>
        <v>109</v>
      </c>
      <c r="DW112">
        <f t="shared" si="88"/>
        <v>0</v>
      </c>
      <c r="EE112">
        <f t="shared" si="89"/>
        <v>0</v>
      </c>
      <c r="EI112">
        <f t="shared" si="116"/>
        <v>1</v>
      </c>
      <c r="EJ112">
        <f t="shared" si="136"/>
        <v>109</v>
      </c>
      <c r="EM112">
        <f t="shared" si="90"/>
        <v>0</v>
      </c>
      <c r="EU112">
        <f t="shared" si="91"/>
        <v>0</v>
      </c>
      <c r="EY112">
        <f t="shared" si="118"/>
        <v>4.5841161214830478E-2</v>
      </c>
      <c r="EZ112">
        <f t="shared" si="138"/>
        <v>109</v>
      </c>
      <c r="FC112">
        <f t="shared" si="92"/>
        <v>0</v>
      </c>
      <c r="FG112">
        <f t="shared" si="142"/>
        <v>0.97629995564206717</v>
      </c>
      <c r="FH112">
        <f t="shared" si="139"/>
        <v>109</v>
      </c>
      <c r="FK112">
        <f t="shared" si="93"/>
        <v>0</v>
      </c>
      <c r="FO112">
        <f t="shared" si="120"/>
        <v>1</v>
      </c>
      <c r="FP112">
        <f t="shared" si="140"/>
        <v>109</v>
      </c>
      <c r="FS112">
        <f t="shared" si="94"/>
        <v>0</v>
      </c>
      <c r="FW112">
        <f t="shared" si="121"/>
        <v>1</v>
      </c>
      <c r="FX112">
        <f t="shared" si="141"/>
        <v>109</v>
      </c>
    </row>
    <row r="113" spans="6:180" x14ac:dyDescent="0.25">
      <c r="F113">
        <f t="shared" si="95"/>
        <v>7.595488026269229E-3</v>
      </c>
      <c r="G113">
        <f t="shared" si="122"/>
        <v>260</v>
      </c>
      <c r="T113">
        <f t="shared" si="78"/>
        <v>4.5069559717686093E-2</v>
      </c>
      <c r="U113">
        <f t="shared" si="123"/>
        <v>260</v>
      </c>
      <c r="AP113">
        <f t="shared" si="143"/>
        <v>0.11569086370157361</v>
      </c>
      <c r="AQ113">
        <f t="shared" si="125"/>
        <v>110</v>
      </c>
      <c r="AT113">
        <f t="shared" si="80"/>
        <v>0</v>
      </c>
      <c r="BA113">
        <f t="shared" si="101"/>
        <v>112</v>
      </c>
      <c r="BB113">
        <v>0.39436619718309857</v>
      </c>
      <c r="BC113">
        <v>86.662999999999997</v>
      </c>
      <c r="BF113">
        <f t="shared" si="144"/>
        <v>0.53053239938909291</v>
      </c>
      <c r="BG113">
        <f t="shared" si="127"/>
        <v>110</v>
      </c>
      <c r="BI113">
        <f t="shared" si="103"/>
        <v>112</v>
      </c>
      <c r="BJ113">
        <f t="shared" si="81"/>
        <v>0.54634146341463419</v>
      </c>
      <c r="BK113">
        <v>47.960999999999999</v>
      </c>
      <c r="BQ113">
        <f t="shared" si="105"/>
        <v>112</v>
      </c>
      <c r="BR113">
        <f t="shared" si="82"/>
        <v>0.36482084690553745</v>
      </c>
      <c r="BS113">
        <v>27.797000000000001</v>
      </c>
      <c r="BV113">
        <f t="shared" si="106"/>
        <v>0.93260052219104894</v>
      </c>
      <c r="BW113">
        <f t="shared" si="129"/>
        <v>110</v>
      </c>
      <c r="BY113">
        <f t="shared" si="107"/>
        <v>112</v>
      </c>
      <c r="BZ113">
        <f t="shared" si="83"/>
        <v>0.66666666666666663</v>
      </c>
      <c r="CA113" s="2">
        <v>13.44</v>
      </c>
      <c r="CG113">
        <f t="shared" si="109"/>
        <v>112</v>
      </c>
      <c r="CH113">
        <f t="shared" si="84"/>
        <v>112</v>
      </c>
      <c r="CI113" s="1">
        <v>61.215000000000003</v>
      </c>
      <c r="CL113">
        <f t="shared" si="110"/>
        <v>0.78783125044203595</v>
      </c>
      <c r="CM113">
        <f t="shared" si="131"/>
        <v>110</v>
      </c>
      <c r="CO113">
        <f t="shared" si="111"/>
        <v>112</v>
      </c>
      <c r="CP113">
        <f t="shared" si="85"/>
        <v>6.294256490952006</v>
      </c>
      <c r="CQ113">
        <v>13.188700000000001</v>
      </c>
      <c r="CW113">
        <f t="shared" si="112"/>
        <v>112</v>
      </c>
      <c r="CX113">
        <f t="shared" si="86"/>
        <v>0.64</v>
      </c>
      <c r="CY113" s="50">
        <v>4.5449999999999999</v>
      </c>
      <c r="DB113">
        <f t="shared" si="113"/>
        <v>1</v>
      </c>
      <c r="DC113">
        <f t="shared" si="132"/>
        <v>110</v>
      </c>
      <c r="DK113">
        <f t="shared" si="114"/>
        <v>1</v>
      </c>
      <c r="DL113">
        <f t="shared" si="133"/>
        <v>110</v>
      </c>
      <c r="DO113">
        <f t="shared" si="87"/>
        <v>0</v>
      </c>
      <c r="DS113">
        <f t="shared" si="115"/>
        <v>0.27060635699555929</v>
      </c>
      <c r="DT113">
        <f t="shared" si="134"/>
        <v>110</v>
      </c>
      <c r="DW113">
        <f t="shared" si="88"/>
        <v>0</v>
      </c>
      <c r="EE113">
        <f t="shared" si="89"/>
        <v>0</v>
      </c>
      <c r="EI113">
        <f t="shared" si="116"/>
        <v>1</v>
      </c>
      <c r="EJ113">
        <f t="shared" si="136"/>
        <v>110</v>
      </c>
      <c r="EM113">
        <f t="shared" si="90"/>
        <v>0</v>
      </c>
      <c r="EU113">
        <f t="shared" si="91"/>
        <v>0</v>
      </c>
      <c r="EY113">
        <f t="shared" si="118"/>
        <v>4.6615132496591466E-2</v>
      </c>
      <c r="EZ113">
        <f t="shared" si="138"/>
        <v>110</v>
      </c>
      <c r="FC113">
        <f t="shared" si="92"/>
        <v>0</v>
      </c>
      <c r="FG113">
        <f t="shared" si="142"/>
        <v>0.97850823653244767</v>
      </c>
      <c r="FH113">
        <f t="shared" si="139"/>
        <v>110</v>
      </c>
      <c r="FK113">
        <f t="shared" si="93"/>
        <v>0</v>
      </c>
      <c r="FO113">
        <f t="shared" si="120"/>
        <v>1</v>
      </c>
      <c r="FP113">
        <f t="shared" si="140"/>
        <v>110</v>
      </c>
      <c r="FS113">
        <f t="shared" si="94"/>
        <v>0</v>
      </c>
      <c r="FW113">
        <f t="shared" si="121"/>
        <v>1</v>
      </c>
      <c r="FX113">
        <f t="shared" si="141"/>
        <v>110</v>
      </c>
    </row>
    <row r="114" spans="6:180" x14ac:dyDescent="0.25">
      <c r="F114">
        <f t="shared" si="95"/>
        <v>7.8297550163210494E-3</v>
      </c>
      <c r="G114">
        <f t="shared" si="122"/>
        <v>261</v>
      </c>
      <c r="T114">
        <f t="shared" si="78"/>
        <v>4.5659709117610164E-2</v>
      </c>
      <c r="U114">
        <f t="shared" si="123"/>
        <v>261</v>
      </c>
      <c r="AP114">
        <f t="shared" si="143"/>
        <v>0.12096610866333027</v>
      </c>
      <c r="AQ114">
        <f t="shared" si="125"/>
        <v>111</v>
      </c>
      <c r="AT114">
        <f t="shared" si="80"/>
        <v>0</v>
      </c>
      <c r="BA114">
        <f t="shared" si="101"/>
        <v>113</v>
      </c>
      <c r="BB114">
        <v>0.397887323943662</v>
      </c>
      <c r="BC114">
        <v>86.844999999999999</v>
      </c>
      <c r="BF114">
        <f t="shared" si="144"/>
        <v>0.53779321071275943</v>
      </c>
      <c r="BG114">
        <f t="shared" si="127"/>
        <v>111</v>
      </c>
      <c r="BI114">
        <f t="shared" si="103"/>
        <v>113</v>
      </c>
      <c r="BJ114">
        <f t="shared" si="81"/>
        <v>0.551219512195122</v>
      </c>
      <c r="BK114">
        <v>49</v>
      </c>
      <c r="BQ114">
        <f t="shared" si="105"/>
        <v>113</v>
      </c>
      <c r="BR114">
        <f t="shared" si="82"/>
        <v>0.36807817589576547</v>
      </c>
      <c r="BS114">
        <v>27.995000000000001</v>
      </c>
      <c r="BV114">
        <f t="shared" si="106"/>
        <v>0.93584770519045035</v>
      </c>
      <c r="BW114">
        <f t="shared" si="129"/>
        <v>111</v>
      </c>
      <c r="BY114">
        <f t="shared" si="107"/>
        <v>113</v>
      </c>
      <c r="BZ114">
        <f t="shared" si="83"/>
        <v>0.67261904761904767</v>
      </c>
      <c r="CA114" s="2">
        <v>13.464</v>
      </c>
      <c r="CG114">
        <f t="shared" si="109"/>
        <v>113</v>
      </c>
      <c r="CH114">
        <f t="shared" si="84"/>
        <v>113</v>
      </c>
      <c r="CI114">
        <v>61.601999999999997</v>
      </c>
      <c r="CL114">
        <f t="shared" si="110"/>
        <v>0.7949888445154405</v>
      </c>
      <c r="CM114">
        <f t="shared" si="131"/>
        <v>111</v>
      </c>
      <c r="CO114">
        <f t="shared" si="111"/>
        <v>113</v>
      </c>
      <c r="CP114">
        <f t="shared" ref="CP114:CP177" si="145">(CO114/($FT$15 +1))</f>
        <v>6.3504552096212201</v>
      </c>
      <c r="CQ114">
        <v>13.1996</v>
      </c>
      <c r="CW114">
        <f t="shared" si="112"/>
        <v>113</v>
      </c>
      <c r="CX114">
        <f t="shared" si="86"/>
        <v>0.64571428571428569</v>
      </c>
      <c r="CY114" s="50">
        <v>4.5579000000000001</v>
      </c>
      <c r="DB114">
        <f t="shared" si="113"/>
        <v>1</v>
      </c>
      <c r="DC114">
        <f t="shared" si="132"/>
        <v>111</v>
      </c>
      <c r="DK114">
        <f t="shared" si="114"/>
        <v>1</v>
      </c>
      <c r="DL114">
        <f t="shared" si="133"/>
        <v>111</v>
      </c>
      <c r="DO114">
        <f t="shared" si="87"/>
        <v>0</v>
      </c>
      <c r="DS114">
        <f t="shared" si="115"/>
        <v>0.27488271696358707</v>
      </c>
      <c r="DT114">
        <f t="shared" si="134"/>
        <v>111</v>
      </c>
      <c r="DW114">
        <f t="shared" si="88"/>
        <v>0</v>
      </c>
      <c r="EE114">
        <f t="shared" si="89"/>
        <v>0</v>
      </c>
      <c r="EI114">
        <f t="shared" si="116"/>
        <v>1</v>
      </c>
      <c r="EJ114">
        <f t="shared" si="136"/>
        <v>111</v>
      </c>
      <c r="EM114">
        <f t="shared" si="90"/>
        <v>0</v>
      </c>
      <c r="EU114">
        <f t="shared" si="91"/>
        <v>0</v>
      </c>
      <c r="EY114">
        <f t="shared" si="118"/>
        <v>4.7399555034790389E-2</v>
      </c>
      <c r="EZ114">
        <f t="shared" si="138"/>
        <v>111</v>
      </c>
      <c r="FC114">
        <f t="shared" si="92"/>
        <v>0</v>
      </c>
      <c r="FG114">
        <f t="shared" si="142"/>
        <v>0.98054003004563772</v>
      </c>
      <c r="FH114">
        <f t="shared" si="139"/>
        <v>111</v>
      </c>
      <c r="FK114">
        <f t="shared" si="93"/>
        <v>0</v>
      </c>
      <c r="FO114">
        <f t="shared" si="120"/>
        <v>1</v>
      </c>
      <c r="FP114">
        <f t="shared" si="140"/>
        <v>111</v>
      </c>
      <c r="FS114">
        <f t="shared" si="94"/>
        <v>0</v>
      </c>
      <c r="FW114">
        <f t="shared" si="121"/>
        <v>1</v>
      </c>
      <c r="FX114">
        <f t="shared" si="141"/>
        <v>111</v>
      </c>
    </row>
    <row r="115" spans="6:180" x14ac:dyDescent="0.25">
      <c r="F115">
        <f t="shared" si="95"/>
        <v>8.070355281026273E-3</v>
      </c>
      <c r="G115">
        <f t="shared" si="122"/>
        <v>262</v>
      </c>
      <c r="T115">
        <f t="shared" si="78"/>
        <v>4.6256054709001154E-2</v>
      </c>
      <c r="U115">
        <f t="shared" si="123"/>
        <v>262</v>
      </c>
      <c r="AP115">
        <f t="shared" si="143"/>
        <v>0.12640835712203144</v>
      </c>
      <c r="AQ115">
        <f t="shared" si="125"/>
        <v>112</v>
      </c>
      <c r="AT115">
        <f t="shared" si="80"/>
        <v>0</v>
      </c>
      <c r="BA115">
        <f t="shared" si="101"/>
        <v>114</v>
      </c>
      <c r="BB115">
        <v>0.40140845070422537</v>
      </c>
      <c r="BC115">
        <v>86.9</v>
      </c>
      <c r="BF115">
        <f t="shared" si="144"/>
        <v>0.54504144931925058</v>
      </c>
      <c r="BG115">
        <f t="shared" si="127"/>
        <v>112</v>
      </c>
      <c r="BI115">
        <f t="shared" si="103"/>
        <v>114</v>
      </c>
      <c r="BJ115">
        <f t="shared" si="81"/>
        <v>0.55609756097560981</v>
      </c>
      <c r="BK115">
        <v>49.524999999999999</v>
      </c>
      <c r="BQ115">
        <f t="shared" si="105"/>
        <v>114</v>
      </c>
      <c r="BR115">
        <f t="shared" si="82"/>
        <v>0.37133550488599348</v>
      </c>
      <c r="BS115">
        <v>28.597000000000001</v>
      </c>
      <c r="BV115">
        <f t="shared" si="106"/>
        <v>0.93897195106242359</v>
      </c>
      <c r="BW115">
        <f t="shared" si="129"/>
        <v>112</v>
      </c>
      <c r="BY115">
        <f t="shared" si="107"/>
        <v>114</v>
      </c>
      <c r="BZ115">
        <f t="shared" si="83"/>
        <v>0.6785714285714286</v>
      </c>
      <c r="CA115" s="2">
        <v>13.686</v>
      </c>
      <c r="CG115">
        <f t="shared" si="109"/>
        <v>114</v>
      </c>
      <c r="CH115">
        <f t="shared" si="84"/>
        <v>114</v>
      </c>
      <c r="CI115">
        <v>61.652000000000001</v>
      </c>
      <c r="CL115">
        <f t="shared" si="110"/>
        <v>0.80200090565099624</v>
      </c>
      <c r="CM115">
        <f t="shared" si="131"/>
        <v>112</v>
      </c>
      <c r="CO115">
        <f t="shared" si="111"/>
        <v>114</v>
      </c>
      <c r="CP115">
        <f t="shared" si="145"/>
        <v>6.4066539282904351</v>
      </c>
      <c r="CQ115">
        <v>13.315300000000001</v>
      </c>
      <c r="CW115">
        <f t="shared" si="112"/>
        <v>114</v>
      </c>
      <c r="CX115">
        <f t="shared" si="86"/>
        <v>0.65142857142857147</v>
      </c>
      <c r="CY115" s="50">
        <v>4.6054000000000004</v>
      </c>
      <c r="DB115">
        <f t="shared" si="113"/>
        <v>1</v>
      </c>
      <c r="DC115">
        <f t="shared" si="132"/>
        <v>112</v>
      </c>
      <c r="DK115">
        <f t="shared" si="114"/>
        <v>1</v>
      </c>
      <c r="DL115">
        <f t="shared" si="133"/>
        <v>112</v>
      </c>
      <c r="DO115">
        <f t="shared" si="87"/>
        <v>0</v>
      </c>
      <c r="DS115">
        <f t="shared" si="115"/>
        <v>0.27919211777002062</v>
      </c>
      <c r="DT115">
        <f t="shared" si="134"/>
        <v>112</v>
      </c>
      <c r="DW115">
        <f t="shared" si="88"/>
        <v>0</v>
      </c>
      <c r="EE115">
        <f t="shared" si="89"/>
        <v>0</v>
      </c>
      <c r="EI115">
        <f t="shared" si="116"/>
        <v>1</v>
      </c>
      <c r="EJ115">
        <f t="shared" si="136"/>
        <v>112</v>
      </c>
      <c r="EM115">
        <f t="shared" si="90"/>
        <v>0</v>
      </c>
      <c r="EU115">
        <f t="shared" si="91"/>
        <v>0</v>
      </c>
      <c r="EY115">
        <f t="shared" si="118"/>
        <v>4.8194519196638953E-2</v>
      </c>
      <c r="EZ115">
        <f t="shared" si="138"/>
        <v>112</v>
      </c>
      <c r="FC115">
        <f t="shared" si="92"/>
        <v>0</v>
      </c>
      <c r="FG115">
        <f t="shared" si="142"/>
        <v>0.98240627689435656</v>
      </c>
      <c r="FH115">
        <f t="shared" si="139"/>
        <v>112</v>
      </c>
      <c r="FK115">
        <f t="shared" si="93"/>
        <v>0</v>
      </c>
      <c r="FO115">
        <f t="shared" si="120"/>
        <v>1</v>
      </c>
      <c r="FP115">
        <f t="shared" si="140"/>
        <v>112</v>
      </c>
      <c r="FS115">
        <f t="shared" si="94"/>
        <v>0</v>
      </c>
      <c r="FW115">
        <f t="shared" si="121"/>
        <v>1</v>
      </c>
      <c r="FX115">
        <f t="shared" si="141"/>
        <v>112</v>
      </c>
    </row>
    <row r="116" spans="6:180" x14ac:dyDescent="0.25">
      <c r="F116">
        <f t="shared" si="95"/>
        <v>8.3174299333480008E-3</v>
      </c>
      <c r="G116">
        <f t="shared" si="122"/>
        <v>263</v>
      </c>
      <c r="T116">
        <f t="shared" si="78"/>
        <v>4.6858638489899788E-2</v>
      </c>
      <c r="U116">
        <f t="shared" si="123"/>
        <v>263</v>
      </c>
      <c r="AP116">
        <f t="shared" si="143"/>
        <v>0.13201891424295881</v>
      </c>
      <c r="AQ116">
        <f t="shared" si="125"/>
        <v>113</v>
      </c>
      <c r="AT116">
        <f t="shared" si="80"/>
        <v>0</v>
      </c>
      <c r="BA116">
        <f t="shared" si="101"/>
        <v>115</v>
      </c>
      <c r="BB116">
        <v>0.40492957746478875</v>
      </c>
      <c r="BC116">
        <v>86.9</v>
      </c>
      <c r="BF116">
        <f t="shared" si="144"/>
        <v>0.55227472290723112</v>
      </c>
      <c r="BG116">
        <f t="shared" si="127"/>
        <v>113</v>
      </c>
      <c r="BI116">
        <f t="shared" si="103"/>
        <v>115</v>
      </c>
      <c r="BJ116">
        <f t="shared" si="81"/>
        <v>0.56097560975609762</v>
      </c>
      <c r="BK116">
        <v>49.561</v>
      </c>
      <c r="BQ116">
        <f t="shared" si="105"/>
        <v>115</v>
      </c>
      <c r="BR116">
        <f t="shared" si="82"/>
        <v>0.3745928338762215</v>
      </c>
      <c r="BS116">
        <v>29</v>
      </c>
      <c r="BV116">
        <f t="shared" si="106"/>
        <v>0.94197597876030414</v>
      </c>
      <c r="BW116">
        <f t="shared" si="129"/>
        <v>113</v>
      </c>
      <c r="BY116">
        <f t="shared" si="107"/>
        <v>115</v>
      </c>
      <c r="BZ116">
        <f t="shared" si="83"/>
        <v>0.68452380952380953</v>
      </c>
      <c r="CA116" s="2">
        <v>13.808</v>
      </c>
      <c r="CG116">
        <f t="shared" si="109"/>
        <v>115</v>
      </c>
      <c r="CH116">
        <f t="shared" si="84"/>
        <v>115</v>
      </c>
      <c r="CI116" s="2">
        <v>64.400999999999996</v>
      </c>
      <c r="CL116">
        <f t="shared" si="110"/>
        <v>0.80886612314079254</v>
      </c>
      <c r="CM116">
        <f t="shared" si="131"/>
        <v>113</v>
      </c>
      <c r="CO116">
        <f t="shared" si="111"/>
        <v>115</v>
      </c>
      <c r="CP116">
        <f t="shared" si="145"/>
        <v>6.4628526469596492</v>
      </c>
      <c r="CQ116">
        <v>13.5</v>
      </c>
      <c r="CW116">
        <f t="shared" si="112"/>
        <v>115</v>
      </c>
      <c r="CX116">
        <f t="shared" si="86"/>
        <v>0.65714285714285714</v>
      </c>
      <c r="CY116" s="50">
        <v>4.6080000000000005</v>
      </c>
      <c r="DB116">
        <f t="shared" si="113"/>
        <v>1</v>
      </c>
      <c r="DC116">
        <f t="shared" si="132"/>
        <v>113</v>
      </c>
      <c r="DK116">
        <f t="shared" si="114"/>
        <v>1</v>
      </c>
      <c r="DL116">
        <f t="shared" si="133"/>
        <v>113</v>
      </c>
      <c r="DO116">
        <f t="shared" si="87"/>
        <v>0</v>
      </c>
      <c r="DS116">
        <f t="shared" si="115"/>
        <v>0.28353409562692067</v>
      </c>
      <c r="DT116">
        <f t="shared" si="134"/>
        <v>113</v>
      </c>
      <c r="DW116">
        <f t="shared" si="88"/>
        <v>0</v>
      </c>
      <c r="EE116">
        <f t="shared" si="89"/>
        <v>0</v>
      </c>
      <c r="EI116">
        <f t="shared" si="116"/>
        <v>1</v>
      </c>
      <c r="EJ116">
        <f t="shared" si="136"/>
        <v>113</v>
      </c>
      <c r="EM116">
        <f t="shared" si="90"/>
        <v>0</v>
      </c>
      <c r="EU116">
        <f t="shared" si="91"/>
        <v>0</v>
      </c>
      <c r="EY116">
        <f t="shared" si="118"/>
        <v>4.9000115208589531E-2</v>
      </c>
      <c r="EZ116">
        <f t="shared" si="138"/>
        <v>113</v>
      </c>
      <c r="FC116">
        <f t="shared" si="92"/>
        <v>0</v>
      </c>
      <c r="FG116">
        <f t="shared" si="142"/>
        <v>0.98411756396108496</v>
      </c>
      <c r="FH116">
        <f t="shared" si="139"/>
        <v>113</v>
      </c>
      <c r="FK116">
        <f t="shared" si="93"/>
        <v>0</v>
      </c>
      <c r="FO116">
        <f t="shared" si="120"/>
        <v>1</v>
      </c>
      <c r="FP116">
        <f t="shared" si="140"/>
        <v>113</v>
      </c>
      <c r="FS116">
        <f t="shared" si="94"/>
        <v>0</v>
      </c>
      <c r="FW116">
        <f t="shared" si="121"/>
        <v>1</v>
      </c>
      <c r="FX116">
        <f t="shared" si="141"/>
        <v>113</v>
      </c>
    </row>
    <row r="117" spans="6:180" x14ac:dyDescent="0.25">
      <c r="F117">
        <f t="shared" si="95"/>
        <v>8.5711222847944992E-3</v>
      </c>
      <c r="G117">
        <f t="shared" si="122"/>
        <v>264</v>
      </c>
      <c r="T117">
        <f t="shared" si="78"/>
        <v>4.7467502417785287E-2</v>
      </c>
      <c r="U117">
        <f t="shared" si="123"/>
        <v>264</v>
      </c>
      <c r="AM117" s="2"/>
      <c r="AP117">
        <f t="shared" si="143"/>
        <v>0.13779888313520691</v>
      </c>
      <c r="AQ117">
        <f t="shared" si="125"/>
        <v>114</v>
      </c>
      <c r="AT117">
        <f t="shared" si="80"/>
        <v>0</v>
      </c>
      <c r="BA117">
        <f t="shared" si="101"/>
        <v>116</v>
      </c>
      <c r="BB117">
        <v>0.40845070422535212</v>
      </c>
      <c r="BC117">
        <v>87.052999999999997</v>
      </c>
      <c r="BF117">
        <f t="shared" si="144"/>
        <v>0.55949065408998488</v>
      </c>
      <c r="BG117">
        <f t="shared" si="127"/>
        <v>114</v>
      </c>
      <c r="BI117">
        <f t="shared" si="103"/>
        <v>116</v>
      </c>
      <c r="BJ117">
        <f t="shared" si="81"/>
        <v>0.56585365853658531</v>
      </c>
      <c r="BK117">
        <v>49.720999999999997</v>
      </c>
      <c r="BQ117">
        <f t="shared" si="105"/>
        <v>116</v>
      </c>
      <c r="BR117">
        <f t="shared" si="82"/>
        <v>0.37785016286644951</v>
      </c>
      <c r="BS117">
        <v>29.759</v>
      </c>
      <c r="BV117">
        <f t="shared" si="106"/>
        <v>0.94486255444195377</v>
      </c>
      <c r="BW117">
        <f t="shared" si="129"/>
        <v>114</v>
      </c>
      <c r="BY117">
        <f t="shared" si="107"/>
        <v>116</v>
      </c>
      <c r="BZ117">
        <f t="shared" si="83"/>
        <v>0.69047619047619047</v>
      </c>
      <c r="CA117" s="2">
        <v>13.933999999999999</v>
      </c>
      <c r="CG117">
        <f t="shared" si="109"/>
        <v>116</v>
      </c>
      <c r="CH117">
        <f t="shared" si="84"/>
        <v>116</v>
      </c>
      <c r="CI117">
        <v>64.424999999999997</v>
      </c>
      <c r="CL117">
        <f t="shared" si="110"/>
        <v>0.8155833943573163</v>
      </c>
      <c r="CM117">
        <f t="shared" si="131"/>
        <v>114</v>
      </c>
      <c r="CO117">
        <f t="shared" si="111"/>
        <v>116</v>
      </c>
      <c r="CP117">
        <f t="shared" si="145"/>
        <v>6.5190513656288633</v>
      </c>
      <c r="CQ117">
        <v>13.542</v>
      </c>
      <c r="CW117">
        <f t="shared" si="112"/>
        <v>116</v>
      </c>
      <c r="CX117">
        <f t="shared" si="86"/>
        <v>0.66285714285714281</v>
      </c>
      <c r="CY117" s="50">
        <v>4.6203000000000003</v>
      </c>
      <c r="DB117">
        <f t="shared" si="113"/>
        <v>1</v>
      </c>
      <c r="DC117">
        <f t="shared" si="132"/>
        <v>114</v>
      </c>
      <c r="DK117">
        <f t="shared" si="114"/>
        <v>1</v>
      </c>
      <c r="DL117">
        <f t="shared" si="133"/>
        <v>114</v>
      </c>
      <c r="DO117">
        <f t="shared" si="87"/>
        <v>0</v>
      </c>
      <c r="DS117">
        <f t="shared" si="115"/>
        <v>0.28790817241117439</v>
      </c>
      <c r="DT117">
        <f t="shared" si="134"/>
        <v>114</v>
      </c>
      <c r="DW117">
        <f t="shared" si="88"/>
        <v>0</v>
      </c>
      <c r="EE117">
        <f t="shared" si="89"/>
        <v>0</v>
      </c>
      <c r="EI117">
        <f t="shared" si="116"/>
        <v>1</v>
      </c>
      <c r="EJ117">
        <f t="shared" si="136"/>
        <v>114</v>
      </c>
      <c r="EM117">
        <f t="shared" si="90"/>
        <v>0</v>
      </c>
      <c r="EU117">
        <f t="shared" si="91"/>
        <v>0</v>
      </c>
      <c r="EY117">
        <f t="shared" si="118"/>
        <v>4.9816433137050656E-2</v>
      </c>
      <c r="EZ117">
        <f t="shared" si="138"/>
        <v>114</v>
      </c>
      <c r="FC117">
        <f t="shared" si="92"/>
        <v>0</v>
      </c>
      <c r="FG117">
        <f t="shared" si="142"/>
        <v>0.98568410187977185</v>
      </c>
      <c r="FH117">
        <f t="shared" si="139"/>
        <v>114</v>
      </c>
      <c r="FK117">
        <f t="shared" si="93"/>
        <v>0</v>
      </c>
      <c r="FO117">
        <f t="shared" si="120"/>
        <v>1</v>
      </c>
      <c r="FP117">
        <f t="shared" si="140"/>
        <v>114</v>
      </c>
      <c r="FS117">
        <f t="shared" si="94"/>
        <v>0</v>
      </c>
      <c r="FW117">
        <f t="shared" si="121"/>
        <v>1</v>
      </c>
      <c r="FX117">
        <f t="shared" si="141"/>
        <v>114</v>
      </c>
    </row>
    <row r="118" spans="6:180" x14ac:dyDescent="0.25">
      <c r="F118">
        <f t="shared" si="95"/>
        <v>8.8315778513649995E-3</v>
      </c>
      <c r="G118">
        <f t="shared" si="122"/>
        <v>265</v>
      </c>
      <c r="T118">
        <f t="shared" si="78"/>
        <v>4.8082688404310306E-2</v>
      </c>
      <c r="U118">
        <f t="shared" si="123"/>
        <v>265</v>
      </c>
      <c r="AP118">
        <f t="shared" si="143"/>
        <v>0.14374915629531379</v>
      </c>
      <c r="AQ118">
        <f t="shared" si="125"/>
        <v>115</v>
      </c>
      <c r="AT118">
        <f t="shared" si="80"/>
        <v>0</v>
      </c>
      <c r="BA118">
        <f t="shared" si="101"/>
        <v>117</v>
      </c>
      <c r="BB118">
        <v>0.4119718309859155</v>
      </c>
      <c r="BC118">
        <v>88.093999999999994</v>
      </c>
      <c r="BF118">
        <f t="shared" si="144"/>
        <v>0.56668688273895007</v>
      </c>
      <c r="BG118">
        <f t="shared" si="127"/>
        <v>115</v>
      </c>
      <c r="BI118">
        <f t="shared" si="103"/>
        <v>117</v>
      </c>
      <c r="BJ118">
        <f t="shared" si="81"/>
        <v>0.57073170731707312</v>
      </c>
      <c r="BK118">
        <v>50.426000000000002</v>
      </c>
      <c r="BQ118">
        <f t="shared" si="105"/>
        <v>117</v>
      </c>
      <c r="BR118">
        <f t="shared" si="82"/>
        <v>0.38110749185667753</v>
      </c>
      <c r="BS118">
        <v>30.635000000000002</v>
      </c>
      <c r="BV118">
        <f t="shared" si="106"/>
        <v>0.94763448440061782</v>
      </c>
      <c r="BW118">
        <f t="shared" si="129"/>
        <v>115</v>
      </c>
      <c r="BY118">
        <f t="shared" si="107"/>
        <v>117</v>
      </c>
      <c r="BZ118">
        <f t="shared" si="83"/>
        <v>0.6964285714285714</v>
      </c>
      <c r="CA118" s="2">
        <v>14</v>
      </c>
      <c r="CG118">
        <f t="shared" si="109"/>
        <v>117</v>
      </c>
      <c r="CH118">
        <f t="shared" ref="CH118:CH181" si="146">(CG118/($FD$15 +1))</f>
        <v>117</v>
      </c>
      <c r="CI118">
        <v>65.271000000000001</v>
      </c>
      <c r="CL118">
        <f t="shared" si="110"/>
        <v>0.82215182236729434</v>
      </c>
      <c r="CM118">
        <f t="shared" si="131"/>
        <v>115</v>
      </c>
      <c r="CO118">
        <f t="shared" si="111"/>
        <v>117</v>
      </c>
      <c r="CP118">
        <f t="shared" si="145"/>
        <v>6.5752500842980774</v>
      </c>
      <c r="CQ118">
        <v>13.734</v>
      </c>
      <c r="CW118">
        <f t="shared" si="112"/>
        <v>117</v>
      </c>
      <c r="CX118">
        <f t="shared" si="86"/>
        <v>0.66857142857142859</v>
      </c>
      <c r="CY118" s="50">
        <v>4.6487999999999996</v>
      </c>
      <c r="DB118">
        <f t="shared" si="113"/>
        <v>1</v>
      </c>
      <c r="DC118">
        <f t="shared" si="132"/>
        <v>115</v>
      </c>
      <c r="DK118">
        <f t="shared" si="114"/>
        <v>1</v>
      </c>
      <c r="DL118">
        <f t="shared" si="133"/>
        <v>115</v>
      </c>
      <c r="DO118">
        <f t="shared" si="87"/>
        <v>0</v>
      </c>
      <c r="DS118">
        <f t="shared" si="115"/>
        <v>0.29231385579571878</v>
      </c>
      <c r="DT118">
        <f t="shared" si="134"/>
        <v>115</v>
      </c>
      <c r="DW118">
        <f t="shared" si="88"/>
        <v>0</v>
      </c>
      <c r="EE118">
        <f t="shared" si="89"/>
        <v>0</v>
      </c>
      <c r="EI118">
        <f t="shared" si="116"/>
        <v>1</v>
      </c>
      <c r="EJ118">
        <f t="shared" si="136"/>
        <v>115</v>
      </c>
      <c r="EM118">
        <f t="shared" si="90"/>
        <v>0</v>
      </c>
      <c r="EU118">
        <f t="shared" si="91"/>
        <v>0</v>
      </c>
      <c r="EY118">
        <f t="shared" si="118"/>
        <v>5.064356286888503E-2</v>
      </c>
      <c r="EZ118">
        <f t="shared" si="138"/>
        <v>115</v>
      </c>
      <c r="FC118">
        <f t="shared" si="92"/>
        <v>0</v>
      </c>
      <c r="FG118">
        <f t="shared" si="142"/>
        <v>0.98711570691717621</v>
      </c>
      <c r="FH118">
        <f t="shared" si="139"/>
        <v>115</v>
      </c>
      <c r="FK118">
        <f t="shared" si="93"/>
        <v>0</v>
      </c>
      <c r="FO118">
        <f t="shared" si="120"/>
        <v>1</v>
      </c>
      <c r="FP118">
        <f t="shared" si="140"/>
        <v>115</v>
      </c>
      <c r="FS118">
        <f t="shared" si="94"/>
        <v>0</v>
      </c>
      <c r="FW118">
        <f t="shared" si="121"/>
        <v>1</v>
      </c>
      <c r="FX118">
        <f t="shared" si="141"/>
        <v>115</v>
      </c>
    </row>
    <row r="119" spans="6:180" x14ac:dyDescent="0.25">
      <c r="F119">
        <f t="shared" si="95"/>
        <v>9.0989443585662716E-3</v>
      </c>
      <c r="G119">
        <f t="shared" si="122"/>
        <v>266</v>
      </c>
      <c r="T119">
        <f t="shared" si="78"/>
        <v>4.8704238309988372E-2</v>
      </c>
      <c r="U119">
        <f t="shared" si="123"/>
        <v>266</v>
      </c>
      <c r="AP119">
        <f t="shared" si="143"/>
        <v>0.14987040739892318</v>
      </c>
      <c r="AQ119">
        <f t="shared" si="125"/>
        <v>116</v>
      </c>
      <c r="AT119">
        <f t="shared" si="80"/>
        <v>0</v>
      </c>
      <c r="BA119">
        <f t="shared" si="101"/>
        <v>118</v>
      </c>
      <c r="BB119">
        <v>0.41549295774647887</v>
      </c>
      <c r="BC119">
        <v>88.198999999999998</v>
      </c>
      <c r="BF119">
        <f t="shared" si="144"/>
        <v>0.5738610682986367</v>
      </c>
      <c r="BG119">
        <f t="shared" si="127"/>
        <v>116</v>
      </c>
      <c r="BI119">
        <f t="shared" si="103"/>
        <v>118</v>
      </c>
      <c r="BJ119">
        <f t="shared" si="81"/>
        <v>0.57560975609756093</v>
      </c>
      <c r="BK119" s="1">
        <v>51</v>
      </c>
      <c r="BQ119">
        <f t="shared" si="105"/>
        <v>118</v>
      </c>
      <c r="BR119">
        <f t="shared" si="82"/>
        <v>0.38436482084690554</v>
      </c>
      <c r="BS119">
        <v>31.5</v>
      </c>
      <c r="BV119">
        <f t="shared" si="106"/>
        <v>0.95029460817079947</v>
      </c>
      <c r="BW119">
        <f t="shared" si="129"/>
        <v>116</v>
      </c>
      <c r="BY119">
        <f t="shared" si="107"/>
        <v>118</v>
      </c>
      <c r="BZ119">
        <f t="shared" si="83"/>
        <v>0.70238095238095233</v>
      </c>
      <c r="CA119" s="2">
        <v>15.307</v>
      </c>
      <c r="CG119">
        <f t="shared" si="109"/>
        <v>118</v>
      </c>
      <c r="CH119">
        <f t="shared" si="146"/>
        <v>118</v>
      </c>
      <c r="CI119">
        <v>66.382999999999996</v>
      </c>
      <c r="CL119">
        <f t="shared" si="110"/>
        <v>0.8285707130911506</v>
      </c>
      <c r="CM119">
        <f t="shared" si="131"/>
        <v>116</v>
      </c>
      <c r="CO119">
        <f t="shared" si="111"/>
        <v>118</v>
      </c>
      <c r="CP119">
        <f t="shared" si="145"/>
        <v>6.6314488029672924</v>
      </c>
      <c r="CQ119">
        <v>13.7531</v>
      </c>
      <c r="CW119">
        <f t="shared" si="112"/>
        <v>118</v>
      </c>
      <c r="CX119">
        <f t="shared" si="86"/>
        <v>0.67428571428571427</v>
      </c>
      <c r="CY119" s="50">
        <v>4.7206000000000001</v>
      </c>
      <c r="DB119">
        <f t="shared" si="113"/>
        <v>1</v>
      </c>
      <c r="DC119">
        <f t="shared" si="132"/>
        <v>116</v>
      </c>
      <c r="DK119">
        <f t="shared" si="114"/>
        <v>1</v>
      </c>
      <c r="DL119">
        <f t="shared" si="133"/>
        <v>116</v>
      </c>
      <c r="DO119">
        <f t="shared" si="87"/>
        <v>0</v>
      </c>
      <c r="DS119">
        <f t="shared" si="115"/>
        <v>0.29675063939117496</v>
      </c>
      <c r="DT119">
        <f t="shared" si="134"/>
        <v>116</v>
      </c>
      <c r="DW119">
        <f t="shared" si="88"/>
        <v>0</v>
      </c>
      <c r="EE119">
        <f t="shared" si="89"/>
        <v>0</v>
      </c>
      <c r="EI119">
        <f t="shared" si="116"/>
        <v>1</v>
      </c>
      <c r="EJ119">
        <f t="shared" si="136"/>
        <v>116</v>
      </c>
      <c r="EM119">
        <f t="shared" si="90"/>
        <v>0</v>
      </c>
      <c r="EU119">
        <f t="shared" si="91"/>
        <v>0</v>
      </c>
      <c r="EY119">
        <f t="shared" si="118"/>
        <v>5.1481594091694526E-2</v>
      </c>
      <c r="EZ119">
        <f t="shared" si="138"/>
        <v>116</v>
      </c>
      <c r="FC119">
        <f t="shared" si="92"/>
        <v>0</v>
      </c>
      <c r="FG119">
        <f t="shared" si="142"/>
        <v>0.98842178694046268</v>
      </c>
      <c r="FH119">
        <f t="shared" si="139"/>
        <v>116</v>
      </c>
      <c r="FK119">
        <f t="shared" si="93"/>
        <v>0</v>
      </c>
      <c r="FO119">
        <f t="shared" si="120"/>
        <v>1</v>
      </c>
      <c r="FP119">
        <f t="shared" si="140"/>
        <v>116</v>
      </c>
      <c r="FS119">
        <f t="shared" si="94"/>
        <v>0</v>
      </c>
      <c r="FW119">
        <f t="shared" si="121"/>
        <v>1</v>
      </c>
      <c r="FX119">
        <f t="shared" si="141"/>
        <v>116</v>
      </c>
    </row>
    <row r="120" spans="6:180" x14ac:dyDescent="0.25">
      <c r="F120">
        <f t="shared" si="95"/>
        <v>9.3733717454720141E-3</v>
      </c>
      <c r="G120">
        <f t="shared" si="122"/>
        <v>267</v>
      </c>
      <c r="T120">
        <f t="shared" si="78"/>
        <v>4.9332193938833632E-2</v>
      </c>
      <c r="U120">
        <f t="shared" si="123"/>
        <v>267</v>
      </c>
      <c r="AP120">
        <f t="shared" si="143"/>
        <v>0.15616308348038752</v>
      </c>
      <c r="AQ120">
        <f t="shared" si="125"/>
        <v>117</v>
      </c>
      <c r="AT120">
        <f t="shared" si="80"/>
        <v>0</v>
      </c>
      <c r="BA120">
        <f t="shared" si="101"/>
        <v>119</v>
      </c>
      <c r="BB120">
        <v>0.41901408450704225</v>
      </c>
      <c r="BC120" s="1">
        <v>88.634</v>
      </c>
      <c r="BF120">
        <f t="shared" si="144"/>
        <v>0.58101089206913947</v>
      </c>
      <c r="BG120">
        <f t="shared" si="127"/>
        <v>117</v>
      </c>
      <c r="BI120">
        <f t="shared" si="103"/>
        <v>119</v>
      </c>
      <c r="BJ120">
        <f t="shared" si="81"/>
        <v>0.58048780487804874</v>
      </c>
      <c r="BK120" s="1">
        <v>51.02111170865566</v>
      </c>
      <c r="BQ120">
        <f t="shared" si="105"/>
        <v>119</v>
      </c>
      <c r="BR120">
        <f t="shared" si="82"/>
        <v>0.38762214983713356</v>
      </c>
      <c r="BS120">
        <v>32</v>
      </c>
      <c r="BV120">
        <f t="shared" si="106"/>
        <v>0.95284579182400408</v>
      </c>
      <c r="BW120">
        <f t="shared" si="129"/>
        <v>117</v>
      </c>
      <c r="BY120">
        <f t="shared" si="107"/>
        <v>119</v>
      </c>
      <c r="BZ120">
        <f t="shared" si="83"/>
        <v>0.70833333333333337</v>
      </c>
      <c r="CA120" s="2">
        <v>15.773999999999999</v>
      </c>
      <c r="CG120">
        <f t="shared" si="109"/>
        <v>119</v>
      </c>
      <c r="CH120">
        <f t="shared" si="146"/>
        <v>119</v>
      </c>
      <c r="CI120">
        <v>66.412000000000006</v>
      </c>
      <c r="CL120">
        <f t="shared" si="110"/>
        <v>0.8348395720267382</v>
      </c>
      <c r="CM120">
        <f t="shared" si="131"/>
        <v>117</v>
      </c>
      <c r="CO120">
        <f t="shared" si="111"/>
        <v>119</v>
      </c>
      <c r="CP120">
        <f t="shared" si="145"/>
        <v>6.6876475216365066</v>
      </c>
      <c r="CQ120">
        <v>13.791</v>
      </c>
      <c r="CW120">
        <f t="shared" si="112"/>
        <v>119</v>
      </c>
      <c r="CX120">
        <f t="shared" si="86"/>
        <v>0.68</v>
      </c>
      <c r="CY120" s="50">
        <v>4.8236999999999997</v>
      </c>
      <c r="DB120">
        <f t="shared" si="113"/>
        <v>1</v>
      </c>
      <c r="DC120">
        <f t="shared" si="132"/>
        <v>117</v>
      </c>
      <c r="DK120">
        <f t="shared" si="114"/>
        <v>1</v>
      </c>
      <c r="DL120">
        <f t="shared" si="133"/>
        <v>117</v>
      </c>
      <c r="DO120">
        <f t="shared" si="87"/>
        <v>0</v>
      </c>
      <c r="DS120">
        <f t="shared" si="115"/>
        <v>0.30121800289785405</v>
      </c>
      <c r="DT120">
        <f t="shared" si="134"/>
        <v>117</v>
      </c>
      <c r="DW120">
        <f t="shared" si="88"/>
        <v>0</v>
      </c>
      <c r="EE120">
        <f t="shared" si="89"/>
        <v>0</v>
      </c>
      <c r="EI120">
        <f t="shared" si="116"/>
        <v>1</v>
      </c>
      <c r="EJ120">
        <f t="shared" si="136"/>
        <v>117</v>
      </c>
      <c r="EM120">
        <f t="shared" si="90"/>
        <v>0</v>
      </c>
      <c r="EU120">
        <f t="shared" si="91"/>
        <v>0</v>
      </c>
      <c r="EY120">
        <f t="shared" si="118"/>
        <v>5.2330616273894973E-2</v>
      </c>
      <c r="EZ120">
        <f t="shared" si="138"/>
        <v>117</v>
      </c>
      <c r="FC120">
        <f t="shared" si="92"/>
        <v>0</v>
      </c>
      <c r="FK120">
        <f t="shared" si="93"/>
        <v>0</v>
      </c>
      <c r="FO120">
        <f t="shared" si="120"/>
        <v>1</v>
      </c>
      <c r="FP120">
        <f t="shared" si="140"/>
        <v>117</v>
      </c>
      <c r="FS120">
        <f t="shared" si="94"/>
        <v>0</v>
      </c>
      <c r="FW120">
        <f t="shared" si="121"/>
        <v>1</v>
      </c>
      <c r="FX120">
        <f t="shared" si="141"/>
        <v>117</v>
      </c>
    </row>
    <row r="121" spans="6:180" x14ac:dyDescent="0.25">
      <c r="F121">
        <f t="shared" si="95"/>
        <v>9.6550121677969909E-3</v>
      </c>
      <c r="G121">
        <f t="shared" si="122"/>
        <v>268</v>
      </c>
      <c r="T121">
        <f t="shared" si="78"/>
        <v>4.996659703295412E-2</v>
      </c>
      <c r="U121">
        <f t="shared" si="123"/>
        <v>268</v>
      </c>
      <c r="AP121">
        <f t="shared" si="143"/>
        <v>0.16262739753971892</v>
      </c>
      <c r="AQ121">
        <f t="shared" si="125"/>
        <v>118</v>
      </c>
      <c r="AT121">
        <f t="shared" si="80"/>
        <v>0</v>
      </c>
      <c r="BA121">
        <f t="shared" si="101"/>
        <v>120</v>
      </c>
      <c r="BB121">
        <v>0.42253521126760563</v>
      </c>
      <c r="BC121">
        <v>89.17</v>
      </c>
      <c r="BF121">
        <f t="shared" si="144"/>
        <v>0.58813405945254016</v>
      </c>
      <c r="BG121">
        <f t="shared" si="127"/>
        <v>118</v>
      </c>
      <c r="BI121">
        <f t="shared" si="103"/>
        <v>120</v>
      </c>
      <c r="BJ121">
        <f t="shared" si="81"/>
        <v>0.58536585365853655</v>
      </c>
      <c r="BK121">
        <v>51.084000000000003</v>
      </c>
      <c r="BQ121">
        <f t="shared" si="105"/>
        <v>120</v>
      </c>
      <c r="BR121">
        <f t="shared" si="82"/>
        <v>0.39087947882736157</v>
      </c>
      <c r="BS121">
        <v>32.5</v>
      </c>
      <c r="BV121">
        <f t="shared" si="106"/>
        <v>0.9552909214678984</v>
      </c>
      <c r="BW121">
        <f t="shared" si="129"/>
        <v>118</v>
      </c>
      <c r="BY121">
        <f t="shared" si="107"/>
        <v>120</v>
      </c>
      <c r="BZ121">
        <f t="shared" si="83"/>
        <v>0.7142857142857143</v>
      </c>
      <c r="CA121">
        <v>15.8</v>
      </c>
      <c r="CG121">
        <f t="shared" si="109"/>
        <v>120</v>
      </c>
      <c r="CH121">
        <f t="shared" si="146"/>
        <v>120</v>
      </c>
      <c r="CI121">
        <v>66.474000000000004</v>
      </c>
      <c r="CL121">
        <f t="shared" si="110"/>
        <v>0.840958100557192</v>
      </c>
      <c r="CM121">
        <f t="shared" si="131"/>
        <v>118</v>
      </c>
      <c r="CO121">
        <f t="shared" si="111"/>
        <v>120</v>
      </c>
      <c r="CP121">
        <f t="shared" si="145"/>
        <v>6.7438462403057207</v>
      </c>
      <c r="CQ121" s="1">
        <v>13.8</v>
      </c>
      <c r="CW121">
        <f t="shared" si="112"/>
        <v>120</v>
      </c>
      <c r="CX121">
        <f t="shared" si="86"/>
        <v>0.68571428571428572</v>
      </c>
      <c r="CY121" s="50">
        <v>4.8265000000000002</v>
      </c>
      <c r="DB121">
        <f t="shared" si="113"/>
        <v>1</v>
      </c>
      <c r="DC121">
        <f t="shared" si="132"/>
        <v>118</v>
      </c>
      <c r="DK121">
        <f t="shared" si="114"/>
        <v>1</v>
      </c>
      <c r="DL121">
        <f t="shared" si="133"/>
        <v>118</v>
      </c>
      <c r="DO121">
        <f t="shared" si="87"/>
        <v>0</v>
      </c>
      <c r="DS121">
        <f t="shared" si="115"/>
        <v>0.30571541226808108</v>
      </c>
      <c r="DT121">
        <f t="shared" si="134"/>
        <v>118</v>
      </c>
      <c r="DW121">
        <f t="shared" si="88"/>
        <v>0</v>
      </c>
      <c r="EE121">
        <f t="shared" si="89"/>
        <v>0</v>
      </c>
      <c r="EI121">
        <f t="shared" si="116"/>
        <v>1</v>
      </c>
      <c r="EJ121">
        <f t="shared" si="136"/>
        <v>118</v>
      </c>
      <c r="EM121">
        <f t="shared" si="90"/>
        <v>0</v>
      </c>
      <c r="EU121">
        <f t="shared" si="91"/>
        <v>0</v>
      </c>
      <c r="EY121">
        <f t="shared" si="118"/>
        <v>5.3190718644585078E-2</v>
      </c>
      <c r="EZ121">
        <f t="shared" si="138"/>
        <v>118</v>
      </c>
      <c r="FC121">
        <f t="shared" si="92"/>
        <v>0</v>
      </c>
      <c r="FK121">
        <f t="shared" si="93"/>
        <v>0</v>
      </c>
      <c r="FO121">
        <f t="shared" si="120"/>
        <v>1</v>
      </c>
      <c r="FP121">
        <f t="shared" si="140"/>
        <v>118</v>
      </c>
      <c r="FS121">
        <f t="shared" si="94"/>
        <v>0</v>
      </c>
      <c r="FW121">
        <f t="shared" si="121"/>
        <v>1</v>
      </c>
      <c r="FX121">
        <f t="shared" si="141"/>
        <v>118</v>
      </c>
    </row>
    <row r="122" spans="6:180" x14ac:dyDescent="0.25">
      <c r="F122">
        <f t="shared" si="95"/>
        <v>9.9440199999580592E-3</v>
      </c>
      <c r="G122">
        <f t="shared" si="122"/>
        <v>269</v>
      </c>
      <c r="T122">
        <f t="shared" si="78"/>
        <v>5.0607489267098696E-2</v>
      </c>
      <c r="U122">
        <f t="shared" si="123"/>
        <v>269</v>
      </c>
      <c r="AP122">
        <f t="shared" si="143"/>
        <v>0.16926332161559005</v>
      </c>
      <c r="AQ122">
        <f t="shared" si="125"/>
        <v>119</v>
      </c>
      <c r="AT122">
        <f t="shared" si="80"/>
        <v>0</v>
      </c>
      <c r="BA122">
        <f t="shared" si="101"/>
        <v>121</v>
      </c>
      <c r="BB122">
        <v>0.426056338028169</v>
      </c>
      <c r="BC122">
        <v>89.447999999999993</v>
      </c>
      <c r="BF122">
        <f t="shared" si="144"/>
        <v>0.59522830215957534</v>
      </c>
      <c r="BG122">
        <f t="shared" si="127"/>
        <v>119</v>
      </c>
      <c r="BI122">
        <f t="shared" si="103"/>
        <v>121</v>
      </c>
      <c r="BJ122">
        <f t="shared" si="81"/>
        <v>0.59024390243902436</v>
      </c>
      <c r="BK122" s="1">
        <v>51.71</v>
      </c>
      <c r="BQ122">
        <f t="shared" si="105"/>
        <v>121</v>
      </c>
      <c r="BR122">
        <f t="shared" si="82"/>
        <v>0.39413680781758959</v>
      </c>
      <c r="BS122">
        <v>32.536000000000001</v>
      </c>
      <c r="BV122">
        <f t="shared" si="106"/>
        <v>0.95763289696111364</v>
      </c>
      <c r="BW122">
        <f t="shared" si="129"/>
        <v>119</v>
      </c>
      <c r="BY122">
        <f t="shared" si="107"/>
        <v>121</v>
      </c>
      <c r="BZ122">
        <f t="shared" si="83"/>
        <v>0.72023809523809523</v>
      </c>
      <c r="CA122" s="2">
        <v>15.965999999999999</v>
      </c>
      <c r="CG122">
        <f t="shared" si="109"/>
        <v>121</v>
      </c>
      <c r="CH122">
        <f t="shared" si="146"/>
        <v>121</v>
      </c>
      <c r="CI122">
        <v>66.900000000000006</v>
      </c>
      <c r="CL122">
        <f t="shared" si="110"/>
        <v>0.84692619186383455</v>
      </c>
      <c r="CM122">
        <f t="shared" si="131"/>
        <v>119</v>
      </c>
      <c r="CO122">
        <f t="shared" si="111"/>
        <v>121</v>
      </c>
      <c r="CP122">
        <f t="shared" si="145"/>
        <v>6.8000449589749348</v>
      </c>
      <c r="CQ122">
        <v>13.967000000000001</v>
      </c>
      <c r="CW122">
        <f t="shared" si="112"/>
        <v>121</v>
      </c>
      <c r="CX122">
        <f t="shared" si="86"/>
        <v>0.69142857142857139</v>
      </c>
      <c r="CY122" s="50">
        <v>4.9168000000000003</v>
      </c>
      <c r="DB122">
        <f t="shared" si="113"/>
        <v>1</v>
      </c>
      <c r="DC122">
        <f t="shared" si="132"/>
        <v>119</v>
      </c>
      <c r="DK122">
        <f t="shared" si="114"/>
        <v>1</v>
      </c>
      <c r="DL122">
        <f t="shared" si="133"/>
        <v>119</v>
      </c>
      <c r="DO122">
        <f t="shared" si="87"/>
        <v>0</v>
      </c>
      <c r="DS122">
        <f t="shared" si="115"/>
        <v>0.31024231987877371</v>
      </c>
      <c r="DT122">
        <f t="shared" si="134"/>
        <v>119</v>
      </c>
      <c r="DW122">
        <f t="shared" si="88"/>
        <v>0</v>
      </c>
      <c r="EE122">
        <f t="shared" si="89"/>
        <v>0</v>
      </c>
      <c r="EI122">
        <f t="shared" si="116"/>
        <v>1</v>
      </c>
      <c r="EJ122">
        <f t="shared" si="136"/>
        <v>119</v>
      </c>
      <c r="EM122">
        <f t="shared" si="90"/>
        <v>0</v>
      </c>
      <c r="EU122">
        <f t="shared" si="91"/>
        <v>0</v>
      </c>
      <c r="EY122">
        <f t="shared" si="118"/>
        <v>5.4061990173212567E-2</v>
      </c>
      <c r="EZ122">
        <f t="shared" si="138"/>
        <v>119</v>
      </c>
      <c r="FC122">
        <f t="shared" si="92"/>
        <v>0</v>
      </c>
      <c r="FK122">
        <f t="shared" si="93"/>
        <v>0</v>
      </c>
      <c r="FO122">
        <f t="shared" si="120"/>
        <v>1</v>
      </c>
      <c r="FP122">
        <f t="shared" si="140"/>
        <v>119</v>
      </c>
      <c r="FS122">
        <f t="shared" si="94"/>
        <v>0</v>
      </c>
      <c r="FW122">
        <f t="shared" si="121"/>
        <v>1</v>
      </c>
      <c r="FX122">
        <f t="shared" si="141"/>
        <v>119</v>
      </c>
    </row>
    <row r="123" spans="6:180" x14ac:dyDescent="0.25">
      <c r="F123">
        <f t="shared" si="95"/>
        <v>1.0240551836094063E-2</v>
      </c>
      <c r="G123">
        <f t="shared" si="122"/>
        <v>270</v>
      </c>
      <c r="T123">
        <f t="shared" si="78"/>
        <v>5.1254912243158493E-2</v>
      </c>
      <c r="U123">
        <f t="shared" si="123"/>
        <v>270</v>
      </c>
      <c r="AP123">
        <f t="shared" si="143"/>
        <v>0.17607058036215259</v>
      </c>
      <c r="AQ123">
        <f t="shared" si="125"/>
        <v>120</v>
      </c>
      <c r="AT123">
        <f t="shared" si="80"/>
        <v>0</v>
      </c>
      <c r="BA123">
        <f t="shared" si="101"/>
        <v>122</v>
      </c>
      <c r="BB123">
        <v>0.42957746478873238</v>
      </c>
      <c r="BC123">
        <v>89.447999999999993</v>
      </c>
      <c r="BF123">
        <f t="shared" si="144"/>
        <v>0.60229138037303587</v>
      </c>
      <c r="BG123">
        <f t="shared" si="127"/>
        <v>120</v>
      </c>
      <c r="BI123">
        <f t="shared" si="103"/>
        <v>122</v>
      </c>
      <c r="BJ123">
        <f t="shared" si="81"/>
        <v>0.59512195121951217</v>
      </c>
      <c r="BK123">
        <v>51.786000000000001</v>
      </c>
      <c r="BQ123">
        <f t="shared" si="105"/>
        <v>122</v>
      </c>
      <c r="BR123">
        <f t="shared" si="82"/>
        <v>0.3973941368078176</v>
      </c>
      <c r="BS123">
        <v>32.576000000000001</v>
      </c>
      <c r="BV123">
        <f t="shared" si="106"/>
        <v>0.95987462585460392</v>
      </c>
      <c r="BW123">
        <f t="shared" si="129"/>
        <v>120</v>
      </c>
      <c r="BY123">
        <f t="shared" si="107"/>
        <v>122</v>
      </c>
      <c r="BZ123">
        <f t="shared" si="83"/>
        <v>0.72619047619047616</v>
      </c>
      <c r="CA123" s="2">
        <v>16.538</v>
      </c>
      <c r="CG123">
        <f t="shared" si="109"/>
        <v>122</v>
      </c>
      <c r="CH123">
        <f t="shared" si="146"/>
        <v>122</v>
      </c>
      <c r="CI123">
        <v>66.906999999999996</v>
      </c>
      <c r="CL123">
        <f t="shared" si="110"/>
        <v>0.85274392646603081</v>
      </c>
      <c r="CM123">
        <f t="shared" si="131"/>
        <v>120</v>
      </c>
      <c r="CO123">
        <f t="shared" si="111"/>
        <v>122</v>
      </c>
      <c r="CP123">
        <f t="shared" si="145"/>
        <v>6.8562436776441498</v>
      </c>
      <c r="CQ123">
        <v>13.9969</v>
      </c>
      <c r="CW123">
        <f t="shared" si="112"/>
        <v>122</v>
      </c>
      <c r="CX123">
        <f t="shared" si="86"/>
        <v>0.69714285714285718</v>
      </c>
      <c r="CY123" s="50">
        <v>4.9253999999999998</v>
      </c>
      <c r="DB123">
        <f t="shared" si="113"/>
        <v>1</v>
      </c>
      <c r="DC123">
        <f t="shared" si="132"/>
        <v>120</v>
      </c>
      <c r="DK123">
        <f t="shared" si="114"/>
        <v>1</v>
      </c>
      <c r="DL123">
        <f t="shared" si="133"/>
        <v>120</v>
      </c>
      <c r="DO123">
        <f t="shared" si="87"/>
        <v>0</v>
      </c>
      <c r="DS123">
        <f t="shared" si="115"/>
        <v>0.31479816471420341</v>
      </c>
      <c r="DT123">
        <f t="shared" si="134"/>
        <v>120</v>
      </c>
      <c r="DW123">
        <f t="shared" si="88"/>
        <v>0</v>
      </c>
      <c r="EE123">
        <f t="shared" si="89"/>
        <v>0</v>
      </c>
      <c r="EI123">
        <f t="shared" si="116"/>
        <v>1</v>
      </c>
      <c r="EJ123">
        <f t="shared" si="136"/>
        <v>120</v>
      </c>
      <c r="EM123">
        <f t="shared" si="90"/>
        <v>0</v>
      </c>
      <c r="EU123">
        <f t="shared" si="91"/>
        <v>0</v>
      </c>
      <c r="EY123">
        <f t="shared" si="118"/>
        <v>5.494451954904165E-2</v>
      </c>
      <c r="EZ123">
        <f t="shared" si="138"/>
        <v>120</v>
      </c>
      <c r="FC123">
        <f t="shared" si="92"/>
        <v>0</v>
      </c>
      <c r="FK123">
        <f t="shared" si="93"/>
        <v>0</v>
      </c>
      <c r="FO123">
        <f t="shared" si="120"/>
        <v>1</v>
      </c>
      <c r="FP123">
        <f t="shared" si="140"/>
        <v>120</v>
      </c>
      <c r="FS123">
        <f t="shared" si="94"/>
        <v>0</v>
      </c>
      <c r="FW123">
        <f t="shared" si="121"/>
        <v>1</v>
      </c>
      <c r="FX123">
        <f t="shared" si="141"/>
        <v>120</v>
      </c>
    </row>
    <row r="124" spans="6:180" x14ac:dyDescent="0.25">
      <c r="F124">
        <f t="shared" si="95"/>
        <v>1.0544766490016717E-2</v>
      </c>
      <c r="G124">
        <f t="shared" si="122"/>
        <v>271</v>
      </c>
      <c r="T124">
        <f t="shared" si="78"/>
        <v>5.1908907484622999E-2</v>
      </c>
      <c r="U124">
        <f t="shared" si="123"/>
        <v>271</v>
      </c>
      <c r="AP124">
        <f t="shared" si="143"/>
        <v>0.18304864516630437</v>
      </c>
      <c r="AQ124">
        <f t="shared" si="125"/>
        <v>121</v>
      </c>
      <c r="AT124">
        <f t="shared" si="80"/>
        <v>0</v>
      </c>
      <c r="BA124">
        <f t="shared" si="101"/>
        <v>123</v>
      </c>
      <c r="BB124">
        <v>0.43309859154929575</v>
      </c>
      <c r="BC124">
        <v>89.76</v>
      </c>
      <c r="BF124">
        <f t="shared" si="144"/>
        <v>0.60932108486446646</v>
      </c>
      <c r="BG124">
        <f t="shared" si="127"/>
        <v>121</v>
      </c>
      <c r="BI124">
        <f t="shared" si="103"/>
        <v>123</v>
      </c>
      <c r="BJ124">
        <f t="shared" si="81"/>
        <v>0.6</v>
      </c>
      <c r="BK124">
        <v>51.787999999999997</v>
      </c>
      <c r="BQ124">
        <f t="shared" si="105"/>
        <v>123</v>
      </c>
      <c r="BR124">
        <f t="shared" si="82"/>
        <v>0.40065146579804561</v>
      </c>
      <c r="BS124">
        <v>33.482999999999997</v>
      </c>
      <c r="BV124">
        <f t="shared" si="106"/>
        <v>0.96201901756916475</v>
      </c>
      <c r="BW124">
        <f t="shared" si="129"/>
        <v>121</v>
      </c>
      <c r="BY124">
        <f t="shared" si="107"/>
        <v>123</v>
      </c>
      <c r="BZ124">
        <f t="shared" si="83"/>
        <v>0.7321428571428571</v>
      </c>
      <c r="CA124" s="2">
        <v>17.271000000000001</v>
      </c>
      <c r="CG124">
        <f t="shared" si="109"/>
        <v>123</v>
      </c>
      <c r="CH124">
        <f t="shared" si="146"/>
        <v>123</v>
      </c>
      <c r="CI124">
        <v>66.923000000000002</v>
      </c>
      <c r="CL124">
        <f t="shared" si="110"/>
        <v>0.85841156741073754</v>
      </c>
      <c r="CM124">
        <f t="shared" si="131"/>
        <v>121</v>
      </c>
      <c r="CO124">
        <f t="shared" si="111"/>
        <v>123</v>
      </c>
      <c r="CP124">
        <f t="shared" si="145"/>
        <v>6.9124423963133639</v>
      </c>
      <c r="CQ124" s="1">
        <v>14.042400000000001</v>
      </c>
      <c r="CW124">
        <f t="shared" si="112"/>
        <v>123</v>
      </c>
      <c r="CX124">
        <f t="shared" si="86"/>
        <v>0.70285714285714285</v>
      </c>
      <c r="CY124" s="50">
        <v>4.984</v>
      </c>
      <c r="DB124">
        <f t="shared" si="113"/>
        <v>1</v>
      </c>
      <c r="DC124">
        <f t="shared" si="132"/>
        <v>121</v>
      </c>
      <c r="DK124">
        <f t="shared" si="114"/>
        <v>1</v>
      </c>
      <c r="DL124">
        <f t="shared" si="133"/>
        <v>121</v>
      </c>
      <c r="DO124">
        <f t="shared" si="87"/>
        <v>0</v>
      </c>
      <c r="DS124">
        <f t="shared" si="115"/>
        <v>0.31938237255885432</v>
      </c>
      <c r="DT124">
        <f t="shared" si="134"/>
        <v>121</v>
      </c>
      <c r="DW124">
        <f t="shared" si="88"/>
        <v>0</v>
      </c>
      <c r="EE124">
        <f t="shared" si="89"/>
        <v>0</v>
      </c>
      <c r="EI124">
        <f t="shared" si="116"/>
        <v>1</v>
      </c>
      <c r="EJ124">
        <f t="shared" si="136"/>
        <v>121</v>
      </c>
      <c r="EM124">
        <f t="shared" si="90"/>
        <v>0</v>
      </c>
      <c r="EU124">
        <f t="shared" si="91"/>
        <v>0</v>
      </c>
      <c r="EY124">
        <f t="shared" si="118"/>
        <v>5.5838395160426241E-2</v>
      </c>
      <c r="EZ124">
        <f t="shared" si="138"/>
        <v>121</v>
      </c>
      <c r="FC124">
        <f t="shared" si="92"/>
        <v>0</v>
      </c>
      <c r="FK124">
        <f t="shared" si="93"/>
        <v>0</v>
      </c>
      <c r="FO124">
        <f t="shared" si="120"/>
        <v>1</v>
      </c>
      <c r="FP124">
        <f t="shared" si="140"/>
        <v>121</v>
      </c>
      <c r="FS124">
        <f t="shared" si="94"/>
        <v>0</v>
      </c>
      <c r="FW124">
        <f t="shared" si="121"/>
        <v>1</v>
      </c>
      <c r="FX124">
        <f t="shared" si="141"/>
        <v>121</v>
      </c>
    </row>
    <row r="125" spans="6:180" x14ac:dyDescent="0.25">
      <c r="F125">
        <f t="shared" si="95"/>
        <v>1.0856824994064521E-2</v>
      </c>
      <c r="G125">
        <f t="shared" si="122"/>
        <v>272</v>
      </c>
      <c r="T125">
        <f t="shared" si="78"/>
        <v>5.2569516430992239E-2</v>
      </c>
      <c r="U125">
        <f t="shared" si="123"/>
        <v>272</v>
      </c>
      <c r="AP125">
        <f t="shared" si="143"/>
        <v>0.19019672884067704</v>
      </c>
      <c r="AQ125">
        <f t="shared" si="125"/>
        <v>122</v>
      </c>
      <c r="AT125">
        <f t="shared" si="80"/>
        <v>0</v>
      </c>
      <c r="BA125">
        <f t="shared" si="101"/>
        <v>124</v>
      </c>
      <c r="BB125">
        <v>0.43661971830985913</v>
      </c>
      <c r="BC125">
        <v>89.864999999999995</v>
      </c>
      <c r="BF125">
        <f t="shared" si="144"/>
        <v>0.61631523906083896</v>
      </c>
      <c r="BG125">
        <f t="shared" si="127"/>
        <v>122</v>
      </c>
      <c r="BI125">
        <f t="shared" si="103"/>
        <v>124</v>
      </c>
      <c r="BJ125">
        <f t="shared" si="81"/>
        <v>0.60487804878048779</v>
      </c>
      <c r="BK125">
        <v>51.814999999999998</v>
      </c>
      <c r="BQ125">
        <f t="shared" si="105"/>
        <v>124</v>
      </c>
      <c r="BR125">
        <f t="shared" si="82"/>
        <v>0.40390879478827363</v>
      </c>
      <c r="BS125">
        <v>33.619999999999997</v>
      </c>
      <c r="BV125">
        <f t="shared" si="106"/>
        <v>0.96406897781741419</v>
      </c>
      <c r="BW125">
        <f t="shared" si="129"/>
        <v>122</v>
      </c>
      <c r="BY125">
        <f t="shared" si="107"/>
        <v>124</v>
      </c>
      <c r="BZ125">
        <f t="shared" si="83"/>
        <v>0.73809523809523814</v>
      </c>
      <c r="CA125" s="2">
        <v>18.084</v>
      </c>
      <c r="CG125">
        <f t="shared" si="109"/>
        <v>124</v>
      </c>
      <c r="CH125">
        <f t="shared" si="146"/>
        <v>124</v>
      </c>
      <c r="CI125">
        <v>66.972999999999999</v>
      </c>
      <c r="CL125">
        <f t="shared" si="110"/>
        <v>0.8639295551352234</v>
      </c>
      <c r="CM125">
        <f t="shared" si="131"/>
        <v>122</v>
      </c>
      <c r="CO125">
        <f t="shared" si="111"/>
        <v>124</v>
      </c>
      <c r="CP125">
        <f t="shared" si="145"/>
        <v>6.968641114982578</v>
      </c>
      <c r="CQ125">
        <v>14.078900000000001</v>
      </c>
      <c r="CW125">
        <f t="shared" si="112"/>
        <v>124</v>
      </c>
      <c r="CX125">
        <f t="shared" si="86"/>
        <v>0.70857142857142852</v>
      </c>
      <c r="CY125" s="50">
        <v>4.9941000000000004</v>
      </c>
      <c r="DB125">
        <f t="shared" si="113"/>
        <v>1</v>
      </c>
      <c r="DC125">
        <f t="shared" si="132"/>
        <v>122</v>
      </c>
      <c r="DK125">
        <f t="shared" si="114"/>
        <v>1</v>
      </c>
      <c r="DL125">
        <f t="shared" si="133"/>
        <v>122</v>
      </c>
      <c r="DO125">
        <f t="shared" si="87"/>
        <v>0</v>
      </c>
      <c r="DS125">
        <f t="shared" si="115"/>
        <v>0.32399435620028449</v>
      </c>
      <c r="DT125">
        <f t="shared" si="134"/>
        <v>122</v>
      </c>
      <c r="DW125">
        <f t="shared" si="88"/>
        <v>0</v>
      </c>
      <c r="EE125">
        <f t="shared" si="89"/>
        <v>0</v>
      </c>
      <c r="EI125">
        <f t="shared" si="116"/>
        <v>1</v>
      </c>
      <c r="EJ125">
        <f t="shared" si="136"/>
        <v>122</v>
      </c>
      <c r="EM125">
        <f t="shared" si="90"/>
        <v>0</v>
      </c>
      <c r="EU125">
        <f t="shared" si="91"/>
        <v>0</v>
      </c>
      <c r="EY125">
        <f t="shared" si="118"/>
        <v>5.674370507389228E-2</v>
      </c>
      <c r="EZ125">
        <f t="shared" si="138"/>
        <v>122</v>
      </c>
      <c r="FC125">
        <f t="shared" si="92"/>
        <v>0</v>
      </c>
      <c r="FK125">
        <f t="shared" si="93"/>
        <v>0</v>
      </c>
      <c r="FO125">
        <f t="shared" si="120"/>
        <v>1</v>
      </c>
      <c r="FP125">
        <f t="shared" si="140"/>
        <v>122</v>
      </c>
      <c r="FS125">
        <f t="shared" si="94"/>
        <v>0</v>
      </c>
      <c r="FW125">
        <f t="shared" si="121"/>
        <v>1</v>
      </c>
      <c r="FX125">
        <f t="shared" si="141"/>
        <v>122</v>
      </c>
    </row>
    <row r="126" spans="6:180" x14ac:dyDescent="0.25">
      <c r="F126">
        <f t="shared" si="95"/>
        <v>1.1176890596832068E-2</v>
      </c>
      <c r="G126">
        <f t="shared" si="122"/>
        <v>273</v>
      </c>
      <c r="T126">
        <f t="shared" si="78"/>
        <v>5.3236780432144679E-2</v>
      </c>
      <c r="U126">
        <f t="shared" si="123"/>
        <v>273</v>
      </c>
      <c r="AP126">
        <f t="shared" si="143"/>
        <v>0.1975137809260471</v>
      </c>
      <c r="AQ126">
        <f t="shared" si="125"/>
        <v>123</v>
      </c>
      <c r="AT126">
        <f t="shared" si="80"/>
        <v>0</v>
      </c>
      <c r="BA126">
        <f t="shared" si="101"/>
        <v>125</v>
      </c>
      <c r="BB126">
        <v>0.44014084507042256</v>
      </c>
      <c r="BC126">
        <v>90</v>
      </c>
      <c r="BF126">
        <f t="shared" si="144"/>
        <v>0.62327170105798801</v>
      </c>
      <c r="BG126">
        <f t="shared" si="127"/>
        <v>123</v>
      </c>
      <c r="BI126">
        <f t="shared" si="103"/>
        <v>125</v>
      </c>
      <c r="BJ126">
        <f t="shared" si="81"/>
        <v>0.6097560975609756</v>
      </c>
      <c r="BK126">
        <v>52.713000000000001</v>
      </c>
      <c r="BQ126">
        <f t="shared" si="105"/>
        <v>125</v>
      </c>
      <c r="BR126">
        <f t="shared" si="82"/>
        <v>0.40716612377850164</v>
      </c>
      <c r="BS126">
        <v>33.700000000000003</v>
      </c>
      <c r="BV126">
        <f t="shared" si="106"/>
        <v>0.96602740327726466</v>
      </c>
      <c r="BW126">
        <f t="shared" si="129"/>
        <v>123</v>
      </c>
      <c r="BY126">
        <f t="shared" si="107"/>
        <v>125</v>
      </c>
      <c r="BZ126">
        <f t="shared" si="83"/>
        <v>0.74404761904761907</v>
      </c>
      <c r="CA126">
        <v>21.228999999999999</v>
      </c>
      <c r="CG126">
        <f t="shared" si="109"/>
        <v>125</v>
      </c>
      <c r="CH126">
        <f t="shared" si="146"/>
        <v>125</v>
      </c>
      <c r="CI126">
        <v>67.543000000000006</v>
      </c>
      <c r="CL126">
        <f t="shared" si="110"/>
        <v>0.86929850202704761</v>
      </c>
      <c r="CM126">
        <f t="shared" si="131"/>
        <v>123</v>
      </c>
      <c r="CO126">
        <f t="shared" si="111"/>
        <v>125</v>
      </c>
      <c r="CP126">
        <f t="shared" si="145"/>
        <v>7.024839833651793</v>
      </c>
      <c r="CQ126" s="3">
        <v>14.099399999999999</v>
      </c>
      <c r="CW126">
        <f t="shared" si="112"/>
        <v>125</v>
      </c>
      <c r="CX126">
        <f t="shared" si="86"/>
        <v>0.7142857142857143</v>
      </c>
      <c r="CY126" s="50">
        <v>5.1189</v>
      </c>
      <c r="DB126">
        <f t="shared" si="113"/>
        <v>1</v>
      </c>
      <c r="DC126">
        <f t="shared" si="132"/>
        <v>123</v>
      </c>
      <c r="DK126">
        <f t="shared" si="114"/>
        <v>1</v>
      </c>
      <c r="DL126">
        <f t="shared" si="133"/>
        <v>123</v>
      </c>
      <c r="DO126">
        <f t="shared" si="87"/>
        <v>0</v>
      </c>
      <c r="DS126">
        <f t="shared" si="115"/>
        <v>0.32863351564188542</v>
      </c>
      <c r="DT126">
        <f t="shared" si="134"/>
        <v>123</v>
      </c>
      <c r="DW126">
        <f t="shared" si="88"/>
        <v>0</v>
      </c>
      <c r="EE126">
        <f t="shared" si="89"/>
        <v>0</v>
      </c>
      <c r="EI126">
        <f t="shared" si="116"/>
        <v>1</v>
      </c>
      <c r="EJ126">
        <f t="shared" si="136"/>
        <v>123</v>
      </c>
      <c r="EM126">
        <f t="shared" si="90"/>
        <v>0</v>
      </c>
      <c r="EU126">
        <f t="shared" si="91"/>
        <v>0</v>
      </c>
      <c r="EY126">
        <f t="shared" si="118"/>
        <v>5.7660537013034294E-2</v>
      </c>
      <c r="EZ126">
        <f t="shared" si="138"/>
        <v>123</v>
      </c>
      <c r="FC126">
        <f t="shared" si="92"/>
        <v>0</v>
      </c>
      <c r="FK126">
        <f t="shared" si="93"/>
        <v>0</v>
      </c>
      <c r="FO126">
        <f t="shared" si="120"/>
        <v>1</v>
      </c>
      <c r="FP126">
        <f t="shared" si="140"/>
        <v>123</v>
      </c>
      <c r="FS126">
        <f t="shared" si="94"/>
        <v>0</v>
      </c>
      <c r="FW126">
        <f t="shared" si="121"/>
        <v>1</v>
      </c>
      <c r="FX126">
        <f t="shared" si="141"/>
        <v>123</v>
      </c>
    </row>
    <row r="127" spans="6:180" x14ac:dyDescent="0.25">
      <c r="F127">
        <f t="shared" si="95"/>
        <v>1.1505128759746873E-2</v>
      </c>
      <c r="G127">
        <f t="shared" si="122"/>
        <v>274</v>
      </c>
      <c r="T127">
        <f t="shared" si="78"/>
        <v>5.3910740742662104E-2</v>
      </c>
      <c r="U127">
        <f t="shared" si="123"/>
        <v>274</v>
      </c>
      <c r="AP127">
        <f t="shared" si="143"/>
        <v>0.2049984836350916</v>
      </c>
      <c r="AQ127">
        <f t="shared" si="125"/>
        <v>124</v>
      </c>
      <c r="AT127">
        <f t="shared" si="80"/>
        <v>0</v>
      </c>
      <c r="BA127">
        <f t="shared" si="101"/>
        <v>126</v>
      </c>
      <c r="BB127">
        <v>0.44366197183098594</v>
      </c>
      <c r="BC127">
        <v>90</v>
      </c>
      <c r="BF127">
        <f t="shared" si="144"/>
        <v>0.63018836557771996</v>
      </c>
      <c r="BG127">
        <f t="shared" si="127"/>
        <v>124</v>
      </c>
      <c r="BI127">
        <f t="shared" si="103"/>
        <v>126</v>
      </c>
      <c r="BJ127">
        <f t="shared" si="81"/>
        <v>0.61463414634146341</v>
      </c>
      <c r="BK127">
        <v>52.749000000000002</v>
      </c>
      <c r="BQ127">
        <f t="shared" si="105"/>
        <v>126</v>
      </c>
      <c r="BR127">
        <f t="shared" si="82"/>
        <v>0.41042345276872966</v>
      </c>
      <c r="BS127">
        <v>33.789000000000001</v>
      </c>
      <c r="BV127">
        <f t="shared" si="106"/>
        <v>0.96789717652265495</v>
      </c>
      <c r="BW127">
        <f t="shared" si="129"/>
        <v>124</v>
      </c>
      <c r="BY127">
        <f t="shared" si="107"/>
        <v>126</v>
      </c>
      <c r="BZ127">
        <f t="shared" si="83"/>
        <v>0.75</v>
      </c>
      <c r="CA127" s="2">
        <v>21.268000000000001</v>
      </c>
      <c r="CG127">
        <f t="shared" si="109"/>
        <v>126</v>
      </c>
      <c r="CH127">
        <f t="shared" si="146"/>
        <v>126</v>
      </c>
      <c r="CI127">
        <v>68.147000000000006</v>
      </c>
      <c r="CL127">
        <f t="shared" si="110"/>
        <v>0.87451918670587858</v>
      </c>
      <c r="CM127">
        <f t="shared" si="131"/>
        <v>124</v>
      </c>
      <c r="CO127">
        <f t="shared" si="111"/>
        <v>126</v>
      </c>
      <c r="CP127">
        <f t="shared" si="145"/>
        <v>7.0810385523210071</v>
      </c>
      <c r="CQ127">
        <v>14.263999999999999</v>
      </c>
      <c r="CW127">
        <f t="shared" si="112"/>
        <v>126</v>
      </c>
      <c r="CX127">
        <f t="shared" si="86"/>
        <v>0.72</v>
      </c>
      <c r="CY127" s="50">
        <v>5.2074999999999996</v>
      </c>
      <c r="DB127">
        <f t="shared" si="113"/>
        <v>1</v>
      </c>
      <c r="DC127">
        <f t="shared" si="132"/>
        <v>124</v>
      </c>
      <c r="DK127">
        <f t="shared" si="114"/>
        <v>1</v>
      </c>
      <c r="DL127">
        <f t="shared" si="133"/>
        <v>124</v>
      </c>
      <c r="DO127">
        <f t="shared" si="87"/>
        <v>0</v>
      </c>
      <c r="DS127">
        <f t="shared" si="115"/>
        <v>0.33329923832542252</v>
      </c>
      <c r="DT127">
        <f t="shared" si="134"/>
        <v>124</v>
      </c>
      <c r="DW127">
        <f t="shared" si="88"/>
        <v>0</v>
      </c>
      <c r="EE127">
        <f t="shared" si="89"/>
        <v>0</v>
      </c>
      <c r="EI127">
        <f t="shared" si="116"/>
        <v>1</v>
      </c>
      <c r="EJ127">
        <f t="shared" si="136"/>
        <v>124</v>
      </c>
      <c r="EM127">
        <f t="shared" si="90"/>
        <v>0</v>
      </c>
      <c r="EU127">
        <f t="shared" si="91"/>
        <v>0</v>
      </c>
      <c r="EY127">
        <f t="shared" si="118"/>
        <v>5.8588978337229508E-2</v>
      </c>
      <c r="EZ127">
        <f t="shared" si="138"/>
        <v>124</v>
      </c>
      <c r="FC127">
        <f t="shared" si="92"/>
        <v>0</v>
      </c>
      <c r="FK127">
        <f t="shared" si="93"/>
        <v>0</v>
      </c>
      <c r="FO127">
        <f t="shared" si="120"/>
        <v>1</v>
      </c>
      <c r="FP127">
        <f t="shared" si="140"/>
        <v>124</v>
      </c>
      <c r="FS127">
        <f t="shared" si="94"/>
        <v>0</v>
      </c>
      <c r="FW127">
        <f t="shared" si="121"/>
        <v>1</v>
      </c>
      <c r="FX127">
        <f t="shared" si="141"/>
        <v>124</v>
      </c>
    </row>
    <row r="128" spans="6:180" x14ac:dyDescent="0.25">
      <c r="F128">
        <f t="shared" si="95"/>
        <v>1.1841707152466463E-2</v>
      </c>
      <c r="G128">
        <f t="shared" si="122"/>
        <v>275</v>
      </c>
      <c r="T128">
        <f t="shared" si="78"/>
        <v>5.4591438516112208E-2</v>
      </c>
      <c r="U128">
        <f t="shared" si="123"/>
        <v>275</v>
      </c>
      <c r="AP128">
        <f t="shared" si="143"/>
        <v>0.21264924846743055</v>
      </c>
      <c r="AQ128">
        <f t="shared" si="125"/>
        <v>125</v>
      </c>
      <c r="AT128">
        <f t="shared" si="80"/>
        <v>0</v>
      </c>
      <c r="BA128">
        <f t="shared" si="101"/>
        <v>127</v>
      </c>
      <c r="BB128">
        <v>0.44718309859154931</v>
      </c>
      <c r="BC128">
        <v>90.31</v>
      </c>
      <c r="BF128">
        <f t="shared" si="144"/>
        <v>0.63706316586563305</v>
      </c>
      <c r="BG128">
        <f t="shared" si="127"/>
        <v>125</v>
      </c>
      <c r="BI128">
        <f t="shared" si="103"/>
        <v>127</v>
      </c>
      <c r="BJ128">
        <f t="shared" si="81"/>
        <v>0.61951219512195121</v>
      </c>
      <c r="BK128">
        <v>52.988999999999997</v>
      </c>
      <c r="BQ128">
        <f t="shared" si="105"/>
        <v>127</v>
      </c>
      <c r="BR128">
        <f t="shared" si="82"/>
        <v>0.41368078175895767</v>
      </c>
      <c r="BS128">
        <v>33.856000000000002</v>
      </c>
      <c r="BV128">
        <f t="shared" si="106"/>
        <v>0.96968116121608838</v>
      </c>
      <c r="BW128">
        <f t="shared" si="129"/>
        <v>125</v>
      </c>
      <c r="BY128">
        <f t="shared" si="107"/>
        <v>127</v>
      </c>
      <c r="BZ128">
        <f t="shared" si="83"/>
        <v>0.75595238095238093</v>
      </c>
      <c r="CA128">
        <v>21.891999999999999</v>
      </c>
      <c r="CG128">
        <f t="shared" si="109"/>
        <v>127</v>
      </c>
      <c r="CH128">
        <f t="shared" si="146"/>
        <v>127</v>
      </c>
      <c r="CI128">
        <v>69.817999999999998</v>
      </c>
      <c r="CL128">
        <f t="shared" si="110"/>
        <v>0.87959254805210629</v>
      </c>
      <c r="CM128">
        <f t="shared" si="131"/>
        <v>125</v>
      </c>
      <c r="CO128">
        <f t="shared" si="111"/>
        <v>127</v>
      </c>
      <c r="CP128">
        <f t="shared" si="145"/>
        <v>7.1372372709902212</v>
      </c>
      <c r="CQ128">
        <v>14.307600000000001</v>
      </c>
      <c r="CW128">
        <f t="shared" si="112"/>
        <v>127</v>
      </c>
      <c r="CX128">
        <f t="shared" si="86"/>
        <v>0.72571428571428576</v>
      </c>
      <c r="CY128" s="50">
        <v>5.2157999999999998</v>
      </c>
      <c r="DB128">
        <f t="shared" si="113"/>
        <v>1</v>
      </c>
      <c r="DC128">
        <f t="shared" si="132"/>
        <v>125</v>
      </c>
      <c r="DK128">
        <f t="shared" si="114"/>
        <v>1</v>
      </c>
      <c r="DL128">
        <f t="shared" si="133"/>
        <v>125</v>
      </c>
      <c r="DO128">
        <f t="shared" si="87"/>
        <v>0</v>
      </c>
      <c r="DS128">
        <f t="shared" si="115"/>
        <v>0.33799089936323135</v>
      </c>
      <c r="DT128">
        <f t="shared" si="134"/>
        <v>125</v>
      </c>
      <c r="DW128">
        <f t="shared" si="88"/>
        <v>0</v>
      </c>
      <c r="EE128">
        <f t="shared" si="89"/>
        <v>0</v>
      </c>
      <c r="EI128">
        <f t="shared" si="116"/>
        <v>1</v>
      </c>
      <c r="EJ128">
        <f t="shared" si="136"/>
        <v>125</v>
      </c>
      <c r="EM128">
        <f t="shared" si="90"/>
        <v>0</v>
      </c>
      <c r="EU128">
        <f t="shared" si="91"/>
        <v>0</v>
      </c>
      <c r="EY128">
        <f t="shared" si="118"/>
        <v>5.9529116020175542E-2</v>
      </c>
      <c r="EZ128">
        <f t="shared" si="138"/>
        <v>125</v>
      </c>
      <c r="FC128">
        <f t="shared" si="92"/>
        <v>0</v>
      </c>
      <c r="FK128">
        <f t="shared" si="93"/>
        <v>0</v>
      </c>
      <c r="FO128">
        <f t="shared" si="120"/>
        <v>1</v>
      </c>
      <c r="FP128">
        <f t="shared" si="140"/>
        <v>125</v>
      </c>
      <c r="FS128">
        <f t="shared" si="94"/>
        <v>0</v>
      </c>
      <c r="FW128">
        <f t="shared" si="121"/>
        <v>1</v>
      </c>
      <c r="FX128">
        <f t="shared" si="141"/>
        <v>125</v>
      </c>
    </row>
    <row r="129" spans="6:180" x14ac:dyDescent="0.25">
      <c r="F129">
        <f t="shared" si="95"/>
        <v>1.2186795647068085E-2</v>
      </c>
      <c r="G129">
        <f t="shared" si="122"/>
        <v>276</v>
      </c>
      <c r="T129">
        <f t="shared" si="78"/>
        <v>5.5278914799288918E-2</v>
      </c>
      <c r="U129">
        <f t="shared" si="123"/>
        <v>276</v>
      </c>
      <c r="AM129" s="10"/>
      <c r="AP129">
        <f t="shared" si="143"/>
        <v>0.22046421352371248</v>
      </c>
      <c r="AQ129">
        <f t="shared" si="125"/>
        <v>126</v>
      </c>
      <c r="AT129">
        <f t="shared" si="80"/>
        <v>0</v>
      </c>
      <c r="BA129">
        <f t="shared" si="101"/>
        <v>128</v>
      </c>
      <c r="BB129">
        <v>0.45070422535211269</v>
      </c>
      <c r="BC129">
        <v>90.489000000000004</v>
      </c>
      <c r="BF129">
        <f t="shared" si="144"/>
        <v>0.64389407552682143</v>
      </c>
      <c r="BG129">
        <f t="shared" si="127"/>
        <v>126</v>
      </c>
      <c r="BI129">
        <f t="shared" si="103"/>
        <v>128</v>
      </c>
      <c r="BJ129">
        <f t="shared" si="81"/>
        <v>0.62439024390243902</v>
      </c>
      <c r="BK129">
        <v>53.655172413793103</v>
      </c>
      <c r="BQ129">
        <f t="shared" si="105"/>
        <v>128</v>
      </c>
      <c r="BR129">
        <f t="shared" si="82"/>
        <v>0.41693811074918569</v>
      </c>
      <c r="BS129">
        <v>34</v>
      </c>
      <c r="BV129">
        <f t="shared" si="106"/>
        <v>0.97138219756633237</v>
      </c>
      <c r="BW129">
        <f t="shared" si="129"/>
        <v>126</v>
      </c>
      <c r="BY129">
        <f t="shared" si="107"/>
        <v>128</v>
      </c>
      <c r="BZ129">
        <f t="shared" si="83"/>
        <v>0.76190476190476186</v>
      </c>
      <c r="CA129" s="2">
        <v>22.113</v>
      </c>
      <c r="CG129">
        <f t="shared" si="109"/>
        <v>128</v>
      </c>
      <c r="CH129">
        <f t="shared" si="146"/>
        <v>128</v>
      </c>
      <c r="CI129">
        <v>70.593999999999994</v>
      </c>
      <c r="CL129">
        <f t="shared" si="110"/>
        <v>0.88451967900746231</v>
      </c>
      <c r="CM129">
        <f t="shared" si="131"/>
        <v>126</v>
      </c>
      <c r="CO129">
        <f t="shared" si="111"/>
        <v>128</v>
      </c>
      <c r="CP129">
        <f t="shared" si="145"/>
        <v>7.1934359896594353</v>
      </c>
      <c r="CQ129">
        <v>14.388199999999999</v>
      </c>
      <c r="CW129">
        <f t="shared" si="112"/>
        <v>128</v>
      </c>
      <c r="CX129">
        <f t="shared" si="86"/>
        <v>0.73142857142857143</v>
      </c>
      <c r="CY129" s="50">
        <v>5.2176999999999998</v>
      </c>
      <c r="DB129">
        <f t="shared" si="113"/>
        <v>1</v>
      </c>
      <c r="DC129">
        <f t="shared" si="132"/>
        <v>126</v>
      </c>
      <c r="DK129">
        <f t="shared" si="114"/>
        <v>1</v>
      </c>
      <c r="DL129">
        <f t="shared" si="133"/>
        <v>126</v>
      </c>
      <c r="DO129">
        <f t="shared" si="87"/>
        <v>0</v>
      </c>
      <c r="DS129">
        <f t="shared" si="115"/>
        <v>0.34270786177993218</v>
      </c>
      <c r="DT129">
        <f t="shared" si="134"/>
        <v>126</v>
      </c>
      <c r="DW129">
        <f t="shared" si="88"/>
        <v>0</v>
      </c>
      <c r="EE129">
        <f t="shared" si="89"/>
        <v>0</v>
      </c>
      <c r="EI129">
        <f t="shared" si="116"/>
        <v>1</v>
      </c>
      <c r="EJ129">
        <f t="shared" si="136"/>
        <v>126</v>
      </c>
      <c r="EM129">
        <f t="shared" si="90"/>
        <v>0</v>
      </c>
      <c r="EU129">
        <f t="shared" si="91"/>
        <v>0</v>
      </c>
      <c r="EY129">
        <f t="shared" si="118"/>
        <v>6.0481036628254659E-2</v>
      </c>
      <c r="EZ129">
        <f t="shared" si="138"/>
        <v>126</v>
      </c>
      <c r="FC129">
        <f t="shared" si="92"/>
        <v>0</v>
      </c>
      <c r="FK129">
        <f t="shared" si="93"/>
        <v>0</v>
      </c>
      <c r="FO129">
        <f t="shared" si="120"/>
        <v>1</v>
      </c>
      <c r="FP129">
        <f t="shared" si="140"/>
        <v>126</v>
      </c>
      <c r="FS129">
        <f t="shared" si="94"/>
        <v>0</v>
      </c>
      <c r="FW129">
        <f t="shared" si="121"/>
        <v>1</v>
      </c>
      <c r="FX129">
        <f t="shared" si="141"/>
        <v>126</v>
      </c>
    </row>
    <row r="130" spans="6:180" x14ac:dyDescent="0.25">
      <c r="F130">
        <f t="shared" si="95"/>
        <v>1.2540566311004161E-2</v>
      </c>
      <c r="G130">
        <f t="shared" si="122"/>
        <v>277</v>
      </c>
      <c r="T130">
        <f t="shared" si="78"/>
        <v>5.5973210526412014E-2</v>
      </c>
      <c r="U130">
        <f t="shared" si="123"/>
        <v>277</v>
      </c>
      <c r="AP130">
        <f t="shared" si="143"/>
        <v>0.22844124154413065</v>
      </c>
      <c r="AQ130">
        <f t="shared" si="125"/>
        <v>127</v>
      </c>
      <c r="AT130">
        <f t="shared" si="80"/>
        <v>0</v>
      </c>
      <c r="BA130">
        <f t="shared" si="101"/>
        <v>129</v>
      </c>
      <c r="BB130">
        <v>0.45422535211267606</v>
      </c>
      <c r="BC130" s="1">
        <v>90.593999999999994</v>
      </c>
      <c r="BF130">
        <f t="shared" si="144"/>
        <v>0.65067911029677594</v>
      </c>
      <c r="BG130">
        <f t="shared" si="127"/>
        <v>127</v>
      </c>
      <c r="BI130">
        <f t="shared" si="103"/>
        <v>129</v>
      </c>
      <c r="BJ130">
        <f t="shared" si="81"/>
        <v>0.62926829268292683</v>
      </c>
      <c r="BK130">
        <v>53.76</v>
      </c>
      <c r="BQ130">
        <f t="shared" si="105"/>
        <v>129</v>
      </c>
      <c r="BR130">
        <f t="shared" si="82"/>
        <v>0.4201954397394137</v>
      </c>
      <c r="BS130">
        <v>35.401000000000003</v>
      </c>
      <c r="BV130">
        <f t="shared" si="106"/>
        <v>0.97300309805347951</v>
      </c>
      <c r="BW130">
        <f t="shared" si="129"/>
        <v>127</v>
      </c>
      <c r="BY130">
        <f t="shared" si="107"/>
        <v>129</v>
      </c>
      <c r="BZ130">
        <f t="shared" si="83"/>
        <v>0.7678571428571429</v>
      </c>
      <c r="CA130" s="2">
        <v>22.629000000000001</v>
      </c>
      <c r="CG130">
        <f t="shared" si="109"/>
        <v>129</v>
      </c>
      <c r="CH130">
        <f t="shared" si="146"/>
        <v>129</v>
      </c>
      <c r="CI130">
        <v>71.128</v>
      </c>
      <c r="CL130">
        <f t="shared" si="110"/>
        <v>0.8893018201730013</v>
      </c>
      <c r="CM130">
        <f t="shared" si="131"/>
        <v>127</v>
      </c>
      <c r="CO130">
        <f t="shared" si="111"/>
        <v>129</v>
      </c>
      <c r="CP130">
        <f t="shared" si="145"/>
        <v>7.2496347083286503</v>
      </c>
      <c r="CQ130">
        <v>14.478964133537417</v>
      </c>
      <c r="CW130">
        <f t="shared" si="112"/>
        <v>129</v>
      </c>
      <c r="CX130">
        <f t="shared" si="86"/>
        <v>0.7371428571428571</v>
      </c>
      <c r="CY130" s="50">
        <v>5.2994000000000003</v>
      </c>
      <c r="DB130">
        <f t="shared" si="113"/>
        <v>1</v>
      </c>
      <c r="DC130">
        <f t="shared" si="132"/>
        <v>127</v>
      </c>
      <c r="DK130">
        <f t="shared" si="114"/>
        <v>1</v>
      </c>
      <c r="DL130">
        <f t="shared" si="133"/>
        <v>127</v>
      </c>
      <c r="DO130">
        <f t="shared" si="87"/>
        <v>0</v>
      </c>
      <c r="DS130">
        <f t="shared" si="115"/>
        <v>0.34744947676351656</v>
      </c>
      <c r="DT130">
        <f t="shared" si="134"/>
        <v>127</v>
      </c>
      <c r="DW130">
        <f t="shared" si="88"/>
        <v>0</v>
      </c>
      <c r="EE130">
        <f t="shared" si="89"/>
        <v>0</v>
      </c>
      <c r="EI130">
        <f t="shared" si="116"/>
        <v>1</v>
      </c>
      <c r="EJ130">
        <f t="shared" si="136"/>
        <v>127</v>
      </c>
      <c r="EM130">
        <f t="shared" si="90"/>
        <v>0</v>
      </c>
      <c r="EU130">
        <f t="shared" si="91"/>
        <v>0</v>
      </c>
      <c r="EY130">
        <f t="shared" si="118"/>
        <v>6.1444826298730618E-2</v>
      </c>
      <c r="EZ130">
        <f t="shared" si="138"/>
        <v>127</v>
      </c>
      <c r="FC130">
        <f t="shared" si="92"/>
        <v>0</v>
      </c>
      <c r="FK130">
        <f t="shared" si="93"/>
        <v>0</v>
      </c>
      <c r="FO130">
        <f t="shared" si="120"/>
        <v>1</v>
      </c>
      <c r="FP130">
        <f t="shared" si="140"/>
        <v>127</v>
      </c>
      <c r="FS130">
        <f t="shared" si="94"/>
        <v>0</v>
      </c>
      <c r="FW130">
        <f t="shared" si="121"/>
        <v>1</v>
      </c>
      <c r="FX130">
        <f t="shared" si="141"/>
        <v>127</v>
      </c>
    </row>
    <row r="131" spans="6:180" x14ac:dyDescent="0.25">
      <c r="F131">
        <f t="shared" si="95"/>
        <v>1.290319339879618E-2</v>
      </c>
      <c r="G131">
        <f t="shared" si="122"/>
        <v>278</v>
      </c>
      <c r="T131">
        <f t="shared" ref="T131:T194" si="147">_xlfn.NORM.DIST(U131,$R$3,$S$3,TRUE)</f>
        <v>5.6674366513285925E-2</v>
      </c>
      <c r="U131">
        <f t="shared" si="123"/>
        <v>278</v>
      </c>
      <c r="AM131" s="2"/>
      <c r="AP131">
        <f t="shared" si="143"/>
        <v>0.236577918694204</v>
      </c>
      <c r="AQ131">
        <f t="shared" si="125"/>
        <v>128</v>
      </c>
      <c r="AT131">
        <f t="shared" ref="AT131:AT168" si="148">(AS131/(AW$9 +1))</f>
        <v>0</v>
      </c>
      <c r="BA131">
        <f t="shared" si="101"/>
        <v>130</v>
      </c>
      <c r="BB131">
        <v>0.45774647887323944</v>
      </c>
      <c r="BC131">
        <v>90.697999999999993</v>
      </c>
      <c r="BF131">
        <f t="shared" si="144"/>
        <v>0.6574163297449398</v>
      </c>
      <c r="BG131">
        <f t="shared" si="127"/>
        <v>128</v>
      </c>
      <c r="BI131">
        <f t="shared" si="103"/>
        <v>130</v>
      </c>
      <c r="BJ131">
        <f t="shared" ref="BJ131:BJ194" si="149">(BI131/(BM$9 +1))</f>
        <v>0.63414634146341464</v>
      </c>
      <c r="BK131">
        <v>53.883000000000003</v>
      </c>
      <c r="BQ131">
        <f t="shared" si="105"/>
        <v>130</v>
      </c>
      <c r="BR131">
        <f t="shared" ref="BR131:BR194" si="150">(BQ131/(BU$9 +1))</f>
        <v>0.42345276872964172</v>
      </c>
      <c r="BS131">
        <v>35.896000000000001</v>
      </c>
      <c r="BV131">
        <f t="shared" si="106"/>
        <v>0.97454664342246444</v>
      </c>
      <c r="BW131">
        <f t="shared" si="129"/>
        <v>128</v>
      </c>
      <c r="BY131">
        <f t="shared" si="107"/>
        <v>130</v>
      </c>
      <c r="BZ131">
        <f t="shared" ref="BZ131:BZ194" si="151">(BY131/(CC$9 +1))</f>
        <v>0.77380952380952384</v>
      </c>
      <c r="CA131" s="2">
        <v>23.3</v>
      </c>
      <c r="CG131">
        <f t="shared" si="109"/>
        <v>130</v>
      </c>
      <c r="CH131">
        <f t="shared" si="146"/>
        <v>130</v>
      </c>
      <c r="CI131">
        <v>71.709999999999994</v>
      </c>
      <c r="CL131">
        <f t="shared" si="110"/>
        <v>0.89394035322982723</v>
      </c>
      <c r="CM131">
        <f t="shared" si="131"/>
        <v>128</v>
      </c>
      <c r="CO131">
        <f t="shared" si="111"/>
        <v>130</v>
      </c>
      <c r="CP131">
        <f t="shared" si="145"/>
        <v>7.3058334269978644</v>
      </c>
      <c r="CQ131">
        <v>14.664899999999999</v>
      </c>
      <c r="CW131">
        <f t="shared" si="112"/>
        <v>130</v>
      </c>
      <c r="CX131">
        <f t="shared" ref="CX131:CX175" si="152">(CW131/($DA$9 +1))</f>
        <v>0.74285714285714288</v>
      </c>
      <c r="CY131" s="50">
        <v>5.3728999999999996</v>
      </c>
      <c r="DB131">
        <f t="shared" si="113"/>
        <v>1</v>
      </c>
      <c r="DC131">
        <f t="shared" si="132"/>
        <v>128</v>
      </c>
      <c r="DK131">
        <f t="shared" si="114"/>
        <v>1</v>
      </c>
      <c r="DL131">
        <f t="shared" si="133"/>
        <v>128</v>
      </c>
      <c r="DO131">
        <f t="shared" ref="DO131:DO194" si="153">(DN131/(DR$9 +1))</f>
        <v>0</v>
      </c>
      <c r="DS131">
        <f t="shared" si="115"/>
        <v>0.35221508392564815</v>
      </c>
      <c r="DT131">
        <f t="shared" si="134"/>
        <v>128</v>
      </c>
      <c r="DW131">
        <f t="shared" ref="DW131:DW194" si="154">(DV131/(DZ$9 +1))</f>
        <v>0</v>
      </c>
      <c r="EE131">
        <f t="shared" ref="EE131:EE194" si="155">(ED131/(EH$9 +1))</f>
        <v>0</v>
      </c>
      <c r="EI131">
        <f t="shared" si="116"/>
        <v>1</v>
      </c>
      <c r="EJ131">
        <f t="shared" si="136"/>
        <v>128</v>
      </c>
      <c r="EM131">
        <f t="shared" ref="EM131:EM194" si="156">(EL131/(EP$9 +1))</f>
        <v>0</v>
      </c>
      <c r="EU131">
        <f t="shared" ref="EU131:EU194" si="157">(ET131/(EX$9 +1))</f>
        <v>0</v>
      </c>
      <c r="EY131">
        <f t="shared" si="118"/>
        <v>6.2420570717782349E-2</v>
      </c>
      <c r="EZ131">
        <f t="shared" si="138"/>
        <v>128</v>
      </c>
      <c r="FC131">
        <f t="shared" ref="FC131:FC194" si="158">(FB131/(FF$9 +1))</f>
        <v>0</v>
      </c>
      <c r="FK131">
        <f t="shared" ref="FK131:FK194" si="159">(FJ131/(FN$9 +1))</f>
        <v>0</v>
      </c>
      <c r="FO131">
        <f t="shared" si="120"/>
        <v>1</v>
      </c>
      <c r="FP131">
        <f t="shared" si="140"/>
        <v>128</v>
      </c>
      <c r="FS131">
        <f t="shared" ref="FS131:FS194" si="160">(FR131/(FV$9 +1))</f>
        <v>0</v>
      </c>
      <c r="FW131">
        <f t="shared" si="121"/>
        <v>1</v>
      </c>
      <c r="FX131">
        <f t="shared" si="141"/>
        <v>128</v>
      </c>
    </row>
    <row r="132" spans="6:180" x14ac:dyDescent="0.25">
      <c r="F132">
        <f t="shared" ref="F132:F195" si="161">_xlfn.NORM.DIST(G132,$D$3,$E$3,TRUE)</f>
        <v>1.3274853342440766E-2</v>
      </c>
      <c r="G132">
        <f t="shared" si="122"/>
        <v>279</v>
      </c>
      <c r="T132">
        <f t="shared" si="147"/>
        <v>5.7382423451419078E-2</v>
      </c>
      <c r="U132">
        <f t="shared" si="123"/>
        <v>279</v>
      </c>
      <c r="AP132">
        <f t="shared" si="143"/>
        <v>0.24487155411793537</v>
      </c>
      <c r="AQ132">
        <f t="shared" si="125"/>
        <v>129</v>
      </c>
      <c r="AT132">
        <f t="shared" si="148"/>
        <v>0</v>
      </c>
      <c r="BA132">
        <f t="shared" ref="BA132:BA195" si="162">BA131+1</f>
        <v>131</v>
      </c>
      <c r="BB132">
        <v>0.46126760563380281</v>
      </c>
      <c r="BC132">
        <v>90.697999999999993</v>
      </c>
      <c r="BF132">
        <f t="shared" si="144"/>
        <v>0.66410383890852898</v>
      </c>
      <c r="BG132">
        <f t="shared" si="127"/>
        <v>129</v>
      </c>
      <c r="BI132">
        <f t="shared" ref="BI132:BI195" si="163">BI131+1</f>
        <v>131</v>
      </c>
      <c r="BJ132">
        <f t="shared" si="149"/>
        <v>0.63902439024390245</v>
      </c>
      <c r="BK132">
        <v>54.005000000000003</v>
      </c>
      <c r="BQ132">
        <f t="shared" ref="BQ132:BQ195" si="164">BQ131+1</f>
        <v>131</v>
      </c>
      <c r="BR132">
        <f t="shared" si="150"/>
        <v>0.42671009771986973</v>
      </c>
      <c r="BS132">
        <v>35.939</v>
      </c>
      <c r="BV132">
        <f t="shared" ref="BV132:BV195" si="165">_xlfn.NORM.DIST(BW132,BT$3,BU$3,TRUE)</f>
        <v>0.97601557894506419</v>
      </c>
      <c r="BW132">
        <f t="shared" si="129"/>
        <v>129</v>
      </c>
      <c r="BY132">
        <f t="shared" ref="BY132:BY168" si="166">BY131+1</f>
        <v>131</v>
      </c>
      <c r="BZ132">
        <f t="shared" si="151"/>
        <v>0.77976190476190477</v>
      </c>
      <c r="CA132" s="2">
        <v>23.44</v>
      </c>
      <c r="CG132">
        <f t="shared" ref="CG132:CG195" si="167">CG131+1</f>
        <v>131</v>
      </c>
      <c r="CH132">
        <f t="shared" si="146"/>
        <v>131</v>
      </c>
      <c r="CI132">
        <v>72.179000000000002</v>
      </c>
      <c r="CL132">
        <f t="shared" ref="CL132:CL195" si="168">_xlfn.NORM.DIST(CM132,CJ$3,CK$3,TRUE)</f>
        <v>0.89843679420787037</v>
      </c>
      <c r="CM132">
        <f t="shared" si="131"/>
        <v>129</v>
      </c>
      <c r="CO132">
        <f t="shared" ref="CO132:CO195" si="169">CO131+1</f>
        <v>131</v>
      </c>
      <c r="CP132">
        <f t="shared" si="145"/>
        <v>7.3620321456670785</v>
      </c>
      <c r="CQ132">
        <v>14.673</v>
      </c>
      <c r="CW132">
        <f t="shared" ref="CW132:CW175" si="170">CW131+1</f>
        <v>131</v>
      </c>
      <c r="CX132">
        <f t="shared" si="152"/>
        <v>0.74857142857142855</v>
      </c>
      <c r="CY132" s="50">
        <v>5.3741000000000003</v>
      </c>
      <c r="DB132">
        <f t="shared" ref="DB132:DB195" si="171">_xlfn.NORM.DIST(DC132,CZ$3,DA$3,TRUE)</f>
        <v>1</v>
      </c>
      <c r="DC132">
        <f t="shared" si="132"/>
        <v>129</v>
      </c>
      <c r="DK132">
        <f t="shared" ref="DK132:DK195" si="172">_xlfn.NORM.DIST(DL132,DI$3,DJ$3,TRUE)</f>
        <v>1</v>
      </c>
      <c r="DL132">
        <f t="shared" si="133"/>
        <v>129</v>
      </c>
      <c r="DO132">
        <f t="shared" si="153"/>
        <v>0</v>
      </c>
      <c r="DS132">
        <f t="shared" ref="DS132:DS195" si="173">_xlfn.NORM.DIST(DT132,DQ$3,DR$3,TRUE)</f>
        <v>0.3570040115710108</v>
      </c>
      <c r="DT132">
        <f t="shared" si="134"/>
        <v>129</v>
      </c>
      <c r="DW132">
        <f t="shared" si="154"/>
        <v>0</v>
      </c>
      <c r="EE132">
        <f t="shared" si="155"/>
        <v>0</v>
      </c>
      <c r="EI132">
        <f t="shared" ref="EI132:EI195" si="174">_xlfn.NORM.DIST(EJ132,EG$3,EH$3,TRUE)</f>
        <v>1</v>
      </c>
      <c r="EJ132">
        <f t="shared" si="136"/>
        <v>129</v>
      </c>
      <c r="EM132">
        <f t="shared" si="156"/>
        <v>0</v>
      </c>
      <c r="EU132">
        <f t="shared" si="157"/>
        <v>0</v>
      </c>
      <c r="EY132">
        <f t="shared" ref="EY132:EY195" si="175">_xlfn.NORM.DIST(EZ132,EW$3,EX$3,TRUE)</f>
        <v>6.3408355098379707E-2</v>
      </c>
      <c r="EZ132">
        <f t="shared" si="138"/>
        <v>129</v>
      </c>
      <c r="FC132">
        <f t="shared" si="158"/>
        <v>0</v>
      </c>
      <c r="FK132">
        <f t="shared" si="159"/>
        <v>0</v>
      </c>
      <c r="FO132">
        <f t="shared" ref="FO132:FO195" si="176">_xlfn.NORM.DIST(FP132,FM$3,FN$3,TRUE)</f>
        <v>1</v>
      </c>
      <c r="FP132">
        <f t="shared" si="140"/>
        <v>129</v>
      </c>
      <c r="FS132">
        <f t="shared" si="160"/>
        <v>0</v>
      </c>
      <c r="FW132">
        <f t="shared" ref="FW132:FW195" si="177">_xlfn.NORM.DIST(FX132,FU$3,FV$3,TRUE)</f>
        <v>1</v>
      </c>
      <c r="FX132">
        <f t="shared" si="141"/>
        <v>129</v>
      </c>
    </row>
    <row r="133" spans="6:180" x14ac:dyDescent="0.25">
      <c r="F133">
        <f t="shared" si="161"/>
        <v>1.3655724740501167E-2</v>
      </c>
      <c r="G133">
        <f t="shared" ref="G133:G196" si="178">G132+1</f>
        <v>280</v>
      </c>
      <c r="T133">
        <f t="shared" si="147"/>
        <v>5.8097421902104082E-2</v>
      </c>
      <c r="U133">
        <f t="shared" ref="U133:U196" si="179">U132+1</f>
        <v>280</v>
      </c>
      <c r="AP133">
        <f t="shared" si="143"/>
        <v>0.2533191802755772</v>
      </c>
      <c r="AQ133">
        <f t="shared" ref="AQ133:AQ196" si="180">AQ132+1</f>
        <v>130</v>
      </c>
      <c r="AT133">
        <f t="shared" si="148"/>
        <v>0</v>
      </c>
      <c r="BA133">
        <f t="shared" si="162"/>
        <v>132</v>
      </c>
      <c r="BB133">
        <v>0.46478873239436619</v>
      </c>
      <c r="BC133">
        <v>90.906000000000006</v>
      </c>
      <c r="BF133">
        <f t="shared" si="144"/>
        <v>0.67073978985438043</v>
      </c>
      <c r="BG133">
        <f t="shared" ref="BG133:BG196" si="181">BG132+1</f>
        <v>130</v>
      </c>
      <c r="BI133">
        <f t="shared" si="163"/>
        <v>132</v>
      </c>
      <c r="BJ133">
        <f t="shared" si="149"/>
        <v>0.64390243902439026</v>
      </c>
      <c r="BK133">
        <v>54.19</v>
      </c>
      <c r="BQ133">
        <f t="shared" si="164"/>
        <v>132</v>
      </c>
      <c r="BR133">
        <f t="shared" si="150"/>
        <v>0.42996742671009774</v>
      </c>
      <c r="BS133">
        <v>36.04</v>
      </c>
      <c r="BV133">
        <f t="shared" si="165"/>
        <v>0.97741261094939846</v>
      </c>
      <c r="BW133">
        <f t="shared" ref="BW133:BW196" si="182">BW132+1</f>
        <v>130</v>
      </c>
      <c r="BY133">
        <f t="shared" si="166"/>
        <v>132</v>
      </c>
      <c r="BZ133">
        <f t="shared" si="151"/>
        <v>0.7857142857142857</v>
      </c>
      <c r="CA133" s="2">
        <v>23.8</v>
      </c>
      <c r="CG133">
        <f t="shared" si="167"/>
        <v>132</v>
      </c>
      <c r="CH133">
        <f t="shared" si="146"/>
        <v>132</v>
      </c>
      <c r="CI133">
        <v>72.471000000000004</v>
      </c>
      <c r="CL133">
        <f t="shared" si="168"/>
        <v>0.9027927866278298</v>
      </c>
      <c r="CM133">
        <f t="shared" ref="CM133:CM196" si="183">CM132+1</f>
        <v>130</v>
      </c>
      <c r="CO133">
        <f t="shared" si="169"/>
        <v>132</v>
      </c>
      <c r="CP133">
        <f t="shared" si="145"/>
        <v>7.4182308643362926</v>
      </c>
      <c r="CQ133">
        <v>14.701000000000001</v>
      </c>
      <c r="CW133">
        <f t="shared" si="170"/>
        <v>132</v>
      </c>
      <c r="CX133">
        <f t="shared" si="152"/>
        <v>0.75428571428571434</v>
      </c>
      <c r="CY133" s="50">
        <v>5.4236000000000004</v>
      </c>
      <c r="DB133">
        <f t="shared" si="171"/>
        <v>1</v>
      </c>
      <c r="DC133">
        <f t="shared" ref="DC133:DC196" si="184">DC132+1</f>
        <v>130</v>
      </c>
      <c r="DK133">
        <f t="shared" si="172"/>
        <v>1</v>
      </c>
      <c r="DL133">
        <f t="shared" ref="DL133:DL196" si="185">DL132+1</f>
        <v>130</v>
      </c>
      <c r="DO133">
        <f t="shared" si="153"/>
        <v>0</v>
      </c>
      <c r="DS133">
        <f t="shared" si="173"/>
        <v>0.36181557697552774</v>
      </c>
      <c r="DT133">
        <f t="shared" ref="DT133:DT196" si="186">DT132+1</f>
        <v>130</v>
      </c>
      <c r="DW133">
        <f t="shared" si="154"/>
        <v>0</v>
      </c>
      <c r="EE133">
        <f t="shared" si="155"/>
        <v>0</v>
      </c>
      <c r="EI133">
        <f t="shared" si="174"/>
        <v>1</v>
      </c>
      <c r="EJ133">
        <f t="shared" ref="EJ133:EJ196" si="187">EJ132+1</f>
        <v>130</v>
      </c>
      <c r="EM133">
        <f t="shared" si="156"/>
        <v>0</v>
      </c>
      <c r="EU133">
        <f t="shared" si="157"/>
        <v>0</v>
      </c>
      <c r="EY133">
        <f t="shared" si="175"/>
        <v>6.4408264158006559E-2</v>
      </c>
      <c r="EZ133">
        <f t="shared" ref="EZ133:EZ196" si="188">EZ132+1</f>
        <v>130</v>
      </c>
      <c r="FC133">
        <f t="shared" si="158"/>
        <v>0</v>
      </c>
      <c r="FK133">
        <f t="shared" si="159"/>
        <v>0</v>
      </c>
      <c r="FO133">
        <f t="shared" si="176"/>
        <v>1</v>
      </c>
      <c r="FP133">
        <f t="shared" ref="FP133:FP196" si="189">FP132+1</f>
        <v>130</v>
      </c>
      <c r="FS133">
        <f t="shared" si="160"/>
        <v>0</v>
      </c>
      <c r="FW133">
        <f t="shared" si="177"/>
        <v>1</v>
      </c>
      <c r="FX133">
        <f t="shared" ref="FX133:FX196" si="190">FX132+1</f>
        <v>130</v>
      </c>
    </row>
    <row r="134" spans="6:180" x14ac:dyDescent="0.25">
      <c r="F134">
        <f t="shared" si="161"/>
        <v>1.4045988345858256E-2</v>
      </c>
      <c r="G134">
        <f t="shared" si="178"/>
        <v>281</v>
      </c>
      <c r="T134">
        <f t="shared" si="147"/>
        <v>5.8819402290459774E-2</v>
      </c>
      <c r="U134">
        <f t="shared" si="179"/>
        <v>281</v>
      </c>
      <c r="AP134">
        <f t="shared" si="143"/>
        <v>0.26191755408021067</v>
      </c>
      <c r="AQ134">
        <f t="shared" si="180"/>
        <v>131</v>
      </c>
      <c r="AT134">
        <f t="shared" si="148"/>
        <v>0</v>
      </c>
      <c r="BA134">
        <f t="shared" si="162"/>
        <v>133</v>
      </c>
      <c r="BB134">
        <v>0.46830985915492956</v>
      </c>
      <c r="BC134" s="1">
        <v>91.218000000000004</v>
      </c>
      <c r="BF134">
        <f t="shared" si="144"/>
        <v>0.67732238316675097</v>
      </c>
      <c r="BG134">
        <f t="shared" si="181"/>
        <v>131</v>
      </c>
      <c r="BI134">
        <f t="shared" si="163"/>
        <v>133</v>
      </c>
      <c r="BJ134">
        <f t="shared" si="149"/>
        <v>0.64878048780487807</v>
      </c>
      <c r="BK134">
        <v>54.88</v>
      </c>
      <c r="BQ134">
        <f t="shared" si="164"/>
        <v>133</v>
      </c>
      <c r="BR134">
        <f t="shared" si="150"/>
        <v>0.43322475570032576</v>
      </c>
      <c r="BS134">
        <v>36.393999999999998</v>
      </c>
      <c r="BV134">
        <f t="shared" si="165"/>
        <v>0.97874040361498416</v>
      </c>
      <c r="BW134">
        <f t="shared" si="182"/>
        <v>131</v>
      </c>
      <c r="BY134">
        <f t="shared" si="166"/>
        <v>133</v>
      </c>
      <c r="BZ134">
        <f t="shared" si="151"/>
        <v>0.79166666666666663</v>
      </c>
      <c r="CA134" s="2">
        <v>24.664999999999999</v>
      </c>
      <c r="CG134">
        <f t="shared" si="167"/>
        <v>133</v>
      </c>
      <c r="CH134">
        <f t="shared" si="146"/>
        <v>133</v>
      </c>
      <c r="CI134">
        <v>72.984999999999999</v>
      </c>
      <c r="CL134">
        <f t="shared" si="168"/>
        <v>0.90701009454111314</v>
      </c>
      <c r="CM134">
        <f t="shared" si="183"/>
        <v>131</v>
      </c>
      <c r="CO134">
        <f t="shared" si="169"/>
        <v>133</v>
      </c>
      <c r="CP134">
        <f t="shared" si="145"/>
        <v>7.4744295830055076</v>
      </c>
      <c r="CQ134">
        <v>14.714</v>
      </c>
      <c r="CW134">
        <f t="shared" si="170"/>
        <v>133</v>
      </c>
      <c r="CX134">
        <f t="shared" si="152"/>
        <v>0.76</v>
      </c>
      <c r="CY134" s="50">
        <v>5.4328000000000003</v>
      </c>
      <c r="DB134">
        <f t="shared" si="171"/>
        <v>1</v>
      </c>
      <c r="DC134">
        <f t="shared" si="184"/>
        <v>131</v>
      </c>
      <c r="DK134">
        <f t="shared" si="172"/>
        <v>1</v>
      </c>
      <c r="DL134">
        <f t="shared" si="185"/>
        <v>131</v>
      </c>
      <c r="DO134">
        <f t="shared" si="153"/>
        <v>0</v>
      </c>
      <c r="DS134">
        <f t="shared" si="173"/>
        <v>0.36664908667326329</v>
      </c>
      <c r="DT134">
        <f t="shared" si="186"/>
        <v>131</v>
      </c>
      <c r="DW134">
        <f t="shared" si="154"/>
        <v>0</v>
      </c>
      <c r="EE134">
        <f t="shared" si="155"/>
        <v>0</v>
      </c>
      <c r="EI134">
        <f t="shared" si="174"/>
        <v>1</v>
      </c>
      <c r="EJ134">
        <f t="shared" si="187"/>
        <v>131</v>
      </c>
      <c r="EM134">
        <f t="shared" si="156"/>
        <v>0</v>
      </c>
      <c r="EU134">
        <f t="shared" si="157"/>
        <v>0</v>
      </c>
      <c r="EY134">
        <f t="shared" si="175"/>
        <v>6.5420382096235713E-2</v>
      </c>
      <c r="EZ134">
        <f t="shared" si="188"/>
        <v>131</v>
      </c>
      <c r="FC134">
        <f t="shared" si="158"/>
        <v>0</v>
      </c>
      <c r="FK134">
        <f t="shared" si="159"/>
        <v>0</v>
      </c>
      <c r="FO134">
        <f t="shared" si="176"/>
        <v>1</v>
      </c>
      <c r="FP134">
        <f t="shared" si="189"/>
        <v>131</v>
      </c>
      <c r="FS134">
        <f t="shared" si="160"/>
        <v>0</v>
      </c>
      <c r="FW134">
        <f t="shared" si="177"/>
        <v>1</v>
      </c>
      <c r="FX134">
        <f t="shared" si="190"/>
        <v>131</v>
      </c>
    </row>
    <row r="135" spans="6:180" x14ac:dyDescent="0.25">
      <c r="F135">
        <f t="shared" si="161"/>
        <v>1.4445827052095229E-2</v>
      </c>
      <c r="G135">
        <f t="shared" si="178"/>
        <v>282</v>
      </c>
      <c r="T135">
        <f t="shared" si="147"/>
        <v>5.9548404899435824E-2</v>
      </c>
      <c r="U135">
        <f t="shared" si="179"/>
        <v>282</v>
      </c>
      <c r="AP135">
        <f t="shared" si="143"/>
        <v>0.27066315884418685</v>
      </c>
      <c r="AQ135">
        <f t="shared" si="180"/>
        <v>132</v>
      </c>
      <c r="AT135">
        <f t="shared" si="148"/>
        <v>0</v>
      </c>
      <c r="BA135">
        <f t="shared" si="162"/>
        <v>134</v>
      </c>
      <c r="BB135">
        <v>0.47183098591549294</v>
      </c>
      <c r="BC135">
        <v>91.647999999999996</v>
      </c>
      <c r="BF135">
        <f t="shared" si="144"/>
        <v>0.68384986935915548</v>
      </c>
      <c r="BG135">
        <f t="shared" si="181"/>
        <v>132</v>
      </c>
      <c r="BI135">
        <f t="shared" si="163"/>
        <v>134</v>
      </c>
      <c r="BJ135">
        <f t="shared" si="149"/>
        <v>0.65365853658536588</v>
      </c>
      <c r="BK135">
        <v>55</v>
      </c>
      <c r="BQ135">
        <f t="shared" si="164"/>
        <v>134</v>
      </c>
      <c r="BR135">
        <f t="shared" si="150"/>
        <v>0.43648208469055377</v>
      </c>
      <c r="BS135">
        <v>37.762</v>
      </c>
      <c r="BV135">
        <f t="shared" si="165"/>
        <v>0.98000157603049154</v>
      </c>
      <c r="BW135">
        <f t="shared" si="182"/>
        <v>132</v>
      </c>
      <c r="BY135">
        <f t="shared" si="166"/>
        <v>134</v>
      </c>
      <c r="BZ135">
        <f t="shared" si="151"/>
        <v>0.79761904761904767</v>
      </c>
      <c r="CA135" s="2">
        <v>25</v>
      </c>
      <c r="CG135">
        <f t="shared" si="167"/>
        <v>134</v>
      </c>
      <c r="CH135">
        <f t="shared" si="146"/>
        <v>134</v>
      </c>
      <c r="CI135">
        <v>73.117999999999995</v>
      </c>
      <c r="CL135">
        <f t="shared" si="168"/>
        <v>0.91109059549221505</v>
      </c>
      <c r="CM135">
        <f t="shared" si="183"/>
        <v>132</v>
      </c>
      <c r="CO135">
        <f t="shared" si="169"/>
        <v>134</v>
      </c>
      <c r="CP135">
        <f t="shared" si="145"/>
        <v>7.5306283016747217</v>
      </c>
      <c r="CQ135">
        <v>14.797000000000001</v>
      </c>
      <c r="CW135">
        <f t="shared" si="170"/>
        <v>134</v>
      </c>
      <c r="CX135">
        <f t="shared" si="152"/>
        <v>0.76571428571428568</v>
      </c>
      <c r="CY135" s="50">
        <v>5.4379</v>
      </c>
      <c r="DB135">
        <f t="shared" si="171"/>
        <v>1</v>
      </c>
      <c r="DC135">
        <f t="shared" si="184"/>
        <v>132</v>
      </c>
      <c r="DK135">
        <f t="shared" si="172"/>
        <v>1</v>
      </c>
      <c r="DL135">
        <f t="shared" si="185"/>
        <v>132</v>
      </c>
      <c r="DO135">
        <f t="shared" si="153"/>
        <v>0</v>
      </c>
      <c r="DS135">
        <f t="shared" si="173"/>
        <v>0.3715038367518127</v>
      </c>
      <c r="DT135">
        <f t="shared" si="186"/>
        <v>132</v>
      </c>
      <c r="DW135">
        <f t="shared" si="154"/>
        <v>0</v>
      </c>
      <c r="EE135">
        <f t="shared" si="155"/>
        <v>0</v>
      </c>
      <c r="EI135">
        <f t="shared" si="174"/>
        <v>1</v>
      </c>
      <c r="EJ135">
        <f t="shared" si="187"/>
        <v>132</v>
      </c>
      <c r="EM135">
        <f t="shared" si="156"/>
        <v>0</v>
      </c>
      <c r="EU135">
        <f t="shared" si="157"/>
        <v>0</v>
      </c>
      <c r="EY135">
        <f t="shared" si="175"/>
        <v>6.6444792572162778E-2</v>
      </c>
      <c r="EZ135">
        <f t="shared" si="188"/>
        <v>132</v>
      </c>
      <c r="FC135">
        <f t="shared" si="158"/>
        <v>0</v>
      </c>
      <c r="FK135">
        <f t="shared" si="159"/>
        <v>0</v>
      </c>
      <c r="FO135">
        <f t="shared" si="176"/>
        <v>1</v>
      </c>
      <c r="FP135">
        <f t="shared" si="189"/>
        <v>132</v>
      </c>
      <c r="FS135">
        <f t="shared" si="160"/>
        <v>0</v>
      </c>
      <c r="FW135">
        <f t="shared" si="177"/>
        <v>1</v>
      </c>
      <c r="FX135">
        <f t="shared" si="190"/>
        <v>132</v>
      </c>
    </row>
    <row r="136" spans="6:180" x14ac:dyDescent="0.25">
      <c r="F136">
        <f t="shared" si="161"/>
        <v>1.4855425878490546E-2</v>
      </c>
      <c r="G136">
        <f t="shared" si="178"/>
        <v>283</v>
      </c>
      <c r="T136">
        <f t="shared" si="147"/>
        <v>6.0284469863780381E-2</v>
      </c>
      <c r="U136">
        <f t="shared" si="179"/>
        <v>283</v>
      </c>
      <c r="AP136">
        <f t="shared" si="143"/>
        <v>0.27955220704320793</v>
      </c>
      <c r="AQ136">
        <f t="shared" si="180"/>
        <v>133</v>
      </c>
      <c r="AT136">
        <f t="shared" si="148"/>
        <v>0</v>
      </c>
      <c r="BA136">
        <f t="shared" si="162"/>
        <v>135</v>
      </c>
      <c r="BB136">
        <v>0.47535211267605632</v>
      </c>
      <c r="BC136">
        <v>91.931034482758619</v>
      </c>
      <c r="BF136">
        <f t="shared" si="144"/>
        <v>0.6903205502084947</v>
      </c>
      <c r="BG136">
        <f t="shared" si="181"/>
        <v>133</v>
      </c>
      <c r="BI136">
        <f t="shared" si="163"/>
        <v>135</v>
      </c>
      <c r="BJ136">
        <f t="shared" si="149"/>
        <v>0.65853658536585369</v>
      </c>
      <c r="BK136">
        <v>55.015000000000001</v>
      </c>
      <c r="BQ136">
        <f t="shared" si="164"/>
        <v>135</v>
      </c>
      <c r="BR136">
        <f t="shared" si="150"/>
        <v>0.43973941368078173</v>
      </c>
      <c r="BS136">
        <v>37.979999999999997</v>
      </c>
      <c r="BV136">
        <f t="shared" si="165"/>
        <v>0.98119869951050087</v>
      </c>
      <c r="BW136">
        <f t="shared" si="182"/>
        <v>133</v>
      </c>
      <c r="BY136">
        <f t="shared" si="166"/>
        <v>135</v>
      </c>
      <c r="BZ136">
        <f t="shared" si="151"/>
        <v>0.8035714285714286</v>
      </c>
      <c r="CA136" s="2">
        <v>25.43</v>
      </c>
      <c r="CG136">
        <f t="shared" si="167"/>
        <v>135</v>
      </c>
      <c r="CH136">
        <f t="shared" si="146"/>
        <v>135</v>
      </c>
      <c r="CI136">
        <v>73.680000000000007</v>
      </c>
      <c r="CL136">
        <f t="shared" si="168"/>
        <v>0.91503627342749971</v>
      </c>
      <c r="CM136">
        <f t="shared" si="183"/>
        <v>133</v>
      </c>
      <c r="CO136">
        <f t="shared" si="169"/>
        <v>135</v>
      </c>
      <c r="CP136">
        <f t="shared" si="145"/>
        <v>7.5868270203439359</v>
      </c>
      <c r="CQ136">
        <v>14.838200000000001</v>
      </c>
      <c r="CW136">
        <f t="shared" si="170"/>
        <v>135</v>
      </c>
      <c r="CX136">
        <f t="shared" si="152"/>
        <v>0.77142857142857146</v>
      </c>
      <c r="CY136" s="50">
        <v>5.4417</v>
      </c>
      <c r="DB136">
        <f t="shared" si="171"/>
        <v>1</v>
      </c>
      <c r="DC136">
        <f t="shared" si="184"/>
        <v>133</v>
      </c>
      <c r="DK136">
        <f t="shared" si="172"/>
        <v>1</v>
      </c>
      <c r="DL136">
        <f t="shared" si="185"/>
        <v>133</v>
      </c>
      <c r="DO136">
        <f t="shared" si="153"/>
        <v>0</v>
      </c>
      <c r="DS136">
        <f t="shared" si="173"/>
        <v>0.37637911315597361</v>
      </c>
      <c r="DT136">
        <f t="shared" si="186"/>
        <v>133</v>
      </c>
      <c r="DW136">
        <f t="shared" si="154"/>
        <v>0</v>
      </c>
      <c r="EE136">
        <f t="shared" si="155"/>
        <v>0</v>
      </c>
      <c r="EI136">
        <f t="shared" si="174"/>
        <v>1</v>
      </c>
      <c r="EJ136">
        <f t="shared" si="187"/>
        <v>133</v>
      </c>
      <c r="EM136">
        <f t="shared" si="156"/>
        <v>0</v>
      </c>
      <c r="EU136">
        <f t="shared" si="157"/>
        <v>0</v>
      </c>
      <c r="EY136">
        <f t="shared" si="175"/>
        <v>6.7481578681702181E-2</v>
      </c>
      <c r="EZ136">
        <f t="shared" si="188"/>
        <v>133</v>
      </c>
      <c r="FC136">
        <f t="shared" si="158"/>
        <v>0</v>
      </c>
      <c r="FK136">
        <f t="shared" si="159"/>
        <v>0</v>
      </c>
      <c r="FO136">
        <f t="shared" si="176"/>
        <v>1</v>
      </c>
      <c r="FP136">
        <f t="shared" si="189"/>
        <v>133</v>
      </c>
      <c r="FS136">
        <f t="shared" si="160"/>
        <v>0</v>
      </c>
      <c r="FW136">
        <f t="shared" si="177"/>
        <v>1</v>
      </c>
      <c r="FX136">
        <f t="shared" si="190"/>
        <v>133</v>
      </c>
    </row>
    <row r="137" spans="6:180" x14ac:dyDescent="0.25">
      <c r="F137">
        <f t="shared" si="161"/>
        <v>1.5274971953594381E-2</v>
      </c>
      <c r="G137">
        <f t="shared" si="178"/>
        <v>284</v>
      </c>
      <c r="T137">
        <f t="shared" si="147"/>
        <v>6.1027637163972394E-2</v>
      </c>
      <c r="U137">
        <f t="shared" si="179"/>
        <v>284</v>
      </c>
      <c r="AP137">
        <f t="shared" si="143"/>
        <v>0.28858064390245475</v>
      </c>
      <c r="AQ137">
        <f t="shared" si="180"/>
        <v>134</v>
      </c>
      <c r="AT137">
        <f t="shared" si="148"/>
        <v>0</v>
      </c>
      <c r="BA137">
        <f t="shared" si="162"/>
        <v>136</v>
      </c>
      <c r="BB137">
        <v>0.47887323943661969</v>
      </c>
      <c r="BC137">
        <v>92.389580661619704</v>
      </c>
      <c r="BF137">
        <f t="shared" si="144"/>
        <v>0.69673278000989525</v>
      </c>
      <c r="BG137">
        <f t="shared" si="181"/>
        <v>134</v>
      </c>
      <c r="BI137">
        <f t="shared" si="163"/>
        <v>136</v>
      </c>
      <c r="BJ137">
        <f t="shared" si="149"/>
        <v>0.6634146341463415</v>
      </c>
      <c r="BK137">
        <v>55.08</v>
      </c>
      <c r="BQ137">
        <f t="shared" si="164"/>
        <v>136</v>
      </c>
      <c r="BR137">
        <f t="shared" si="150"/>
        <v>0.44299674267100975</v>
      </c>
      <c r="BS137">
        <v>38</v>
      </c>
      <c r="BV137">
        <f t="shared" si="165"/>
        <v>0.98233429516676496</v>
      </c>
      <c r="BW137">
        <f t="shared" si="182"/>
        <v>134</v>
      </c>
      <c r="BY137">
        <f t="shared" si="166"/>
        <v>136</v>
      </c>
      <c r="BZ137">
        <f t="shared" si="151"/>
        <v>0.80952380952380953</v>
      </c>
      <c r="CA137">
        <v>25.527999999999999</v>
      </c>
      <c r="CG137">
        <f t="shared" si="167"/>
        <v>136</v>
      </c>
      <c r="CH137">
        <f t="shared" si="146"/>
        <v>136</v>
      </c>
      <c r="CI137">
        <v>73.773769632785886</v>
      </c>
      <c r="CL137">
        <f t="shared" si="168"/>
        <v>0.91884921157378607</v>
      </c>
      <c r="CM137">
        <f t="shared" si="183"/>
        <v>134</v>
      </c>
      <c r="CO137">
        <f t="shared" si="169"/>
        <v>136</v>
      </c>
      <c r="CP137">
        <f t="shared" si="145"/>
        <v>7.64302573901315</v>
      </c>
      <c r="CQ137">
        <v>14.917999999999999</v>
      </c>
      <c r="CW137">
        <f t="shared" si="170"/>
        <v>136</v>
      </c>
      <c r="CX137">
        <f t="shared" si="152"/>
        <v>0.77714285714285714</v>
      </c>
      <c r="CY137" s="50">
        <v>5.4916</v>
      </c>
      <c r="DB137">
        <f t="shared" si="171"/>
        <v>1</v>
      </c>
      <c r="DC137">
        <f t="shared" si="184"/>
        <v>134</v>
      </c>
      <c r="DK137">
        <f t="shared" si="172"/>
        <v>1</v>
      </c>
      <c r="DL137">
        <f t="shared" si="185"/>
        <v>134</v>
      </c>
      <c r="DO137">
        <f t="shared" si="153"/>
        <v>0</v>
      </c>
      <c r="DS137">
        <f t="shared" si="173"/>
        <v>0.38127419199948348</v>
      </c>
      <c r="DT137">
        <f t="shared" si="186"/>
        <v>134</v>
      </c>
      <c r="DW137">
        <f t="shared" si="154"/>
        <v>0</v>
      </c>
      <c r="EE137">
        <f t="shared" si="155"/>
        <v>0</v>
      </c>
      <c r="EI137">
        <f t="shared" si="174"/>
        <v>1</v>
      </c>
      <c r="EJ137">
        <f t="shared" si="187"/>
        <v>134</v>
      </c>
      <c r="EM137">
        <f t="shared" si="156"/>
        <v>0</v>
      </c>
      <c r="EU137">
        <f t="shared" si="157"/>
        <v>0</v>
      </c>
      <c r="EY137">
        <f t="shared" si="175"/>
        <v>6.8530822934753072E-2</v>
      </c>
      <c r="EZ137">
        <f t="shared" si="188"/>
        <v>134</v>
      </c>
      <c r="FC137">
        <f t="shared" si="158"/>
        <v>0</v>
      </c>
      <c r="FK137">
        <f t="shared" si="159"/>
        <v>0</v>
      </c>
      <c r="FO137">
        <f t="shared" si="176"/>
        <v>1</v>
      </c>
      <c r="FP137">
        <f t="shared" si="189"/>
        <v>134</v>
      </c>
      <c r="FS137">
        <f t="shared" si="160"/>
        <v>0</v>
      </c>
      <c r="FW137">
        <f t="shared" si="177"/>
        <v>1</v>
      </c>
      <c r="FX137">
        <f t="shared" si="190"/>
        <v>134</v>
      </c>
    </row>
    <row r="138" spans="6:180" x14ac:dyDescent="0.25">
      <c r="F138">
        <f t="shared" si="161"/>
        <v>1.5704654497363718E-2</v>
      </c>
      <c r="G138">
        <f t="shared" si="178"/>
        <v>285</v>
      </c>
      <c r="T138">
        <f t="shared" si="147"/>
        <v>6.1777946620118165E-2</v>
      </c>
      <c r="U138">
        <f t="shared" si="179"/>
        <v>285</v>
      </c>
      <c r="AP138">
        <f t="shared" si="143"/>
        <v>0.29774415180571795</v>
      </c>
      <c r="AQ138">
        <f t="shared" si="180"/>
        <v>135</v>
      </c>
      <c r="AT138">
        <f t="shared" si="148"/>
        <v>0</v>
      </c>
      <c r="BA138">
        <f t="shared" si="162"/>
        <v>137</v>
      </c>
      <c r="BB138">
        <v>0.48239436619718312</v>
      </c>
      <c r="BC138">
        <v>92.389580661619704</v>
      </c>
      <c r="BF138">
        <f t="shared" si="144"/>
        <v>0.70308496675085408</v>
      </c>
      <c r="BG138">
        <f t="shared" si="181"/>
        <v>135</v>
      </c>
      <c r="BI138">
        <f t="shared" si="163"/>
        <v>137</v>
      </c>
      <c r="BJ138">
        <f t="shared" si="149"/>
        <v>0.66829268292682931</v>
      </c>
      <c r="BK138">
        <v>55.511000000000003</v>
      </c>
      <c r="BQ138">
        <f t="shared" si="164"/>
        <v>137</v>
      </c>
      <c r="BR138">
        <f t="shared" si="150"/>
        <v>0.44625407166123776</v>
      </c>
      <c r="BS138">
        <v>38</v>
      </c>
      <c r="BV138">
        <f t="shared" si="165"/>
        <v>0.98341083172875254</v>
      </c>
      <c r="BW138">
        <f t="shared" si="182"/>
        <v>135</v>
      </c>
      <c r="BY138">
        <f t="shared" si="166"/>
        <v>137</v>
      </c>
      <c r="BZ138">
        <f t="shared" si="151"/>
        <v>0.81547619047619047</v>
      </c>
      <c r="CA138" s="2">
        <v>26.312000000000001</v>
      </c>
      <c r="CG138">
        <f t="shared" si="167"/>
        <v>137</v>
      </c>
      <c r="CH138">
        <f t="shared" si="146"/>
        <v>137</v>
      </c>
      <c r="CI138">
        <v>73.781000000000006</v>
      </c>
      <c r="CL138">
        <f t="shared" si="168"/>
        <v>0.92253158530948576</v>
      </c>
      <c r="CM138">
        <f t="shared" si="183"/>
        <v>135</v>
      </c>
      <c r="CO138">
        <f t="shared" si="169"/>
        <v>137</v>
      </c>
      <c r="CP138">
        <f t="shared" si="145"/>
        <v>7.699224457682365</v>
      </c>
      <c r="CQ138">
        <v>15</v>
      </c>
      <c r="CW138">
        <f t="shared" si="170"/>
        <v>137</v>
      </c>
      <c r="CX138">
        <f t="shared" si="152"/>
        <v>0.78285714285714281</v>
      </c>
      <c r="CY138" s="50">
        <v>5.5015000000000001</v>
      </c>
      <c r="DB138">
        <f t="shared" si="171"/>
        <v>1</v>
      </c>
      <c r="DC138">
        <f t="shared" si="184"/>
        <v>135</v>
      </c>
      <c r="DK138">
        <f t="shared" si="172"/>
        <v>1</v>
      </c>
      <c r="DL138">
        <f t="shared" si="185"/>
        <v>135</v>
      </c>
      <c r="DO138">
        <f t="shared" si="153"/>
        <v>0</v>
      </c>
      <c r="DS138">
        <f t="shared" si="173"/>
        <v>0.38618833988460088</v>
      </c>
      <c r="DT138">
        <f t="shared" si="186"/>
        <v>135</v>
      </c>
      <c r="DW138">
        <f t="shared" si="154"/>
        <v>0</v>
      </c>
      <c r="EE138">
        <f t="shared" si="155"/>
        <v>0</v>
      </c>
      <c r="EI138">
        <f t="shared" si="174"/>
        <v>1</v>
      </c>
      <c r="EJ138">
        <f t="shared" si="187"/>
        <v>135</v>
      </c>
      <c r="EM138">
        <f t="shared" si="156"/>
        <v>0</v>
      </c>
      <c r="EU138">
        <f t="shared" si="157"/>
        <v>0</v>
      </c>
      <c r="EY138">
        <f t="shared" si="175"/>
        <v>6.9592607232239242E-2</v>
      </c>
      <c r="EZ138">
        <f t="shared" si="188"/>
        <v>135</v>
      </c>
      <c r="FC138">
        <f t="shared" si="158"/>
        <v>0</v>
      </c>
      <c r="FK138">
        <f t="shared" si="159"/>
        <v>0</v>
      </c>
      <c r="FO138">
        <f t="shared" si="176"/>
        <v>1</v>
      </c>
      <c r="FP138">
        <f t="shared" si="189"/>
        <v>135</v>
      </c>
      <c r="FS138">
        <f t="shared" si="160"/>
        <v>0</v>
      </c>
      <c r="FW138">
        <f t="shared" si="177"/>
        <v>1</v>
      </c>
      <c r="FX138">
        <f t="shared" si="190"/>
        <v>135</v>
      </c>
    </row>
    <row r="139" spans="6:180" x14ac:dyDescent="0.25">
      <c r="F139">
        <f t="shared" si="161"/>
        <v>1.6144664801832291E-2</v>
      </c>
      <c r="G139">
        <f t="shared" si="178"/>
        <v>286</v>
      </c>
      <c r="T139">
        <f t="shared" si="147"/>
        <v>6.2535437885814477E-2</v>
      </c>
      <c r="U139">
        <f t="shared" si="179"/>
        <v>286</v>
      </c>
      <c r="AP139">
        <f t="shared" si="143"/>
        <v>0.30703815552497604</v>
      </c>
      <c r="AQ139">
        <f t="shared" si="180"/>
        <v>136</v>
      </c>
      <c r="AT139">
        <f t="shared" si="148"/>
        <v>0</v>
      </c>
      <c r="BA139">
        <f t="shared" si="162"/>
        <v>138</v>
      </c>
      <c r="BB139">
        <v>0.4859154929577465</v>
      </c>
      <c r="BC139">
        <v>95.8</v>
      </c>
      <c r="BF139">
        <f t="shared" si="144"/>
        <v>0.70937557320345379</v>
      </c>
      <c r="BG139">
        <f t="shared" si="181"/>
        <v>136</v>
      </c>
      <c r="BI139">
        <f t="shared" si="163"/>
        <v>138</v>
      </c>
      <c r="BJ139">
        <f t="shared" si="149"/>
        <v>0.67317073170731712</v>
      </c>
      <c r="BK139">
        <v>55.752000000000002</v>
      </c>
      <c r="BQ139">
        <f t="shared" si="164"/>
        <v>138</v>
      </c>
      <c r="BR139">
        <f t="shared" si="150"/>
        <v>0.44951140065146578</v>
      </c>
      <c r="BS139">
        <v>38.241</v>
      </c>
      <c r="BV139">
        <f t="shared" si="165"/>
        <v>0.98443072360757167</v>
      </c>
      <c r="BW139">
        <f t="shared" si="182"/>
        <v>136</v>
      </c>
      <c r="BY139">
        <f t="shared" si="166"/>
        <v>138</v>
      </c>
      <c r="BZ139">
        <f t="shared" si="151"/>
        <v>0.8214285714285714</v>
      </c>
      <c r="CA139" s="2">
        <v>30.369</v>
      </c>
      <c r="CG139">
        <f t="shared" si="167"/>
        <v>138</v>
      </c>
      <c r="CH139">
        <f t="shared" si="146"/>
        <v>138</v>
      </c>
      <c r="CI139">
        <v>74.263000000000005</v>
      </c>
      <c r="CL139">
        <f t="shared" si="168"/>
        <v>0.92608565505031981</v>
      </c>
      <c r="CM139">
        <f t="shared" si="183"/>
        <v>136</v>
      </c>
      <c r="CO139">
        <f t="shared" si="169"/>
        <v>138</v>
      </c>
      <c r="CP139">
        <f t="shared" si="145"/>
        <v>7.7554231763515791</v>
      </c>
      <c r="CQ139">
        <v>15.039</v>
      </c>
      <c r="CW139">
        <f t="shared" si="170"/>
        <v>138</v>
      </c>
      <c r="CX139">
        <f t="shared" si="152"/>
        <v>0.78857142857142859</v>
      </c>
      <c r="CY139" s="50">
        <v>5.5156999999999998</v>
      </c>
      <c r="DB139">
        <f t="shared" si="171"/>
        <v>1</v>
      </c>
      <c r="DC139">
        <f t="shared" si="184"/>
        <v>136</v>
      </c>
      <c r="DK139">
        <f t="shared" si="172"/>
        <v>1</v>
      </c>
      <c r="DL139">
        <f t="shared" si="185"/>
        <v>136</v>
      </c>
      <c r="DO139">
        <f t="shared" si="153"/>
        <v>0</v>
      </c>
      <c r="DS139">
        <f t="shared" si="173"/>
        <v>0.39112081422929612</v>
      </c>
      <c r="DT139">
        <f t="shared" si="186"/>
        <v>136</v>
      </c>
      <c r="DW139">
        <f t="shared" si="154"/>
        <v>0</v>
      </c>
      <c r="EE139">
        <f t="shared" si="155"/>
        <v>0</v>
      </c>
      <c r="EI139">
        <f t="shared" si="174"/>
        <v>1</v>
      </c>
      <c r="EJ139">
        <f t="shared" si="187"/>
        <v>136</v>
      </c>
      <c r="EM139">
        <f t="shared" si="156"/>
        <v>0</v>
      </c>
      <c r="EU139">
        <f t="shared" si="157"/>
        <v>0</v>
      </c>
      <c r="EY139">
        <f t="shared" si="175"/>
        <v>7.0667012843030119E-2</v>
      </c>
      <c r="EZ139">
        <f t="shared" si="188"/>
        <v>136</v>
      </c>
      <c r="FC139">
        <f t="shared" si="158"/>
        <v>0</v>
      </c>
      <c r="FK139">
        <f t="shared" si="159"/>
        <v>0</v>
      </c>
      <c r="FO139">
        <f t="shared" si="176"/>
        <v>1</v>
      </c>
      <c r="FP139">
        <f t="shared" si="189"/>
        <v>136</v>
      </c>
      <c r="FS139">
        <f t="shared" si="160"/>
        <v>0</v>
      </c>
      <c r="FW139">
        <f t="shared" si="177"/>
        <v>1</v>
      </c>
      <c r="FX139">
        <f t="shared" si="190"/>
        <v>136</v>
      </c>
    </row>
    <row r="140" spans="6:180" x14ac:dyDescent="0.25">
      <c r="F140">
        <f t="shared" si="161"/>
        <v>1.6595196210291565E-2</v>
      </c>
      <c r="G140">
        <f t="shared" si="178"/>
        <v>287</v>
      </c>
      <c r="T140">
        <f t="shared" si="147"/>
        <v>6.3300150441977551E-2</v>
      </c>
      <c r="U140">
        <f t="shared" si="179"/>
        <v>287</v>
      </c>
      <c r="AP140">
        <f t="shared" si="143"/>
        <v>0.31645782826430513</v>
      </c>
      <c r="AQ140">
        <f t="shared" si="180"/>
        <v>137</v>
      </c>
      <c r="AT140">
        <f t="shared" si="148"/>
        <v>0</v>
      </c>
      <c r="BA140">
        <f t="shared" si="162"/>
        <v>139</v>
      </c>
      <c r="BB140">
        <v>0.48943661971830987</v>
      </c>
      <c r="BC140">
        <v>96.007999999999996</v>
      </c>
      <c r="BF140">
        <f t="shared" si="144"/>
        <v>0.71560311793358822</v>
      </c>
      <c r="BG140">
        <f t="shared" si="181"/>
        <v>137</v>
      </c>
      <c r="BI140">
        <f t="shared" si="163"/>
        <v>139</v>
      </c>
      <c r="BJ140">
        <f t="shared" si="149"/>
        <v>0.67804878048780493</v>
      </c>
      <c r="BK140">
        <v>55.793103448275865</v>
      </c>
      <c r="BQ140">
        <f t="shared" si="164"/>
        <v>139</v>
      </c>
      <c r="BR140">
        <f t="shared" si="150"/>
        <v>0.45276872964169379</v>
      </c>
      <c r="BS140">
        <v>39</v>
      </c>
      <c r="BV140">
        <f t="shared" si="165"/>
        <v>0.98539632919676434</v>
      </c>
      <c r="BW140">
        <f t="shared" si="182"/>
        <v>137</v>
      </c>
      <c r="BY140">
        <f t="shared" si="166"/>
        <v>139</v>
      </c>
      <c r="BZ140">
        <f t="shared" si="151"/>
        <v>0.82738095238095233</v>
      </c>
      <c r="CA140" s="2">
        <v>30.442</v>
      </c>
      <c r="CG140">
        <f t="shared" si="167"/>
        <v>139</v>
      </c>
      <c r="CH140">
        <f t="shared" si="146"/>
        <v>139</v>
      </c>
      <c r="CI140">
        <v>74.725999999999999</v>
      </c>
      <c r="CL140">
        <f t="shared" si="168"/>
        <v>0.92951375917084755</v>
      </c>
      <c r="CM140">
        <f t="shared" si="183"/>
        <v>137</v>
      </c>
      <c r="CO140">
        <f t="shared" si="169"/>
        <v>139</v>
      </c>
      <c r="CP140">
        <f t="shared" si="145"/>
        <v>7.8116218950207932</v>
      </c>
      <c r="CQ140">
        <v>15.173</v>
      </c>
      <c r="CW140">
        <f t="shared" si="170"/>
        <v>139</v>
      </c>
      <c r="CX140">
        <f t="shared" si="152"/>
        <v>0.79428571428571426</v>
      </c>
      <c r="CY140" s="50">
        <v>5.6622000000000003</v>
      </c>
      <c r="DB140">
        <f t="shared" si="171"/>
        <v>1</v>
      </c>
      <c r="DC140">
        <f t="shared" si="184"/>
        <v>137</v>
      </c>
      <c r="DK140">
        <f t="shared" si="172"/>
        <v>1</v>
      </c>
      <c r="DL140">
        <f t="shared" si="185"/>
        <v>137</v>
      </c>
      <c r="DO140">
        <f t="shared" si="153"/>
        <v>0</v>
      </c>
      <c r="DS140">
        <f t="shared" si="173"/>
        <v>0.39607086360181176</v>
      </c>
      <c r="DT140">
        <f t="shared" si="186"/>
        <v>137</v>
      </c>
      <c r="DW140">
        <f t="shared" si="154"/>
        <v>0</v>
      </c>
      <c r="EE140">
        <f t="shared" si="155"/>
        <v>0</v>
      </c>
      <c r="EI140">
        <f t="shared" si="174"/>
        <v>1</v>
      </c>
      <c r="EJ140">
        <f t="shared" si="187"/>
        <v>137</v>
      </c>
      <c r="EM140">
        <f t="shared" si="156"/>
        <v>0</v>
      </c>
      <c r="EU140">
        <f t="shared" si="157"/>
        <v>0</v>
      </c>
      <c r="EY140">
        <f t="shared" si="175"/>
        <v>7.1754120380748174E-2</v>
      </c>
      <c r="EZ140">
        <f t="shared" si="188"/>
        <v>137</v>
      </c>
      <c r="FC140">
        <f t="shared" si="158"/>
        <v>0</v>
      </c>
      <c r="FK140">
        <f t="shared" si="159"/>
        <v>0</v>
      </c>
      <c r="FO140">
        <f t="shared" si="176"/>
        <v>1</v>
      </c>
      <c r="FP140">
        <f t="shared" si="189"/>
        <v>137</v>
      </c>
      <c r="FS140">
        <f t="shared" si="160"/>
        <v>0</v>
      </c>
      <c r="FW140">
        <f t="shared" si="177"/>
        <v>1</v>
      </c>
      <c r="FX140">
        <f t="shared" si="190"/>
        <v>137</v>
      </c>
    </row>
    <row r="141" spans="6:180" x14ac:dyDescent="0.25">
      <c r="F141">
        <f t="shared" si="161"/>
        <v>1.705644409495994E-2</v>
      </c>
      <c r="G141">
        <f t="shared" si="178"/>
        <v>288</v>
      </c>
      <c r="T141">
        <f t="shared" si="147"/>
        <v>6.4072123590640143E-2</v>
      </c>
      <c r="U141">
        <f t="shared" si="179"/>
        <v>288</v>
      </c>
      <c r="AP141">
        <f t="shared" si="143"/>
        <v>0.32599809850842643</v>
      </c>
      <c r="AQ141">
        <f t="shared" si="180"/>
        <v>138</v>
      </c>
      <c r="AT141">
        <f t="shared" si="148"/>
        <v>0</v>
      </c>
      <c r="BA141">
        <f t="shared" si="162"/>
        <v>140</v>
      </c>
      <c r="BB141">
        <v>0.49295774647887325</v>
      </c>
      <c r="BC141">
        <v>96.216999999999999</v>
      </c>
      <c r="BF141">
        <f t="shared" si="144"/>
        <v>0.72176617622631456</v>
      </c>
      <c r="BG141">
        <f t="shared" si="181"/>
        <v>138</v>
      </c>
      <c r="BI141">
        <f t="shared" si="163"/>
        <v>140</v>
      </c>
      <c r="BJ141">
        <f t="shared" si="149"/>
        <v>0.68292682926829273</v>
      </c>
      <c r="BK141">
        <v>55.881</v>
      </c>
      <c r="BQ141">
        <f t="shared" si="164"/>
        <v>140</v>
      </c>
      <c r="BR141">
        <f t="shared" si="150"/>
        <v>0.4560260586319218</v>
      </c>
      <c r="BS141">
        <v>39.494</v>
      </c>
      <c r="BV141">
        <f t="shared" si="165"/>
        <v>0.98630994940290595</v>
      </c>
      <c r="BW141">
        <f t="shared" si="182"/>
        <v>138</v>
      </c>
      <c r="BY141">
        <f t="shared" si="166"/>
        <v>140</v>
      </c>
      <c r="BZ141">
        <f t="shared" si="151"/>
        <v>0.83333333333333337</v>
      </c>
      <c r="CA141">
        <v>30.638999999999999</v>
      </c>
      <c r="CG141">
        <f t="shared" si="167"/>
        <v>140</v>
      </c>
      <c r="CH141">
        <f t="shared" si="146"/>
        <v>140</v>
      </c>
      <c r="CI141">
        <v>74.882000000000005</v>
      </c>
      <c r="CL141">
        <f t="shared" si="168"/>
        <v>0.93281830698217882</v>
      </c>
      <c r="CM141">
        <f t="shared" si="183"/>
        <v>138</v>
      </c>
      <c r="CO141">
        <f t="shared" si="169"/>
        <v>140</v>
      </c>
      <c r="CP141">
        <f t="shared" si="145"/>
        <v>7.8678206136900073</v>
      </c>
      <c r="CQ141">
        <v>15.177</v>
      </c>
      <c r="CW141">
        <f t="shared" si="170"/>
        <v>140</v>
      </c>
      <c r="CX141">
        <f t="shared" si="152"/>
        <v>0.8</v>
      </c>
      <c r="CY141" s="50">
        <v>5.7275999999999998</v>
      </c>
      <c r="DB141">
        <f t="shared" si="171"/>
        <v>1</v>
      </c>
      <c r="DC141">
        <f t="shared" si="184"/>
        <v>138</v>
      </c>
      <c r="DK141">
        <f t="shared" si="172"/>
        <v>1</v>
      </c>
      <c r="DL141">
        <f t="shared" si="185"/>
        <v>138</v>
      </c>
      <c r="DO141">
        <f t="shared" si="153"/>
        <v>0</v>
      </c>
      <c r="DS141">
        <f t="shared" si="173"/>
        <v>0.40103772806234256</v>
      </c>
      <c r="DT141">
        <f t="shared" si="186"/>
        <v>138</v>
      </c>
      <c r="DW141">
        <f t="shared" si="154"/>
        <v>0</v>
      </c>
      <c r="EE141">
        <f t="shared" si="155"/>
        <v>0</v>
      </c>
      <c r="EI141">
        <f t="shared" si="174"/>
        <v>1</v>
      </c>
      <c r="EJ141">
        <f t="shared" si="187"/>
        <v>138</v>
      </c>
      <c r="EM141">
        <f t="shared" si="156"/>
        <v>0</v>
      </c>
      <c r="EU141">
        <f t="shared" si="157"/>
        <v>0</v>
      </c>
      <c r="EY141">
        <f t="shared" si="175"/>
        <v>7.2854009780468673E-2</v>
      </c>
      <c r="EZ141">
        <f t="shared" si="188"/>
        <v>138</v>
      </c>
      <c r="FC141">
        <f t="shared" si="158"/>
        <v>0</v>
      </c>
      <c r="FK141">
        <f t="shared" si="159"/>
        <v>0</v>
      </c>
      <c r="FO141">
        <f t="shared" si="176"/>
        <v>1</v>
      </c>
      <c r="FP141">
        <f t="shared" si="189"/>
        <v>138</v>
      </c>
      <c r="FS141">
        <f t="shared" si="160"/>
        <v>0</v>
      </c>
      <c r="FW141">
        <f t="shared" si="177"/>
        <v>1</v>
      </c>
      <c r="FX141">
        <f t="shared" si="190"/>
        <v>138</v>
      </c>
    </row>
    <row r="142" spans="6:180" x14ac:dyDescent="0.25">
      <c r="F142">
        <f t="shared" si="161"/>
        <v>1.7528605833117467E-2</v>
      </c>
      <c r="G142">
        <f t="shared" si="178"/>
        <v>289</v>
      </c>
      <c r="T142">
        <f t="shared" si="147"/>
        <v>6.48513964487165E-2</v>
      </c>
      <c r="U142">
        <f t="shared" si="179"/>
        <v>289</v>
      </c>
      <c r="AP142">
        <f t="shared" si="143"/>
        <v>0.3356536576626109</v>
      </c>
      <c r="AQ142">
        <f t="shared" si="180"/>
        <v>139</v>
      </c>
      <c r="AT142">
        <f t="shared" si="148"/>
        <v>0</v>
      </c>
      <c r="BA142">
        <f t="shared" si="162"/>
        <v>141</v>
      </c>
      <c r="BB142">
        <v>0.49647887323943662</v>
      </c>
      <c r="BC142">
        <v>96.526427556916104</v>
      </c>
      <c r="BF142">
        <f t="shared" si="144"/>
        <v>0.72786338092662217</v>
      </c>
      <c r="BG142">
        <f t="shared" si="181"/>
        <v>139</v>
      </c>
      <c r="BI142">
        <f t="shared" si="163"/>
        <v>141</v>
      </c>
      <c r="BJ142">
        <f t="shared" si="149"/>
        <v>0.68780487804878043</v>
      </c>
      <c r="BK142">
        <v>56.482758620689651</v>
      </c>
      <c r="BQ142">
        <f t="shared" si="164"/>
        <v>141</v>
      </c>
      <c r="BR142">
        <f t="shared" si="150"/>
        <v>0.45928338762214982</v>
      </c>
      <c r="BS142">
        <v>39.5</v>
      </c>
      <c r="BV142">
        <f t="shared" si="165"/>
        <v>0.98717382639845619</v>
      </c>
      <c r="BW142">
        <f t="shared" si="182"/>
        <v>139</v>
      </c>
      <c r="BY142">
        <f t="shared" si="166"/>
        <v>141</v>
      </c>
      <c r="BZ142">
        <f t="shared" si="151"/>
        <v>0.8392857142857143</v>
      </c>
      <c r="CA142">
        <v>30.87</v>
      </c>
      <c r="CG142">
        <f t="shared" si="167"/>
        <v>141</v>
      </c>
      <c r="CH142">
        <f t="shared" si="146"/>
        <v>141</v>
      </c>
      <c r="CI142">
        <v>75.372</v>
      </c>
      <c r="CL142">
        <f t="shared" si="168"/>
        <v>0.9360017717853315</v>
      </c>
      <c r="CM142">
        <f t="shared" si="183"/>
        <v>139</v>
      </c>
      <c r="CO142">
        <f t="shared" si="169"/>
        <v>141</v>
      </c>
      <c r="CP142">
        <f t="shared" si="145"/>
        <v>7.9240193323592223</v>
      </c>
      <c r="CQ142">
        <v>15.2781</v>
      </c>
      <c r="CW142">
        <f t="shared" si="170"/>
        <v>141</v>
      </c>
      <c r="CX142">
        <f t="shared" si="152"/>
        <v>0.80571428571428572</v>
      </c>
      <c r="CY142" s="50">
        <v>5.7552000000000003</v>
      </c>
      <c r="DB142">
        <f t="shared" si="171"/>
        <v>1</v>
      </c>
      <c r="DC142">
        <f t="shared" si="184"/>
        <v>139</v>
      </c>
      <c r="DK142">
        <f t="shared" si="172"/>
        <v>1</v>
      </c>
      <c r="DL142">
        <f t="shared" si="185"/>
        <v>139</v>
      </c>
      <c r="DO142">
        <f t="shared" si="153"/>
        <v>0</v>
      </c>
      <c r="DS142">
        <f t="shared" si="173"/>
        <v>0.40602063951157741</v>
      </c>
      <c r="DT142">
        <f t="shared" si="186"/>
        <v>139</v>
      </c>
      <c r="DW142">
        <f t="shared" si="154"/>
        <v>0</v>
      </c>
      <c r="EE142">
        <f t="shared" si="155"/>
        <v>0</v>
      </c>
      <c r="EI142">
        <f t="shared" si="174"/>
        <v>1</v>
      </c>
      <c r="EJ142">
        <f t="shared" si="187"/>
        <v>139</v>
      </c>
      <c r="EM142">
        <f t="shared" si="156"/>
        <v>0</v>
      </c>
      <c r="EU142">
        <f t="shared" si="157"/>
        <v>0</v>
      </c>
      <c r="EY142">
        <f t="shared" si="175"/>
        <v>7.3966760275318955E-2</v>
      </c>
      <c r="EZ142">
        <f t="shared" si="188"/>
        <v>139</v>
      </c>
      <c r="FC142">
        <f t="shared" si="158"/>
        <v>0</v>
      </c>
      <c r="FK142">
        <f t="shared" si="159"/>
        <v>0</v>
      </c>
      <c r="FO142">
        <f t="shared" si="176"/>
        <v>1</v>
      </c>
      <c r="FP142">
        <f t="shared" si="189"/>
        <v>139</v>
      </c>
      <c r="FS142">
        <f t="shared" si="160"/>
        <v>0</v>
      </c>
      <c r="FW142">
        <f t="shared" si="177"/>
        <v>1</v>
      </c>
      <c r="FX142">
        <f t="shared" si="190"/>
        <v>139</v>
      </c>
    </row>
    <row r="143" spans="6:180" x14ac:dyDescent="0.25">
      <c r="F143">
        <f t="shared" si="161"/>
        <v>1.8011880781684489E-2</v>
      </c>
      <c r="G143">
        <f t="shared" si="178"/>
        <v>290</v>
      </c>
      <c r="T143">
        <f t="shared" si="147"/>
        <v>6.5638007941737075E-2</v>
      </c>
      <c r="U143">
        <f t="shared" si="179"/>
        <v>290</v>
      </c>
      <c r="AP143">
        <f t="shared" si="143"/>
        <v>0.3454189684670933</v>
      </c>
      <c r="AQ143">
        <f t="shared" si="180"/>
        <v>140</v>
      </c>
      <c r="AT143">
        <f t="shared" si="148"/>
        <v>0</v>
      </c>
      <c r="BA143">
        <f t="shared" si="162"/>
        <v>142</v>
      </c>
      <c r="BB143">
        <v>0.5</v>
      </c>
      <c r="BC143">
        <v>96.526427556916104</v>
      </c>
      <c r="BF143">
        <f t="shared" si="144"/>
        <v>0.73389342319508533</v>
      </c>
      <c r="BG143">
        <f t="shared" si="181"/>
        <v>140</v>
      </c>
      <c r="BI143">
        <f t="shared" si="163"/>
        <v>142</v>
      </c>
      <c r="BJ143">
        <f t="shared" si="149"/>
        <v>0.69268292682926824</v>
      </c>
      <c r="BK143">
        <v>56.737000000000002</v>
      </c>
      <c r="BQ143">
        <f t="shared" si="164"/>
        <v>142</v>
      </c>
      <c r="BR143">
        <f t="shared" si="150"/>
        <v>0.46254071661237783</v>
      </c>
      <c r="BS143">
        <v>39.628</v>
      </c>
      <c r="BV143">
        <f t="shared" si="165"/>
        <v>0.98799014258887086</v>
      </c>
      <c r="BW143">
        <f t="shared" si="182"/>
        <v>140</v>
      </c>
      <c r="BY143">
        <f t="shared" si="166"/>
        <v>142</v>
      </c>
      <c r="BZ143">
        <f t="shared" si="151"/>
        <v>0.84523809523809523</v>
      </c>
      <c r="CA143">
        <v>30.983000000000001</v>
      </c>
      <c r="CG143">
        <f t="shared" si="167"/>
        <v>142</v>
      </c>
      <c r="CH143">
        <f t="shared" si="146"/>
        <v>142</v>
      </c>
      <c r="CI143">
        <v>75.842193080434086</v>
      </c>
      <c r="CL143">
        <f t="shared" si="168"/>
        <v>0.93906668401872462</v>
      </c>
      <c r="CM143">
        <f t="shared" si="183"/>
        <v>140</v>
      </c>
      <c r="CO143">
        <f t="shared" si="169"/>
        <v>142</v>
      </c>
      <c r="CP143">
        <f t="shared" si="145"/>
        <v>7.9802180510284364</v>
      </c>
      <c r="CQ143">
        <v>15.6355</v>
      </c>
      <c r="CW143">
        <f t="shared" si="170"/>
        <v>142</v>
      </c>
      <c r="CX143">
        <f t="shared" si="152"/>
        <v>0.81142857142857139</v>
      </c>
      <c r="CY143" s="50">
        <v>5.76</v>
      </c>
      <c r="DB143">
        <f t="shared" si="171"/>
        <v>1</v>
      </c>
      <c r="DC143">
        <f t="shared" si="184"/>
        <v>140</v>
      </c>
      <c r="DK143">
        <f t="shared" si="172"/>
        <v>1</v>
      </c>
      <c r="DL143">
        <f t="shared" si="185"/>
        <v>140</v>
      </c>
      <c r="DO143">
        <f t="shared" si="153"/>
        <v>0</v>
      </c>
      <c r="DS143">
        <f t="shared" si="173"/>
        <v>0.41101882204583912</v>
      </c>
      <c r="DT143">
        <f t="shared" si="186"/>
        <v>140</v>
      </c>
      <c r="DW143">
        <f t="shared" si="154"/>
        <v>0</v>
      </c>
      <c r="EE143">
        <f t="shared" si="155"/>
        <v>0</v>
      </c>
      <c r="EI143">
        <f t="shared" si="174"/>
        <v>1</v>
      </c>
      <c r="EJ143">
        <f t="shared" si="187"/>
        <v>140</v>
      </c>
      <c r="EM143">
        <f t="shared" si="156"/>
        <v>0</v>
      </c>
      <c r="EU143">
        <f t="shared" si="157"/>
        <v>0</v>
      </c>
      <c r="EY143">
        <f t="shared" si="175"/>
        <v>7.5092450372982164E-2</v>
      </c>
      <c r="EZ143">
        <f t="shared" si="188"/>
        <v>140</v>
      </c>
      <c r="FC143">
        <f t="shared" si="158"/>
        <v>0</v>
      </c>
      <c r="FK143">
        <f t="shared" si="159"/>
        <v>0</v>
      </c>
      <c r="FO143">
        <f t="shared" si="176"/>
        <v>1</v>
      </c>
      <c r="FP143">
        <f t="shared" si="189"/>
        <v>140</v>
      </c>
      <c r="FS143">
        <f t="shared" si="160"/>
        <v>0</v>
      </c>
      <c r="FW143">
        <f t="shared" si="177"/>
        <v>1</v>
      </c>
      <c r="FX143">
        <f t="shared" si="190"/>
        <v>140</v>
      </c>
    </row>
    <row r="144" spans="6:180" x14ac:dyDescent="0.25">
      <c r="F144">
        <f t="shared" si="161"/>
        <v>1.8506470250222559E-2</v>
      </c>
      <c r="G144">
        <f t="shared" si="178"/>
        <v>291</v>
      </c>
      <c r="T144">
        <f t="shared" si="147"/>
        <v>6.6431996797553142E-2</v>
      </c>
      <c r="U144">
        <f t="shared" si="179"/>
        <v>291</v>
      </c>
      <c r="AP144">
        <f t="shared" si="143"/>
        <v>0.35528827416561681</v>
      </c>
      <c r="AQ144">
        <f t="shared" si="180"/>
        <v>141</v>
      </c>
      <c r="AT144">
        <f t="shared" si="148"/>
        <v>0</v>
      </c>
      <c r="BA144">
        <f t="shared" si="162"/>
        <v>143</v>
      </c>
      <c r="BB144">
        <v>0.50352112676056338</v>
      </c>
      <c r="BC144" s="1">
        <v>96.528999999999996</v>
      </c>
      <c r="BF144">
        <f t="shared" si="144"/>
        <v>0.73985505317804101</v>
      </c>
      <c r="BG144">
        <f t="shared" si="181"/>
        <v>141</v>
      </c>
      <c r="BI144">
        <f t="shared" si="163"/>
        <v>143</v>
      </c>
      <c r="BJ144">
        <f t="shared" si="149"/>
        <v>0.69756097560975605</v>
      </c>
      <c r="BK144">
        <v>56.96551724137931</v>
      </c>
      <c r="BQ144">
        <f t="shared" si="164"/>
        <v>143</v>
      </c>
      <c r="BR144">
        <f t="shared" si="150"/>
        <v>0.46579804560260585</v>
      </c>
      <c r="BS144">
        <v>39.628999999999998</v>
      </c>
      <c r="BV144">
        <f t="shared" si="165"/>
        <v>0.98876101978561082</v>
      </c>
      <c r="BW144">
        <f t="shared" si="182"/>
        <v>141</v>
      </c>
      <c r="BY144">
        <f t="shared" si="166"/>
        <v>143</v>
      </c>
      <c r="BZ144">
        <f t="shared" si="151"/>
        <v>0.85119047619047616</v>
      </c>
      <c r="CA144" s="2">
        <v>31.081</v>
      </c>
      <c r="CG144">
        <f t="shared" si="167"/>
        <v>143</v>
      </c>
      <c r="CH144">
        <f t="shared" si="146"/>
        <v>143</v>
      </c>
      <c r="CI144">
        <v>76.081999999999994</v>
      </c>
      <c r="CL144">
        <f t="shared" si="168"/>
        <v>0.94201562451728749</v>
      </c>
      <c r="CM144">
        <f t="shared" si="183"/>
        <v>141</v>
      </c>
      <c r="CO144">
        <f t="shared" si="169"/>
        <v>143</v>
      </c>
      <c r="CP144">
        <f t="shared" si="145"/>
        <v>8.0364167696976505</v>
      </c>
      <c r="CQ144">
        <v>15.680899999999999</v>
      </c>
      <c r="CW144">
        <f t="shared" si="170"/>
        <v>143</v>
      </c>
      <c r="CX144">
        <f t="shared" si="152"/>
        <v>0.81714285714285717</v>
      </c>
      <c r="CY144" s="50">
        <v>5.8186999999999998</v>
      </c>
      <c r="DB144">
        <f t="shared" si="171"/>
        <v>1</v>
      </c>
      <c r="DC144">
        <f t="shared" si="184"/>
        <v>141</v>
      </c>
      <c r="DK144">
        <f t="shared" si="172"/>
        <v>1</v>
      </c>
      <c r="DL144">
        <f t="shared" si="185"/>
        <v>141</v>
      </c>
      <c r="DO144">
        <f t="shared" si="153"/>
        <v>0</v>
      </c>
      <c r="DS144">
        <f t="shared" si="173"/>
        <v>0.41603149231854791</v>
      </c>
      <c r="DT144">
        <f t="shared" si="186"/>
        <v>141</v>
      </c>
      <c r="DW144">
        <f t="shared" si="154"/>
        <v>0</v>
      </c>
      <c r="EE144">
        <f t="shared" si="155"/>
        <v>0</v>
      </c>
      <c r="EI144">
        <f t="shared" si="174"/>
        <v>1</v>
      </c>
      <c r="EJ144">
        <f t="shared" si="187"/>
        <v>141</v>
      </c>
      <c r="EM144">
        <f t="shared" si="156"/>
        <v>0</v>
      </c>
      <c r="EU144">
        <f t="shared" si="157"/>
        <v>0</v>
      </c>
      <c r="EY144">
        <f t="shared" si="175"/>
        <v>7.6231157832113275E-2</v>
      </c>
      <c r="EZ144">
        <f t="shared" si="188"/>
        <v>141</v>
      </c>
      <c r="FC144">
        <f t="shared" si="158"/>
        <v>0</v>
      </c>
      <c r="FK144">
        <f t="shared" si="159"/>
        <v>0</v>
      </c>
      <c r="FO144">
        <f t="shared" si="176"/>
        <v>1</v>
      </c>
      <c r="FP144">
        <f t="shared" si="189"/>
        <v>141</v>
      </c>
      <c r="FS144">
        <f t="shared" si="160"/>
        <v>0</v>
      </c>
      <c r="FW144">
        <f t="shared" si="177"/>
        <v>1</v>
      </c>
      <c r="FX144">
        <f t="shared" si="190"/>
        <v>141</v>
      </c>
    </row>
    <row r="145" spans="6:180" x14ac:dyDescent="0.25">
      <c r="F145">
        <f t="shared" si="161"/>
        <v>1.9012577472337401E-2</v>
      </c>
      <c r="G145">
        <f t="shared" si="178"/>
        <v>292</v>
      </c>
      <c r="T145">
        <f t="shared" si="147"/>
        <v>6.7233401540012297E-2</v>
      </c>
      <c r="U145">
        <f t="shared" si="179"/>
        <v>292</v>
      </c>
      <c r="AP145">
        <f t="shared" si="143"/>
        <v>0.36525560840425519</v>
      </c>
      <c r="AQ145">
        <f t="shared" si="180"/>
        <v>142</v>
      </c>
      <c r="AT145">
        <f t="shared" si="148"/>
        <v>0</v>
      </c>
      <c r="BA145">
        <f t="shared" si="162"/>
        <v>144</v>
      </c>
      <c r="BB145">
        <v>0.50704225352112675</v>
      </c>
      <c r="BC145">
        <v>96.606999999999999</v>
      </c>
      <c r="BF145">
        <f t="shared" si="144"/>
        <v>0.7457470805921077</v>
      </c>
      <c r="BG145">
        <f t="shared" si="181"/>
        <v>142</v>
      </c>
      <c r="BI145">
        <f t="shared" si="163"/>
        <v>144</v>
      </c>
      <c r="BJ145">
        <f t="shared" si="149"/>
        <v>0.70243902439024386</v>
      </c>
      <c r="BK145" s="1">
        <v>57.226382051600275</v>
      </c>
      <c r="BQ145">
        <f t="shared" si="164"/>
        <v>144</v>
      </c>
      <c r="BR145">
        <f t="shared" si="150"/>
        <v>0.46905537459283386</v>
      </c>
      <c r="BS145">
        <v>39.792000000000002</v>
      </c>
      <c r="BV145">
        <f t="shared" si="165"/>
        <v>0.9894885185763671</v>
      </c>
      <c r="BW145">
        <f t="shared" si="182"/>
        <v>142</v>
      </c>
      <c r="BY145">
        <f t="shared" si="166"/>
        <v>144</v>
      </c>
      <c r="BZ145">
        <f t="shared" si="151"/>
        <v>0.8571428571428571</v>
      </c>
      <c r="CA145">
        <v>32</v>
      </c>
      <c r="CG145">
        <f t="shared" si="167"/>
        <v>144</v>
      </c>
      <c r="CH145">
        <f t="shared" si="146"/>
        <v>144</v>
      </c>
      <c r="CI145">
        <v>76.335999999999999</v>
      </c>
      <c r="CL145">
        <f t="shared" si="168"/>
        <v>0.9448512178996199</v>
      </c>
      <c r="CM145">
        <f t="shared" si="183"/>
        <v>142</v>
      </c>
      <c r="CO145">
        <f t="shared" si="169"/>
        <v>144</v>
      </c>
      <c r="CP145">
        <f t="shared" si="145"/>
        <v>8.0926154883668655</v>
      </c>
      <c r="CQ145">
        <v>15.7143</v>
      </c>
      <c r="CW145">
        <f t="shared" si="170"/>
        <v>144</v>
      </c>
      <c r="CX145">
        <f t="shared" si="152"/>
        <v>0.82285714285714284</v>
      </c>
      <c r="CY145" s="50">
        <v>5.9284999999999997</v>
      </c>
      <c r="DB145">
        <f t="shared" si="171"/>
        <v>1</v>
      </c>
      <c r="DC145">
        <f t="shared" si="184"/>
        <v>142</v>
      </c>
      <c r="DK145">
        <f t="shared" si="172"/>
        <v>1</v>
      </c>
      <c r="DL145">
        <f t="shared" si="185"/>
        <v>142</v>
      </c>
      <c r="DO145">
        <f t="shared" si="153"/>
        <v>0</v>
      </c>
      <c r="DS145">
        <f t="shared" si="173"/>
        <v>0.42105785990773065</v>
      </c>
      <c r="DT145">
        <f t="shared" si="186"/>
        <v>142</v>
      </c>
      <c r="DW145">
        <f t="shared" si="154"/>
        <v>0</v>
      </c>
      <c r="EE145">
        <f t="shared" si="155"/>
        <v>0</v>
      </c>
      <c r="EI145">
        <f t="shared" si="174"/>
        <v>1</v>
      </c>
      <c r="EJ145">
        <f t="shared" si="187"/>
        <v>142</v>
      </c>
      <c r="EM145">
        <f t="shared" si="156"/>
        <v>0</v>
      </c>
      <c r="EU145">
        <f t="shared" si="157"/>
        <v>0</v>
      </c>
      <c r="EY145">
        <f t="shared" si="175"/>
        <v>7.7382959638672352E-2</v>
      </c>
      <c r="EZ145">
        <f t="shared" si="188"/>
        <v>142</v>
      </c>
      <c r="FC145">
        <f t="shared" si="158"/>
        <v>0</v>
      </c>
      <c r="FK145">
        <f t="shared" si="159"/>
        <v>0</v>
      </c>
      <c r="FO145">
        <f t="shared" si="176"/>
        <v>1</v>
      </c>
      <c r="FP145">
        <f t="shared" si="189"/>
        <v>142</v>
      </c>
      <c r="FS145">
        <f t="shared" si="160"/>
        <v>0</v>
      </c>
      <c r="FW145">
        <f t="shared" si="177"/>
        <v>1</v>
      </c>
      <c r="FX145">
        <f t="shared" si="190"/>
        <v>142</v>
      </c>
    </row>
    <row r="146" spans="6:180" x14ac:dyDescent="0.25">
      <c r="F146">
        <f t="shared" si="161"/>
        <v>1.9530407575463885E-2</v>
      </c>
      <c r="G146">
        <f t="shared" si="178"/>
        <v>293</v>
      </c>
      <c r="T146">
        <f t="shared" si="147"/>
        <v>6.8042260482606684E-2</v>
      </c>
      <c r="U146">
        <f t="shared" si="179"/>
        <v>293</v>
      </c>
      <c r="AP146">
        <f t="shared" si="143"/>
        <v>0.37531480583326643</v>
      </c>
      <c r="AQ146">
        <f t="shared" si="180"/>
        <v>143</v>
      </c>
      <c r="AT146">
        <f t="shared" si="148"/>
        <v>0</v>
      </c>
      <c r="BA146">
        <f t="shared" si="162"/>
        <v>145</v>
      </c>
      <c r="BB146">
        <v>0.51056338028169013</v>
      </c>
      <c r="BC146">
        <v>97.062068965517241</v>
      </c>
      <c r="BF146">
        <f t="shared" si="144"/>
        <v>0.7515683752230331</v>
      </c>
      <c r="BG146">
        <f t="shared" si="181"/>
        <v>143</v>
      </c>
      <c r="BI146">
        <f t="shared" si="163"/>
        <v>145</v>
      </c>
      <c r="BJ146">
        <f t="shared" si="149"/>
        <v>0.70731707317073167</v>
      </c>
      <c r="BK146">
        <v>58.4</v>
      </c>
      <c r="BQ146">
        <f t="shared" si="164"/>
        <v>145</v>
      </c>
      <c r="BR146">
        <f t="shared" si="150"/>
        <v>0.47231270358306188</v>
      </c>
      <c r="BS146">
        <v>40.5</v>
      </c>
      <c r="BV146">
        <f t="shared" si="165"/>
        <v>0.99017463788355542</v>
      </c>
      <c r="BW146">
        <f t="shared" si="182"/>
        <v>143</v>
      </c>
      <c r="BY146">
        <f t="shared" si="166"/>
        <v>145</v>
      </c>
      <c r="BZ146">
        <f t="shared" si="151"/>
        <v>0.86309523809523814</v>
      </c>
      <c r="CA146">
        <v>32.506</v>
      </c>
      <c r="CG146">
        <f t="shared" si="167"/>
        <v>145</v>
      </c>
      <c r="CH146">
        <f t="shared" si="146"/>
        <v>145</v>
      </c>
      <c r="CI146">
        <v>76.81</v>
      </c>
      <c r="CL146">
        <f t="shared" si="168"/>
        <v>0.94757612609855291</v>
      </c>
      <c r="CM146">
        <f t="shared" si="183"/>
        <v>143</v>
      </c>
      <c r="CO146">
        <f t="shared" si="169"/>
        <v>145</v>
      </c>
      <c r="CP146">
        <f t="shared" si="145"/>
        <v>8.1488142070360787</v>
      </c>
      <c r="CQ146">
        <v>15.7506</v>
      </c>
      <c r="CW146">
        <f t="shared" si="170"/>
        <v>145</v>
      </c>
      <c r="CX146">
        <f t="shared" si="152"/>
        <v>0.82857142857142863</v>
      </c>
      <c r="CY146" s="50">
        <v>5.9569000000000001</v>
      </c>
      <c r="DB146">
        <f t="shared" si="171"/>
        <v>1</v>
      </c>
      <c r="DC146">
        <f t="shared" si="184"/>
        <v>143</v>
      </c>
      <c r="DK146">
        <f t="shared" si="172"/>
        <v>1</v>
      </c>
      <c r="DL146">
        <f t="shared" si="185"/>
        <v>143</v>
      </c>
      <c r="DO146">
        <f t="shared" si="153"/>
        <v>0</v>
      </c>
      <c r="DS146">
        <f t="shared" si="173"/>
        <v>0.42609712768928687</v>
      </c>
      <c r="DT146">
        <f t="shared" si="186"/>
        <v>143</v>
      </c>
      <c r="DW146">
        <f t="shared" si="154"/>
        <v>0</v>
      </c>
      <c r="EE146">
        <f t="shared" si="155"/>
        <v>0</v>
      </c>
      <c r="EI146">
        <f t="shared" si="174"/>
        <v>1</v>
      </c>
      <c r="EJ146">
        <f t="shared" si="187"/>
        <v>143</v>
      </c>
      <c r="EM146">
        <f t="shared" si="156"/>
        <v>0</v>
      </c>
      <c r="EU146">
        <f t="shared" si="157"/>
        <v>0</v>
      </c>
      <c r="EY146">
        <f t="shared" si="175"/>
        <v>7.854793198218403E-2</v>
      </c>
      <c r="EZ146">
        <f t="shared" si="188"/>
        <v>143</v>
      </c>
      <c r="FC146">
        <f t="shared" si="158"/>
        <v>0</v>
      </c>
      <c r="FK146">
        <f t="shared" si="159"/>
        <v>0</v>
      </c>
      <c r="FO146">
        <f t="shared" si="176"/>
        <v>1</v>
      </c>
      <c r="FP146">
        <f t="shared" si="189"/>
        <v>143</v>
      </c>
      <c r="FS146">
        <f t="shared" si="160"/>
        <v>0</v>
      </c>
      <c r="FW146">
        <f t="shared" si="177"/>
        <v>1</v>
      </c>
      <c r="FX146">
        <f t="shared" si="190"/>
        <v>143</v>
      </c>
    </row>
    <row r="147" spans="6:180" x14ac:dyDescent="0.25">
      <c r="F147">
        <f t="shared" si="161"/>
        <v>2.0060167549013849E-2</v>
      </c>
      <c r="G147">
        <f t="shared" si="178"/>
        <v>294</v>
      </c>
      <c r="T147">
        <f t="shared" si="147"/>
        <v>6.8858611722093455E-2</v>
      </c>
      <c r="U147">
        <f t="shared" si="179"/>
        <v>294</v>
      </c>
      <c r="AP147">
        <f t="shared" si="143"/>
        <v>0.38545951338143414</v>
      </c>
      <c r="AQ147">
        <f t="shared" si="180"/>
        <v>144</v>
      </c>
      <c r="AT147">
        <f t="shared" si="148"/>
        <v>0</v>
      </c>
      <c r="BA147">
        <f t="shared" si="162"/>
        <v>146</v>
      </c>
      <c r="BB147">
        <v>0.5140845070422535</v>
      </c>
      <c r="BC147">
        <v>97.153999999999996</v>
      </c>
      <c r="BF147">
        <f t="shared" si="144"/>
        <v>0.75731786733902906</v>
      </c>
      <c r="BG147">
        <f t="shared" si="181"/>
        <v>144</v>
      </c>
      <c r="BI147">
        <f t="shared" si="163"/>
        <v>146</v>
      </c>
      <c r="BJ147">
        <f t="shared" si="149"/>
        <v>0.71219512195121948</v>
      </c>
      <c r="BK147">
        <v>58.856999999999999</v>
      </c>
      <c r="BQ147">
        <f t="shared" si="164"/>
        <v>146</v>
      </c>
      <c r="BR147">
        <f t="shared" si="150"/>
        <v>0.47557003257328989</v>
      </c>
      <c r="BS147">
        <v>41.639000000000003</v>
      </c>
      <c r="BV147">
        <f t="shared" si="165"/>
        <v>0.99082131470192936</v>
      </c>
      <c r="BW147">
        <f t="shared" si="182"/>
        <v>144</v>
      </c>
      <c r="BY147">
        <f t="shared" si="166"/>
        <v>146</v>
      </c>
      <c r="BZ147">
        <f t="shared" si="151"/>
        <v>0.86904761904761907</v>
      </c>
      <c r="CA147" s="2">
        <v>34.521000000000001</v>
      </c>
      <c r="CG147">
        <f t="shared" si="167"/>
        <v>146</v>
      </c>
      <c r="CH147">
        <f t="shared" si="146"/>
        <v>146</v>
      </c>
      <c r="CI147">
        <v>77.174999999999997</v>
      </c>
      <c r="CL147">
        <f t="shared" si="168"/>
        <v>0.95019304204935939</v>
      </c>
      <c r="CM147">
        <f t="shared" si="183"/>
        <v>144</v>
      </c>
      <c r="CO147">
        <f t="shared" si="169"/>
        <v>146</v>
      </c>
      <c r="CP147">
        <f t="shared" si="145"/>
        <v>8.2050129257052937</v>
      </c>
      <c r="CQ147">
        <v>15.875999999999999</v>
      </c>
      <c r="CW147">
        <f t="shared" si="170"/>
        <v>146</v>
      </c>
      <c r="CX147">
        <f t="shared" si="152"/>
        <v>0.8342857142857143</v>
      </c>
      <c r="CY147" s="50">
        <v>5.9984000000000002</v>
      </c>
      <c r="DB147">
        <f t="shared" si="171"/>
        <v>1</v>
      </c>
      <c r="DC147">
        <f t="shared" si="184"/>
        <v>144</v>
      </c>
      <c r="DK147">
        <f t="shared" si="172"/>
        <v>1</v>
      </c>
      <c r="DL147">
        <f t="shared" si="185"/>
        <v>144</v>
      </c>
      <c r="DO147">
        <f t="shared" si="153"/>
        <v>0</v>
      </c>
      <c r="DS147">
        <f t="shared" si="173"/>
        <v>0.43114849221572071</v>
      </c>
      <c r="DT147">
        <f t="shared" si="186"/>
        <v>144</v>
      </c>
      <c r="DW147">
        <f t="shared" si="154"/>
        <v>0</v>
      </c>
      <c r="EE147">
        <f t="shared" si="155"/>
        <v>0</v>
      </c>
      <c r="EI147">
        <f t="shared" si="174"/>
        <v>1</v>
      </c>
      <c r="EJ147">
        <f t="shared" si="187"/>
        <v>144</v>
      </c>
      <c r="EM147">
        <f t="shared" si="156"/>
        <v>0</v>
      </c>
      <c r="EU147">
        <f t="shared" si="157"/>
        <v>0</v>
      </c>
      <c r="EY147">
        <f t="shared" si="175"/>
        <v>7.9726150231927057E-2</v>
      </c>
      <c r="EZ147">
        <f t="shared" si="188"/>
        <v>144</v>
      </c>
      <c r="FC147">
        <f t="shared" si="158"/>
        <v>0</v>
      </c>
      <c r="FK147">
        <f t="shared" si="159"/>
        <v>0</v>
      </c>
      <c r="FO147">
        <f t="shared" si="176"/>
        <v>1</v>
      </c>
      <c r="FP147">
        <f t="shared" si="189"/>
        <v>144</v>
      </c>
      <c r="FS147">
        <f t="shared" si="160"/>
        <v>0</v>
      </c>
      <c r="FW147">
        <f t="shared" si="177"/>
        <v>1</v>
      </c>
      <c r="FX147">
        <f t="shared" si="190"/>
        <v>144</v>
      </c>
    </row>
    <row r="148" spans="6:180" x14ac:dyDescent="0.25">
      <c r="F148">
        <f t="shared" si="161"/>
        <v>2.0602066210868339E-2</v>
      </c>
      <c r="G148">
        <f t="shared" si="178"/>
        <v>295</v>
      </c>
      <c r="T148">
        <f t="shared" si="147"/>
        <v>6.968249313208999E-2</v>
      </c>
      <c r="U148">
        <f t="shared" si="179"/>
        <v>295</v>
      </c>
      <c r="AP148">
        <f t="shared" si="143"/>
        <v>0.39568320216917563</v>
      </c>
      <c r="AQ148">
        <f t="shared" si="180"/>
        <v>145</v>
      </c>
      <c r="AT148">
        <f t="shared" si="148"/>
        <v>0</v>
      </c>
      <c r="BA148">
        <f t="shared" si="162"/>
        <v>147</v>
      </c>
      <c r="BB148">
        <v>0.51760563380281688</v>
      </c>
      <c r="BC148">
        <v>97.882999999999996</v>
      </c>
      <c r="BF148">
        <f t="shared" si="144"/>
        <v>0.76299454801892153</v>
      </c>
      <c r="BG148">
        <f t="shared" si="181"/>
        <v>145</v>
      </c>
      <c r="BI148">
        <f t="shared" si="163"/>
        <v>147</v>
      </c>
      <c r="BJ148">
        <f t="shared" si="149"/>
        <v>0.71707317073170729</v>
      </c>
      <c r="BK148">
        <v>59.908999999999999</v>
      </c>
      <c r="BQ148">
        <f t="shared" si="164"/>
        <v>147</v>
      </c>
      <c r="BR148">
        <f t="shared" si="150"/>
        <v>0.47882736156351791</v>
      </c>
      <c r="BS148">
        <v>42.411999999999999</v>
      </c>
      <c r="BV148">
        <f t="shared" si="165"/>
        <v>0.99143042400599912</v>
      </c>
      <c r="BW148">
        <f t="shared" si="182"/>
        <v>145</v>
      </c>
      <c r="BY148">
        <f t="shared" si="166"/>
        <v>147</v>
      </c>
      <c r="BZ148">
        <f t="shared" si="151"/>
        <v>0.875</v>
      </c>
      <c r="CA148">
        <v>35.159999999999997</v>
      </c>
      <c r="CG148">
        <f t="shared" si="167"/>
        <v>147</v>
      </c>
      <c r="CH148">
        <f t="shared" si="146"/>
        <v>147</v>
      </c>
      <c r="CI148">
        <v>77.694000000000003</v>
      </c>
      <c r="CL148">
        <f t="shared" si="168"/>
        <v>0.95270468354873683</v>
      </c>
      <c r="CM148">
        <f t="shared" si="183"/>
        <v>145</v>
      </c>
      <c r="CO148">
        <f t="shared" si="169"/>
        <v>147</v>
      </c>
      <c r="CP148">
        <f t="shared" si="145"/>
        <v>8.2612116443745087</v>
      </c>
      <c r="CQ148" s="2">
        <v>16.176600000000001</v>
      </c>
      <c r="CW148">
        <f t="shared" si="170"/>
        <v>147</v>
      </c>
      <c r="CX148">
        <f t="shared" si="152"/>
        <v>0.84</v>
      </c>
      <c r="CY148" s="50">
        <v>6.1025</v>
      </c>
      <c r="DB148">
        <f t="shared" si="171"/>
        <v>1</v>
      </c>
      <c r="DC148">
        <f t="shared" si="184"/>
        <v>145</v>
      </c>
      <c r="DK148">
        <f t="shared" si="172"/>
        <v>1</v>
      </c>
      <c r="DL148">
        <f t="shared" si="185"/>
        <v>145</v>
      </c>
      <c r="DO148">
        <f t="shared" si="153"/>
        <v>0</v>
      </c>
      <c r="DS148">
        <f t="shared" si="173"/>
        <v>0.43621114410003758</v>
      </c>
      <c r="DT148">
        <f t="shared" si="186"/>
        <v>145</v>
      </c>
      <c r="DW148">
        <f t="shared" si="154"/>
        <v>0</v>
      </c>
      <c r="EE148">
        <f t="shared" si="155"/>
        <v>0</v>
      </c>
      <c r="EI148">
        <f t="shared" si="174"/>
        <v>1</v>
      </c>
      <c r="EJ148">
        <f t="shared" si="187"/>
        <v>145</v>
      </c>
      <c r="EM148">
        <f t="shared" si="156"/>
        <v>0</v>
      </c>
      <c r="EU148">
        <f t="shared" si="157"/>
        <v>0</v>
      </c>
      <c r="EY148">
        <f t="shared" si="175"/>
        <v>8.0917688913063224E-2</v>
      </c>
      <c r="EZ148">
        <f t="shared" si="188"/>
        <v>145</v>
      </c>
      <c r="FC148">
        <f t="shared" si="158"/>
        <v>0</v>
      </c>
      <c r="FK148">
        <f t="shared" si="159"/>
        <v>0</v>
      </c>
      <c r="FO148">
        <f t="shared" si="176"/>
        <v>1</v>
      </c>
      <c r="FP148">
        <f t="shared" si="189"/>
        <v>145</v>
      </c>
      <c r="FS148">
        <f t="shared" si="160"/>
        <v>0</v>
      </c>
      <c r="FW148">
        <f t="shared" si="177"/>
        <v>1</v>
      </c>
      <c r="FX148">
        <f t="shared" si="190"/>
        <v>145</v>
      </c>
    </row>
    <row r="149" spans="6:180" x14ac:dyDescent="0.25">
      <c r="F149">
        <f t="shared" si="161"/>
        <v>2.1156314172196745E-2</v>
      </c>
      <c r="G149">
        <f t="shared" si="178"/>
        <v>296</v>
      </c>
      <c r="T149">
        <f t="shared" si="147"/>
        <v>7.051394235664335E-2</v>
      </c>
      <c r="U149">
        <f t="shared" si="179"/>
        <v>296</v>
      </c>
      <c r="AP149">
        <f t="shared" si="143"/>
        <v>0.40597918002365552</v>
      </c>
      <c r="AQ149">
        <f t="shared" si="180"/>
        <v>146</v>
      </c>
      <c r="AT149">
        <f t="shared" si="148"/>
        <v>0</v>
      </c>
      <c r="BA149">
        <f t="shared" si="162"/>
        <v>148</v>
      </c>
      <c r="BB149">
        <v>0.52112676056338025</v>
      </c>
      <c r="BC149">
        <v>97.882999999999996</v>
      </c>
      <c r="BF149">
        <f t="shared" si="144"/>
        <v>0.76859746939560758</v>
      </c>
      <c r="BG149">
        <f t="shared" si="181"/>
        <v>146</v>
      </c>
      <c r="BI149">
        <f t="shared" si="163"/>
        <v>148</v>
      </c>
      <c r="BJ149">
        <f t="shared" si="149"/>
        <v>0.7219512195121951</v>
      </c>
      <c r="BK149">
        <v>60.654000000000003</v>
      </c>
      <c r="BQ149">
        <f t="shared" si="164"/>
        <v>148</v>
      </c>
      <c r="BR149">
        <f t="shared" si="150"/>
        <v>0.48208469055374592</v>
      </c>
      <c r="BS149">
        <v>42.423999999999999</v>
      </c>
      <c r="BV149">
        <f t="shared" si="165"/>
        <v>0.99200377881783885</v>
      </c>
      <c r="BW149">
        <f t="shared" si="182"/>
        <v>146</v>
      </c>
      <c r="BY149">
        <f t="shared" si="166"/>
        <v>148</v>
      </c>
      <c r="BZ149">
        <f t="shared" si="151"/>
        <v>0.88095238095238093</v>
      </c>
      <c r="CA149" s="2">
        <v>36.473999999999997</v>
      </c>
      <c r="CG149">
        <f t="shared" si="167"/>
        <v>148</v>
      </c>
      <c r="CH149">
        <f t="shared" si="146"/>
        <v>148</v>
      </c>
      <c r="CI149">
        <v>77.745000000000005</v>
      </c>
      <c r="CL149">
        <f t="shared" si="168"/>
        <v>0.95511378729654939</v>
      </c>
      <c r="CM149">
        <f t="shared" si="183"/>
        <v>146</v>
      </c>
      <c r="CO149">
        <f t="shared" si="169"/>
        <v>148</v>
      </c>
      <c r="CP149">
        <f t="shared" si="145"/>
        <v>8.3174103630437219</v>
      </c>
      <c r="CQ149">
        <v>16.2715</v>
      </c>
      <c r="CW149">
        <f t="shared" si="170"/>
        <v>148</v>
      </c>
      <c r="CX149">
        <f t="shared" si="152"/>
        <v>0.84571428571428575</v>
      </c>
      <c r="CY149" s="50">
        <v>6.1391</v>
      </c>
      <c r="DB149">
        <f t="shared" si="171"/>
        <v>1</v>
      </c>
      <c r="DC149">
        <f t="shared" si="184"/>
        <v>146</v>
      </c>
      <c r="DK149">
        <f t="shared" si="172"/>
        <v>1</v>
      </c>
      <c r="DL149">
        <f t="shared" si="185"/>
        <v>146</v>
      </c>
      <c r="DO149">
        <f t="shared" si="153"/>
        <v>0</v>
      </c>
      <c r="DS149">
        <f t="shared" si="173"/>
        <v>0.4412842684045008</v>
      </c>
      <c r="DT149">
        <f t="shared" si="186"/>
        <v>146</v>
      </c>
      <c r="DW149">
        <f t="shared" si="154"/>
        <v>0</v>
      </c>
      <c r="EE149">
        <f t="shared" si="155"/>
        <v>0</v>
      </c>
      <c r="EI149">
        <f t="shared" si="174"/>
        <v>1</v>
      </c>
      <c r="EJ149">
        <f t="shared" si="187"/>
        <v>146</v>
      </c>
      <c r="EM149">
        <f t="shared" si="156"/>
        <v>0</v>
      </c>
      <c r="EU149">
        <f t="shared" si="157"/>
        <v>0</v>
      </c>
      <c r="EY149">
        <f t="shared" si="175"/>
        <v>8.2122621682711408E-2</v>
      </c>
      <c r="EZ149">
        <f t="shared" si="188"/>
        <v>146</v>
      </c>
      <c r="FC149">
        <f t="shared" si="158"/>
        <v>0</v>
      </c>
      <c r="FK149">
        <f t="shared" si="159"/>
        <v>0</v>
      </c>
      <c r="FO149">
        <f t="shared" si="176"/>
        <v>1</v>
      </c>
      <c r="FP149">
        <f t="shared" si="189"/>
        <v>146</v>
      </c>
      <c r="FS149">
        <f t="shared" si="160"/>
        <v>0</v>
      </c>
      <c r="FW149">
        <f t="shared" si="177"/>
        <v>1</v>
      </c>
      <c r="FX149">
        <f t="shared" si="190"/>
        <v>146</v>
      </c>
    </row>
    <row r="150" spans="6:180" x14ac:dyDescent="0.25">
      <c r="F150">
        <f t="shared" si="161"/>
        <v>2.172312380058607E-2</v>
      </c>
      <c r="G150">
        <f t="shared" si="178"/>
        <v>297</v>
      </c>
      <c r="T150">
        <f t="shared" si="147"/>
        <v>7.1352996803776325E-2</v>
      </c>
      <c r="U150">
        <f t="shared" si="179"/>
        <v>297</v>
      </c>
      <c r="AM150" s="2"/>
      <c r="AP150">
        <f t="shared" si="143"/>
        <v>0.41634060455625932</v>
      </c>
      <c r="AQ150">
        <f t="shared" si="180"/>
        <v>147</v>
      </c>
      <c r="AT150">
        <f t="shared" si="148"/>
        <v>0</v>
      </c>
      <c r="BA150">
        <f t="shared" si="162"/>
        <v>149</v>
      </c>
      <c r="BB150">
        <v>0.52464788732394363</v>
      </c>
      <c r="BC150" s="1">
        <v>98.82</v>
      </c>
      <c r="BF150">
        <f t="shared" si="144"/>
        <v>0.77412574481547414</v>
      </c>
      <c r="BG150">
        <f t="shared" si="181"/>
        <v>147</v>
      </c>
      <c r="BI150">
        <f t="shared" si="163"/>
        <v>149</v>
      </c>
      <c r="BJ150">
        <f t="shared" si="149"/>
        <v>0.72682926829268291</v>
      </c>
      <c r="BK150">
        <v>61.183</v>
      </c>
      <c r="BQ150">
        <f t="shared" si="164"/>
        <v>149</v>
      </c>
      <c r="BR150">
        <f t="shared" si="150"/>
        <v>0.48534201954397393</v>
      </c>
      <c r="BS150">
        <v>42.582000000000001</v>
      </c>
      <c r="BV150">
        <f t="shared" si="165"/>
        <v>0.99254313042580511</v>
      </c>
      <c r="BW150">
        <f t="shared" si="182"/>
        <v>147</v>
      </c>
      <c r="BY150">
        <f t="shared" si="166"/>
        <v>149</v>
      </c>
      <c r="BZ150">
        <f t="shared" si="151"/>
        <v>0.88690476190476186</v>
      </c>
      <c r="CA150" s="2">
        <v>37.975999999999999</v>
      </c>
      <c r="CG150">
        <f t="shared" si="167"/>
        <v>149</v>
      </c>
      <c r="CH150">
        <f t="shared" si="146"/>
        <v>149</v>
      </c>
      <c r="CI150">
        <v>78.599999999999994</v>
      </c>
      <c r="CL150">
        <f t="shared" si="168"/>
        <v>0.95742310313117396</v>
      </c>
      <c r="CM150">
        <f t="shared" si="183"/>
        <v>147</v>
      </c>
      <c r="CO150">
        <f t="shared" si="169"/>
        <v>149</v>
      </c>
      <c r="CP150">
        <f t="shared" si="145"/>
        <v>8.3736090817129369</v>
      </c>
      <c r="CQ150">
        <v>16.346</v>
      </c>
      <c r="CW150">
        <f t="shared" si="170"/>
        <v>149</v>
      </c>
      <c r="CX150">
        <f t="shared" si="152"/>
        <v>0.85142857142857142</v>
      </c>
      <c r="CY150" s="50">
        <v>6.2508999999999997</v>
      </c>
      <c r="DB150">
        <f t="shared" si="171"/>
        <v>1</v>
      </c>
      <c r="DC150">
        <f t="shared" si="184"/>
        <v>147</v>
      </c>
      <c r="DK150">
        <f t="shared" si="172"/>
        <v>1</v>
      </c>
      <c r="DL150">
        <f t="shared" si="185"/>
        <v>147</v>
      </c>
      <c r="DO150">
        <f t="shared" si="153"/>
        <v>0</v>
      </c>
      <c r="DS150">
        <f t="shared" si="173"/>
        <v>0.44636704503393759</v>
      </c>
      <c r="DT150">
        <f t="shared" si="186"/>
        <v>147</v>
      </c>
      <c r="DW150">
        <f t="shared" si="154"/>
        <v>0</v>
      </c>
      <c r="EE150">
        <f t="shared" si="155"/>
        <v>0</v>
      </c>
      <c r="EI150">
        <f t="shared" si="174"/>
        <v>1</v>
      </c>
      <c r="EJ150">
        <f t="shared" si="187"/>
        <v>147</v>
      </c>
      <c r="EM150">
        <f t="shared" si="156"/>
        <v>0</v>
      </c>
      <c r="EU150">
        <f t="shared" si="157"/>
        <v>0</v>
      </c>
      <c r="EY150">
        <f t="shared" si="175"/>
        <v>8.3341021305974011E-2</v>
      </c>
      <c r="EZ150">
        <f t="shared" si="188"/>
        <v>147</v>
      </c>
      <c r="FC150">
        <f t="shared" si="158"/>
        <v>0</v>
      </c>
      <c r="FK150">
        <f t="shared" si="159"/>
        <v>0</v>
      </c>
      <c r="FO150">
        <f t="shared" si="176"/>
        <v>1</v>
      </c>
      <c r="FP150">
        <f t="shared" si="189"/>
        <v>147</v>
      </c>
      <c r="FS150">
        <f t="shared" si="160"/>
        <v>0</v>
      </c>
      <c r="FW150">
        <f t="shared" si="177"/>
        <v>1</v>
      </c>
      <c r="FX150">
        <f t="shared" si="190"/>
        <v>147</v>
      </c>
    </row>
    <row r="151" spans="6:180" x14ac:dyDescent="0.25">
      <c r="F151">
        <f t="shared" si="161"/>
        <v>2.2302709181464327E-2</v>
      </c>
      <c r="G151">
        <f t="shared" si="178"/>
        <v>298</v>
      </c>
      <c r="T151">
        <f t="shared" si="147"/>
        <v>7.2199693639010243E-2</v>
      </c>
      <c r="U151">
        <f t="shared" si="179"/>
        <v>298</v>
      </c>
      <c r="AP151">
        <f t="shared" si="143"/>
        <v>0.42676049676007349</v>
      </c>
      <c r="AQ151">
        <f t="shared" si="180"/>
        <v>148</v>
      </c>
      <c r="AT151">
        <f t="shared" si="148"/>
        <v>0</v>
      </c>
      <c r="BA151">
        <f t="shared" si="162"/>
        <v>150</v>
      </c>
      <c r="BB151">
        <v>0.528169014084507</v>
      </c>
      <c r="BC151">
        <v>98.908000000000001</v>
      </c>
      <c r="BF151">
        <f t="shared" si="144"/>
        <v>0.77957854891459277</v>
      </c>
      <c r="BG151">
        <f t="shared" si="181"/>
        <v>148</v>
      </c>
      <c r="BI151">
        <f t="shared" si="163"/>
        <v>150</v>
      </c>
      <c r="BJ151">
        <f t="shared" si="149"/>
        <v>0.73170731707317072</v>
      </c>
      <c r="BK151">
        <v>61.274000000000001</v>
      </c>
      <c r="BQ151">
        <f t="shared" si="164"/>
        <v>150</v>
      </c>
      <c r="BR151">
        <f t="shared" si="150"/>
        <v>0.48859934853420195</v>
      </c>
      <c r="BS151">
        <v>42.996000000000002</v>
      </c>
      <c r="BV151">
        <f t="shared" si="165"/>
        <v>0.99305016874467078</v>
      </c>
      <c r="BW151">
        <f t="shared" si="182"/>
        <v>148</v>
      </c>
      <c r="BY151">
        <f t="shared" si="166"/>
        <v>150</v>
      </c>
      <c r="BZ151">
        <f t="shared" si="151"/>
        <v>0.8928571428571429</v>
      </c>
      <c r="CA151" s="2">
        <v>37.976999999999997</v>
      </c>
      <c r="CG151">
        <f t="shared" si="167"/>
        <v>150</v>
      </c>
      <c r="CH151">
        <f t="shared" si="146"/>
        <v>150</v>
      </c>
      <c r="CI151">
        <v>78.600091010631687</v>
      </c>
      <c r="CL151">
        <f t="shared" si="168"/>
        <v>0.95963538846815133</v>
      </c>
      <c r="CM151">
        <f t="shared" si="183"/>
        <v>148</v>
      </c>
      <c r="CO151">
        <f t="shared" si="169"/>
        <v>150</v>
      </c>
      <c r="CP151">
        <f t="shared" si="145"/>
        <v>8.4298078003821519</v>
      </c>
      <c r="CQ151">
        <v>16.464700000000001</v>
      </c>
      <c r="CW151">
        <f t="shared" si="170"/>
        <v>150</v>
      </c>
      <c r="CX151">
        <f t="shared" si="152"/>
        <v>0.8571428571428571</v>
      </c>
      <c r="CY151" s="50">
        <v>6.2925000000000004</v>
      </c>
      <c r="DB151">
        <f t="shared" si="171"/>
        <v>1</v>
      </c>
      <c r="DC151">
        <f t="shared" si="184"/>
        <v>148</v>
      </c>
      <c r="DK151">
        <f t="shared" si="172"/>
        <v>1</v>
      </c>
      <c r="DL151">
        <f t="shared" si="185"/>
        <v>148</v>
      </c>
      <c r="DO151">
        <f t="shared" si="153"/>
        <v>0</v>
      </c>
      <c r="DS151">
        <f t="shared" si="173"/>
        <v>0.45145864913327766</v>
      </c>
      <c r="DT151">
        <f t="shared" si="186"/>
        <v>148</v>
      </c>
      <c r="DW151">
        <f t="shared" si="154"/>
        <v>0</v>
      </c>
      <c r="EE151">
        <f t="shared" si="155"/>
        <v>0</v>
      </c>
      <c r="EI151">
        <f t="shared" si="174"/>
        <v>1</v>
      </c>
      <c r="EJ151">
        <f t="shared" si="187"/>
        <v>148</v>
      </c>
      <c r="EM151">
        <f t="shared" si="156"/>
        <v>0</v>
      </c>
      <c r="EU151">
        <f t="shared" si="157"/>
        <v>0</v>
      </c>
      <c r="EY151">
        <f t="shared" si="175"/>
        <v>8.4572959631923045E-2</v>
      </c>
      <c r="EZ151">
        <f t="shared" si="188"/>
        <v>148</v>
      </c>
      <c r="FC151">
        <f t="shared" si="158"/>
        <v>0</v>
      </c>
      <c r="FK151">
        <f t="shared" si="159"/>
        <v>0</v>
      </c>
      <c r="FO151">
        <f t="shared" si="176"/>
        <v>1</v>
      </c>
      <c r="FP151">
        <f t="shared" si="189"/>
        <v>148</v>
      </c>
      <c r="FS151">
        <f t="shared" si="160"/>
        <v>0</v>
      </c>
      <c r="FW151">
        <f t="shared" si="177"/>
        <v>1</v>
      </c>
      <c r="FX151">
        <f t="shared" si="190"/>
        <v>148</v>
      </c>
    </row>
    <row r="152" spans="6:180" x14ac:dyDescent="0.25">
      <c r="F152">
        <f t="shared" si="161"/>
        <v>2.2895286077803254E-2</v>
      </c>
      <c r="G152">
        <f t="shared" si="178"/>
        <v>299</v>
      </c>
      <c r="T152">
        <f t="shared" si="147"/>
        <v>7.3054069778865555E-2</v>
      </c>
      <c r="U152">
        <f t="shared" si="179"/>
        <v>299</v>
      </c>
      <c r="AM152" s="2"/>
      <c r="AP152">
        <f t="shared" si="143"/>
        <v>0.43723175508249629</v>
      </c>
      <c r="AQ152">
        <f t="shared" si="180"/>
        <v>149</v>
      </c>
      <c r="AT152">
        <f t="shared" si="148"/>
        <v>0</v>
      </c>
      <c r="BA152">
        <f t="shared" si="162"/>
        <v>151</v>
      </c>
      <c r="BB152">
        <v>0.53169014084507038</v>
      </c>
      <c r="BC152">
        <v>99.132000000000005</v>
      </c>
      <c r="BF152">
        <f t="shared" si="144"/>
        <v>0.78495511761265913</v>
      </c>
      <c r="BG152">
        <f t="shared" si="181"/>
        <v>149</v>
      </c>
      <c r="BI152">
        <f t="shared" si="163"/>
        <v>151</v>
      </c>
      <c r="BJ152">
        <f t="shared" si="149"/>
        <v>0.73658536585365852</v>
      </c>
      <c r="BK152">
        <v>61.633000000000003</v>
      </c>
      <c r="BQ152">
        <f t="shared" si="164"/>
        <v>151</v>
      </c>
      <c r="BR152">
        <f t="shared" si="150"/>
        <v>0.49185667752442996</v>
      </c>
      <c r="BS152">
        <v>43.47</v>
      </c>
      <c r="BV152">
        <f t="shared" si="165"/>
        <v>0.99352652280771003</v>
      </c>
      <c r="BW152">
        <f t="shared" si="182"/>
        <v>149</v>
      </c>
      <c r="BY152">
        <f t="shared" si="166"/>
        <v>151</v>
      </c>
      <c r="BZ152">
        <f t="shared" si="151"/>
        <v>0.89880952380952384</v>
      </c>
      <c r="CA152" s="2">
        <v>38.624000000000002</v>
      </c>
      <c r="CG152">
        <f t="shared" si="167"/>
        <v>151</v>
      </c>
      <c r="CH152">
        <f t="shared" si="146"/>
        <v>151</v>
      </c>
      <c r="CI152">
        <v>78.600999999999999</v>
      </c>
      <c r="CL152">
        <f t="shared" si="168"/>
        <v>0.96175340295070577</v>
      </c>
      <c r="CM152">
        <f t="shared" si="183"/>
        <v>149</v>
      </c>
      <c r="CO152">
        <f t="shared" si="169"/>
        <v>151</v>
      </c>
      <c r="CP152">
        <f t="shared" si="145"/>
        <v>8.4860065190513652</v>
      </c>
      <c r="CQ152">
        <v>16.559999999999999</v>
      </c>
      <c r="CW152">
        <f t="shared" si="170"/>
        <v>151</v>
      </c>
      <c r="CX152">
        <f t="shared" si="152"/>
        <v>0.86285714285714288</v>
      </c>
      <c r="CY152" s="50">
        <v>6.3360000000000003</v>
      </c>
      <c r="DB152">
        <f t="shared" si="171"/>
        <v>1</v>
      </c>
      <c r="DC152">
        <f t="shared" si="184"/>
        <v>149</v>
      </c>
      <c r="DK152">
        <f t="shared" si="172"/>
        <v>1</v>
      </c>
      <c r="DL152">
        <f t="shared" si="185"/>
        <v>149</v>
      </c>
      <c r="DO152">
        <f t="shared" si="153"/>
        <v>0</v>
      </c>
      <c r="DS152">
        <f t="shared" si="173"/>
        <v>0.45655825148900359</v>
      </c>
      <c r="DT152">
        <f t="shared" si="186"/>
        <v>149</v>
      </c>
      <c r="DW152">
        <f t="shared" si="154"/>
        <v>0</v>
      </c>
      <c r="EE152">
        <f t="shared" si="155"/>
        <v>0</v>
      </c>
      <c r="EI152">
        <f t="shared" si="174"/>
        <v>1</v>
      </c>
      <c r="EJ152">
        <f t="shared" si="187"/>
        <v>149</v>
      </c>
      <c r="EM152">
        <f t="shared" si="156"/>
        <v>0</v>
      </c>
      <c r="EU152">
        <f t="shared" si="157"/>
        <v>0</v>
      </c>
      <c r="EY152">
        <f t="shared" si="175"/>
        <v>8.5818507569553129E-2</v>
      </c>
      <c r="EZ152">
        <f t="shared" si="188"/>
        <v>149</v>
      </c>
      <c r="FC152">
        <f t="shared" si="158"/>
        <v>0</v>
      </c>
      <c r="FK152">
        <f t="shared" si="159"/>
        <v>0</v>
      </c>
      <c r="FO152">
        <f t="shared" si="176"/>
        <v>1</v>
      </c>
      <c r="FP152">
        <f t="shared" si="189"/>
        <v>149</v>
      </c>
      <c r="FS152">
        <f t="shared" si="160"/>
        <v>0</v>
      </c>
      <c r="FW152">
        <f t="shared" si="177"/>
        <v>1</v>
      </c>
      <c r="FX152">
        <f t="shared" si="190"/>
        <v>149</v>
      </c>
    </row>
    <row r="153" spans="6:180" x14ac:dyDescent="0.25">
      <c r="F153">
        <f t="shared" si="161"/>
        <v>2.3501071888085923E-2</v>
      </c>
      <c r="G153">
        <f t="shared" si="178"/>
        <v>300</v>
      </c>
      <c r="T153">
        <f t="shared" si="147"/>
        <v>7.3916161884342205E-2</v>
      </c>
      <c r="U153">
        <f t="shared" si="179"/>
        <v>300</v>
      </c>
      <c r="AP153">
        <f t="shared" si="143"/>
        <v>0.44774716992579433</v>
      </c>
      <c r="AQ153">
        <f t="shared" si="180"/>
        <v>150</v>
      </c>
      <c r="AT153">
        <f t="shared" si="148"/>
        <v>0</v>
      </c>
      <c r="BA153">
        <f t="shared" si="162"/>
        <v>152</v>
      </c>
      <c r="BB153">
        <v>0.53521126760563376</v>
      </c>
      <c r="BC153">
        <v>99.973799969663119</v>
      </c>
      <c r="BF153">
        <f t="shared" si="144"/>
        <v>0.79025474802579576</v>
      </c>
      <c r="BG153">
        <f t="shared" si="181"/>
        <v>150</v>
      </c>
      <c r="BI153">
        <f t="shared" si="163"/>
        <v>152</v>
      </c>
      <c r="BJ153">
        <f t="shared" si="149"/>
        <v>0.74146341463414633</v>
      </c>
      <c r="BK153">
        <v>62.161000000000001</v>
      </c>
      <c r="BQ153">
        <f t="shared" si="164"/>
        <v>152</v>
      </c>
      <c r="BR153">
        <f t="shared" si="150"/>
        <v>0.49511400651465798</v>
      </c>
      <c r="BS153">
        <v>43.598999999999997</v>
      </c>
      <c r="BV153">
        <f t="shared" si="165"/>
        <v>0.99397376138133464</v>
      </c>
      <c r="BW153">
        <f t="shared" si="182"/>
        <v>150</v>
      </c>
      <c r="BY153">
        <f t="shared" si="166"/>
        <v>152</v>
      </c>
      <c r="BZ153">
        <f t="shared" si="151"/>
        <v>0.90476190476190477</v>
      </c>
      <c r="CA153">
        <v>38.722000000000001</v>
      </c>
      <c r="CG153">
        <f t="shared" si="167"/>
        <v>152</v>
      </c>
      <c r="CH153">
        <f t="shared" si="146"/>
        <v>152</v>
      </c>
      <c r="CI153">
        <v>79.534000000000006</v>
      </c>
      <c r="CL153">
        <f t="shared" si="168"/>
        <v>0.96377990331956631</v>
      </c>
      <c r="CM153">
        <f t="shared" si="183"/>
        <v>150</v>
      </c>
      <c r="CO153">
        <f t="shared" si="169"/>
        <v>152</v>
      </c>
      <c r="CP153">
        <f t="shared" si="145"/>
        <v>8.5422052377205802</v>
      </c>
      <c r="CQ153">
        <v>16.718</v>
      </c>
      <c r="CW153">
        <f t="shared" si="170"/>
        <v>152</v>
      </c>
      <c r="CX153">
        <f t="shared" si="152"/>
        <v>0.86857142857142855</v>
      </c>
      <c r="CY153" s="50">
        <v>6.4450000000000003</v>
      </c>
      <c r="DB153">
        <f t="shared" si="171"/>
        <v>1</v>
      </c>
      <c r="DC153">
        <f t="shared" si="184"/>
        <v>150</v>
      </c>
      <c r="DK153">
        <f t="shared" si="172"/>
        <v>1</v>
      </c>
      <c r="DL153">
        <f t="shared" si="185"/>
        <v>150</v>
      </c>
      <c r="DO153">
        <f t="shared" si="153"/>
        <v>0</v>
      </c>
      <c r="DS153">
        <f t="shared" si="173"/>
        <v>0.4616650189341876</v>
      </c>
      <c r="DT153">
        <f t="shared" si="186"/>
        <v>150</v>
      </c>
      <c r="DW153">
        <f t="shared" si="154"/>
        <v>0</v>
      </c>
      <c r="EE153">
        <f t="shared" si="155"/>
        <v>0</v>
      </c>
      <c r="EI153">
        <f t="shared" si="174"/>
        <v>1</v>
      </c>
      <c r="EJ153">
        <f t="shared" si="187"/>
        <v>150</v>
      </c>
      <c r="EM153">
        <f t="shared" si="156"/>
        <v>0</v>
      </c>
      <c r="EU153">
        <f t="shared" si="157"/>
        <v>0</v>
      </c>
      <c r="EY153">
        <f t="shared" si="175"/>
        <v>8.7077735063708653E-2</v>
      </c>
      <c r="EZ153">
        <f t="shared" si="188"/>
        <v>150</v>
      </c>
      <c r="FC153">
        <f t="shared" si="158"/>
        <v>0</v>
      </c>
      <c r="FK153">
        <f t="shared" si="159"/>
        <v>0</v>
      </c>
      <c r="FO153">
        <f t="shared" si="176"/>
        <v>1</v>
      </c>
      <c r="FP153">
        <f t="shared" si="189"/>
        <v>150</v>
      </c>
      <c r="FS153">
        <f t="shared" si="160"/>
        <v>0</v>
      </c>
      <c r="FW153">
        <f t="shared" si="177"/>
        <v>1</v>
      </c>
      <c r="FX153">
        <f t="shared" si="190"/>
        <v>150</v>
      </c>
    </row>
    <row r="154" spans="6:180" x14ac:dyDescent="0.25">
      <c r="F154">
        <f t="shared" si="161"/>
        <v>2.4120285602526666E-2</v>
      </c>
      <c r="G154">
        <f t="shared" si="178"/>
        <v>301</v>
      </c>
      <c r="T154">
        <f t="shared" si="147"/>
        <v>7.4786006354379181E-2</v>
      </c>
      <c r="U154">
        <f t="shared" si="179"/>
        <v>301</v>
      </c>
      <c r="AP154">
        <f t="shared" si="143"/>
        <v>0.45829943852632665</v>
      </c>
      <c r="AQ154">
        <f t="shared" si="180"/>
        <v>151</v>
      </c>
      <c r="AT154">
        <f t="shared" si="148"/>
        <v>0</v>
      </c>
      <c r="BA154">
        <f t="shared" si="162"/>
        <v>153</v>
      </c>
      <c r="BB154">
        <v>0.53873239436619713</v>
      </c>
      <c r="BC154">
        <v>101.631</v>
      </c>
      <c r="BF154">
        <f t="shared" si="144"/>
        <v>0.79547679829948392</v>
      </c>
      <c r="BG154">
        <f t="shared" si="181"/>
        <v>151</v>
      </c>
      <c r="BI154">
        <f t="shared" si="163"/>
        <v>153</v>
      </c>
      <c r="BJ154">
        <f t="shared" si="149"/>
        <v>0.74634146341463414</v>
      </c>
      <c r="BK154">
        <v>63.241</v>
      </c>
      <c r="BQ154">
        <f t="shared" si="164"/>
        <v>153</v>
      </c>
      <c r="BR154">
        <f t="shared" si="150"/>
        <v>0.49837133550488599</v>
      </c>
      <c r="BS154">
        <v>45</v>
      </c>
      <c r="BV154">
        <f t="shared" si="165"/>
        <v>0.99439339369298507</v>
      </c>
      <c r="BW154">
        <f t="shared" si="182"/>
        <v>151</v>
      </c>
      <c r="BY154">
        <f t="shared" si="166"/>
        <v>153</v>
      </c>
      <c r="BZ154">
        <f t="shared" si="151"/>
        <v>0.9107142857142857</v>
      </c>
      <c r="CA154" s="2">
        <v>39.975000000000001</v>
      </c>
      <c r="CG154">
        <f t="shared" si="167"/>
        <v>153</v>
      </c>
      <c r="CH154">
        <f t="shared" si="146"/>
        <v>153</v>
      </c>
      <c r="CI154">
        <v>79.965999999999994</v>
      </c>
      <c r="CL154">
        <f t="shared" si="168"/>
        <v>0.9657176385084153</v>
      </c>
      <c r="CM154">
        <f t="shared" si="183"/>
        <v>151</v>
      </c>
      <c r="CO154">
        <f t="shared" si="169"/>
        <v>153</v>
      </c>
      <c r="CP154">
        <f t="shared" si="145"/>
        <v>8.5984039563897934</v>
      </c>
      <c r="CQ154">
        <v>17</v>
      </c>
      <c r="CW154">
        <f t="shared" si="170"/>
        <v>153</v>
      </c>
      <c r="CX154">
        <f t="shared" si="152"/>
        <v>0.87428571428571433</v>
      </c>
      <c r="CY154" s="50">
        <v>6.5065999999999997</v>
      </c>
      <c r="DB154">
        <f t="shared" si="171"/>
        <v>1</v>
      </c>
      <c r="DC154">
        <f t="shared" si="184"/>
        <v>151</v>
      </c>
      <c r="DK154">
        <f t="shared" si="172"/>
        <v>1</v>
      </c>
      <c r="DL154">
        <f t="shared" si="185"/>
        <v>151</v>
      </c>
      <c r="DO154">
        <f t="shared" si="153"/>
        <v>0</v>
      </c>
      <c r="DS154">
        <f t="shared" si="173"/>
        <v>0.46677811475678482</v>
      </c>
      <c r="DT154">
        <f t="shared" si="186"/>
        <v>151</v>
      </c>
      <c r="DW154">
        <f t="shared" si="154"/>
        <v>0</v>
      </c>
      <c r="EE154">
        <f t="shared" si="155"/>
        <v>0</v>
      </c>
      <c r="EI154">
        <f t="shared" si="174"/>
        <v>1</v>
      </c>
      <c r="EJ154">
        <f t="shared" si="187"/>
        <v>151</v>
      </c>
      <c r="EM154">
        <f t="shared" si="156"/>
        <v>0</v>
      </c>
      <c r="EU154">
        <f t="shared" si="157"/>
        <v>0</v>
      </c>
      <c r="EY154">
        <f t="shared" si="175"/>
        <v>8.8350711070992571E-2</v>
      </c>
      <c r="EZ154">
        <f t="shared" si="188"/>
        <v>151</v>
      </c>
      <c r="FC154">
        <f t="shared" si="158"/>
        <v>0</v>
      </c>
      <c r="FK154">
        <f t="shared" si="159"/>
        <v>0</v>
      </c>
      <c r="FO154">
        <f t="shared" si="176"/>
        <v>1</v>
      </c>
      <c r="FP154">
        <f t="shared" si="189"/>
        <v>151</v>
      </c>
      <c r="FS154">
        <f t="shared" si="160"/>
        <v>0</v>
      </c>
      <c r="FW154">
        <f t="shared" si="177"/>
        <v>1</v>
      </c>
      <c r="FX154">
        <f t="shared" si="190"/>
        <v>151</v>
      </c>
    </row>
    <row r="155" spans="6:180" x14ac:dyDescent="0.25">
      <c r="F155">
        <f t="shared" si="161"/>
        <v>2.4753147757530687E-2</v>
      </c>
      <c r="G155">
        <f t="shared" si="178"/>
        <v>302</v>
      </c>
      <c r="T155">
        <f t="shared" si="147"/>
        <v>7.5663639319296386E-2</v>
      </c>
      <c r="U155">
        <f t="shared" si="179"/>
        <v>302</v>
      </c>
      <c r="AP155">
        <f t="shared" si="143"/>
        <v>0.46888118016130087</v>
      </c>
      <c r="AQ155">
        <f t="shared" si="180"/>
        <v>152</v>
      </c>
      <c r="AT155">
        <f t="shared" si="148"/>
        <v>0</v>
      </c>
      <c r="BA155">
        <f t="shared" si="162"/>
        <v>154</v>
      </c>
      <c r="BB155">
        <v>0.54225352112676062</v>
      </c>
      <c r="BC155">
        <v>102.18</v>
      </c>
      <c r="BF155">
        <f t="shared" si="144"/>
        <v>0.80062068736303127</v>
      </c>
      <c r="BG155">
        <f t="shared" si="181"/>
        <v>152</v>
      </c>
      <c r="BI155">
        <f t="shared" si="163"/>
        <v>154</v>
      </c>
      <c r="BJ155">
        <f t="shared" si="149"/>
        <v>0.75121951219512195</v>
      </c>
      <c r="BK155">
        <v>63.276000000000003</v>
      </c>
      <c r="BQ155">
        <f t="shared" si="164"/>
        <v>154</v>
      </c>
      <c r="BR155">
        <f t="shared" si="150"/>
        <v>0.50162866449511401</v>
      </c>
      <c r="BS155">
        <v>45</v>
      </c>
      <c r="BV155">
        <f t="shared" si="165"/>
        <v>0.99478687026312063</v>
      </c>
      <c r="BW155">
        <f t="shared" si="182"/>
        <v>152</v>
      </c>
      <c r="BY155">
        <f t="shared" si="166"/>
        <v>154</v>
      </c>
      <c r="BZ155">
        <f t="shared" si="151"/>
        <v>0.91666666666666663</v>
      </c>
      <c r="CA155">
        <v>40.012999999999998</v>
      </c>
      <c r="CG155">
        <f t="shared" si="167"/>
        <v>154</v>
      </c>
      <c r="CH155">
        <f t="shared" si="146"/>
        <v>154</v>
      </c>
      <c r="CI155">
        <v>81.135999999999996</v>
      </c>
      <c r="CL155">
        <f t="shared" si="168"/>
        <v>0.96756934497019031</v>
      </c>
      <c r="CM155">
        <f t="shared" si="183"/>
        <v>152</v>
      </c>
      <c r="CO155">
        <f t="shared" si="169"/>
        <v>154</v>
      </c>
      <c r="CP155">
        <f t="shared" si="145"/>
        <v>8.6546026750590084</v>
      </c>
      <c r="CQ155">
        <v>17.018000000000001</v>
      </c>
      <c r="CW155">
        <f t="shared" si="170"/>
        <v>154</v>
      </c>
      <c r="CX155">
        <f t="shared" si="152"/>
        <v>0.88</v>
      </c>
      <c r="CY155" s="50">
        <v>6.5280000000000005</v>
      </c>
      <c r="DB155">
        <f t="shared" si="171"/>
        <v>1</v>
      </c>
      <c r="DC155">
        <f t="shared" si="184"/>
        <v>152</v>
      </c>
      <c r="DK155">
        <f t="shared" si="172"/>
        <v>1</v>
      </c>
      <c r="DL155">
        <f t="shared" si="185"/>
        <v>152</v>
      </c>
      <c r="DO155">
        <f t="shared" si="153"/>
        <v>0</v>
      </c>
      <c r="DS155">
        <f t="shared" si="173"/>
        <v>0.47189669911085019</v>
      </c>
      <c r="DT155">
        <f t="shared" si="186"/>
        <v>152</v>
      </c>
      <c r="DW155">
        <f t="shared" si="154"/>
        <v>0</v>
      </c>
      <c r="EE155">
        <f t="shared" si="155"/>
        <v>0</v>
      </c>
      <c r="EI155">
        <f t="shared" si="174"/>
        <v>1</v>
      </c>
      <c r="EJ155">
        <f t="shared" si="187"/>
        <v>152</v>
      </c>
      <c r="EM155">
        <f t="shared" si="156"/>
        <v>0</v>
      </c>
      <c r="EU155">
        <f t="shared" si="157"/>
        <v>0</v>
      </c>
      <c r="EY155">
        <f t="shared" si="175"/>
        <v>8.9637503535664423E-2</v>
      </c>
      <c r="EZ155">
        <f t="shared" si="188"/>
        <v>152</v>
      </c>
      <c r="FC155">
        <f t="shared" si="158"/>
        <v>0</v>
      </c>
      <c r="FK155">
        <f t="shared" si="159"/>
        <v>0</v>
      </c>
      <c r="FO155">
        <f t="shared" si="176"/>
        <v>1</v>
      </c>
      <c r="FP155">
        <f t="shared" si="189"/>
        <v>152</v>
      </c>
      <c r="FS155">
        <f t="shared" si="160"/>
        <v>0</v>
      </c>
      <c r="FW155">
        <f t="shared" si="177"/>
        <v>1</v>
      </c>
      <c r="FX155">
        <f t="shared" si="190"/>
        <v>152</v>
      </c>
    </row>
    <row r="156" spans="6:180" x14ac:dyDescent="0.25">
      <c r="F156">
        <f t="shared" si="161"/>
        <v>2.5399880388382579E-2</v>
      </c>
      <c r="G156">
        <f t="shared" si="178"/>
        <v>303</v>
      </c>
      <c r="T156">
        <f t="shared" si="147"/>
        <v>7.6549096634217856E-2</v>
      </c>
      <c r="U156">
        <f t="shared" si="179"/>
        <v>303</v>
      </c>
      <c r="AP156">
        <f t="shared" si="143"/>
        <v>0.47948495163031424</v>
      </c>
      <c r="AQ156">
        <f t="shared" si="180"/>
        <v>153</v>
      </c>
      <c r="AT156">
        <f t="shared" si="148"/>
        <v>0</v>
      </c>
      <c r="BA156">
        <f t="shared" si="162"/>
        <v>155</v>
      </c>
      <c r="BB156">
        <v>0.54577464788732399</v>
      </c>
      <c r="BC156">
        <v>102.36</v>
      </c>
      <c r="BF156">
        <f t="shared" si="144"/>
        <v>0.80568589460711726</v>
      </c>
      <c r="BG156">
        <f t="shared" si="181"/>
        <v>153</v>
      </c>
      <c r="BI156">
        <f t="shared" si="163"/>
        <v>155</v>
      </c>
      <c r="BJ156">
        <f t="shared" si="149"/>
        <v>0.75609756097560976</v>
      </c>
      <c r="BK156">
        <v>63.712000000000003</v>
      </c>
      <c r="BQ156">
        <f t="shared" si="164"/>
        <v>155</v>
      </c>
      <c r="BR156">
        <f t="shared" si="150"/>
        <v>0.50488599348534202</v>
      </c>
      <c r="BS156">
        <v>45.738</v>
      </c>
      <c r="BV156">
        <f t="shared" si="165"/>
        <v>0.99515558383232161</v>
      </c>
      <c r="BW156">
        <f t="shared" si="182"/>
        <v>153</v>
      </c>
      <c r="BY156">
        <f t="shared" si="166"/>
        <v>155</v>
      </c>
      <c r="BZ156">
        <f t="shared" si="151"/>
        <v>0.92261904761904767</v>
      </c>
      <c r="CA156" s="2">
        <v>40.393000000000001</v>
      </c>
      <c r="CG156">
        <f t="shared" si="167"/>
        <v>155</v>
      </c>
      <c r="CH156">
        <f t="shared" si="146"/>
        <v>155</v>
      </c>
      <c r="CI156">
        <v>81.436999999999998</v>
      </c>
      <c r="CL156">
        <f t="shared" si="168"/>
        <v>0.9693377422384053</v>
      </c>
      <c r="CM156">
        <f t="shared" si="183"/>
        <v>153</v>
      </c>
      <c r="CO156">
        <f t="shared" si="169"/>
        <v>155</v>
      </c>
      <c r="CP156">
        <f t="shared" si="145"/>
        <v>8.7108013937282234</v>
      </c>
      <c r="CQ156">
        <v>17.157399999999999</v>
      </c>
      <c r="CW156">
        <f t="shared" si="170"/>
        <v>155</v>
      </c>
      <c r="CX156">
        <f t="shared" si="152"/>
        <v>0.88571428571428568</v>
      </c>
      <c r="CY156" s="50">
        <v>6.7478999999999996</v>
      </c>
      <c r="DB156">
        <f t="shared" si="171"/>
        <v>1</v>
      </c>
      <c r="DC156">
        <f t="shared" si="184"/>
        <v>153</v>
      </c>
      <c r="DK156">
        <f t="shared" si="172"/>
        <v>1</v>
      </c>
      <c r="DL156">
        <f t="shared" si="185"/>
        <v>153</v>
      </c>
      <c r="DO156">
        <f t="shared" si="153"/>
        <v>0</v>
      </c>
      <c r="DS156">
        <f t="shared" si="173"/>
        <v>0.47701992943034122</v>
      </c>
      <c r="DT156">
        <f t="shared" si="186"/>
        <v>153</v>
      </c>
      <c r="DW156">
        <f t="shared" si="154"/>
        <v>0</v>
      </c>
      <c r="EE156">
        <f t="shared" si="155"/>
        <v>0</v>
      </c>
      <c r="EI156">
        <f t="shared" si="174"/>
        <v>1</v>
      </c>
      <c r="EJ156">
        <f t="shared" si="187"/>
        <v>153</v>
      </c>
      <c r="EM156">
        <f t="shared" si="156"/>
        <v>0</v>
      </c>
      <c r="EU156">
        <f t="shared" si="157"/>
        <v>0</v>
      </c>
      <c r="EY156">
        <f t="shared" si="175"/>
        <v>9.0938179365535401E-2</v>
      </c>
      <c r="EZ156">
        <f t="shared" si="188"/>
        <v>153</v>
      </c>
      <c r="FC156">
        <f t="shared" si="158"/>
        <v>0</v>
      </c>
      <c r="FK156">
        <f t="shared" si="159"/>
        <v>0</v>
      </c>
      <c r="FO156">
        <f t="shared" si="176"/>
        <v>1</v>
      </c>
      <c r="FP156">
        <f t="shared" si="189"/>
        <v>153</v>
      </c>
      <c r="FS156">
        <f t="shared" si="160"/>
        <v>0</v>
      </c>
      <c r="FW156">
        <f t="shared" si="177"/>
        <v>1</v>
      </c>
      <c r="FX156">
        <f t="shared" si="190"/>
        <v>153</v>
      </c>
    </row>
    <row r="157" spans="6:180" x14ac:dyDescent="0.25">
      <c r="F157">
        <f t="shared" si="161"/>
        <v>2.6060706980153711E-2</v>
      </c>
      <c r="G157">
        <f t="shared" si="178"/>
        <v>304</v>
      </c>
      <c r="T157">
        <f t="shared" si="147"/>
        <v>7.7442413872479035E-2</v>
      </c>
      <c r="U157">
        <f t="shared" si="179"/>
        <v>304</v>
      </c>
      <c r="AP157">
        <f t="shared" si="143"/>
        <v>0.49010326295757778</v>
      </c>
      <c r="AQ157">
        <f t="shared" si="180"/>
        <v>154</v>
      </c>
      <c r="AT157">
        <f t="shared" si="148"/>
        <v>0</v>
      </c>
      <c r="BA157">
        <f t="shared" si="162"/>
        <v>156</v>
      </c>
      <c r="BB157">
        <v>0.54929577464788737</v>
      </c>
      <c r="BC157">
        <v>102.777</v>
      </c>
      <c r="BF157">
        <f t="shared" si="144"/>
        <v>0.81067195948608683</v>
      </c>
      <c r="BG157">
        <f t="shared" si="181"/>
        <v>154</v>
      </c>
      <c r="BI157">
        <f t="shared" si="163"/>
        <v>156</v>
      </c>
      <c r="BJ157">
        <f t="shared" si="149"/>
        <v>0.76097560975609757</v>
      </c>
      <c r="BK157">
        <v>63.8</v>
      </c>
      <c r="BQ157">
        <f t="shared" si="164"/>
        <v>156</v>
      </c>
      <c r="BR157">
        <f t="shared" si="150"/>
        <v>0.50814332247557004</v>
      </c>
      <c r="BS157">
        <v>45.905999999999999</v>
      </c>
      <c r="BV157">
        <f t="shared" si="165"/>
        <v>0.99550087037471391</v>
      </c>
      <c r="BW157">
        <f t="shared" si="182"/>
        <v>154</v>
      </c>
      <c r="BY157">
        <f t="shared" si="166"/>
        <v>156</v>
      </c>
      <c r="BZ157">
        <f t="shared" si="151"/>
        <v>0.9285714285714286</v>
      </c>
      <c r="CA157">
        <v>43.448999999999998</v>
      </c>
      <c r="CG157">
        <f t="shared" si="167"/>
        <v>156</v>
      </c>
      <c r="CH157">
        <f t="shared" si="146"/>
        <v>156</v>
      </c>
      <c r="CI157">
        <v>81.63</v>
      </c>
      <c r="CL157">
        <f t="shared" si="168"/>
        <v>0.97102552872661074</v>
      </c>
      <c r="CM157">
        <f t="shared" si="183"/>
        <v>154</v>
      </c>
      <c r="CO157">
        <f t="shared" si="169"/>
        <v>156</v>
      </c>
      <c r="CP157">
        <f t="shared" si="145"/>
        <v>8.7670001123974366</v>
      </c>
      <c r="CQ157">
        <v>17.234000000000002</v>
      </c>
      <c r="CW157">
        <f t="shared" si="170"/>
        <v>156</v>
      </c>
      <c r="CX157">
        <f t="shared" si="152"/>
        <v>0.89142857142857146</v>
      </c>
      <c r="CY157" s="50">
        <v>6.9602000000000004</v>
      </c>
      <c r="DB157">
        <f t="shared" si="171"/>
        <v>1</v>
      </c>
      <c r="DC157">
        <f t="shared" si="184"/>
        <v>154</v>
      </c>
      <c r="DK157">
        <f t="shared" si="172"/>
        <v>1</v>
      </c>
      <c r="DL157">
        <f t="shared" si="185"/>
        <v>154</v>
      </c>
      <c r="DO157">
        <f t="shared" si="153"/>
        <v>0</v>
      </c>
      <c r="DS157">
        <f t="shared" si="173"/>
        <v>0.48214696084516773</v>
      </c>
      <c r="DT157">
        <f t="shared" si="186"/>
        <v>154</v>
      </c>
      <c r="DW157">
        <f t="shared" si="154"/>
        <v>0</v>
      </c>
      <c r="EE157">
        <f t="shared" si="155"/>
        <v>0</v>
      </c>
      <c r="EI157">
        <f t="shared" si="174"/>
        <v>1</v>
      </c>
      <c r="EJ157">
        <f t="shared" si="187"/>
        <v>154</v>
      </c>
      <c r="EM157">
        <f t="shared" si="156"/>
        <v>0</v>
      </c>
      <c r="EU157">
        <f t="shared" si="157"/>
        <v>0</v>
      </c>
      <c r="EY157">
        <f t="shared" si="175"/>
        <v>9.2252804407867123E-2</v>
      </c>
      <c r="EZ157">
        <f t="shared" si="188"/>
        <v>154</v>
      </c>
      <c r="FC157">
        <f t="shared" si="158"/>
        <v>0</v>
      </c>
      <c r="FK157">
        <f t="shared" si="159"/>
        <v>0</v>
      </c>
      <c r="FO157">
        <f t="shared" si="176"/>
        <v>1</v>
      </c>
      <c r="FP157">
        <f t="shared" si="189"/>
        <v>154</v>
      </c>
      <c r="FS157">
        <f t="shared" si="160"/>
        <v>0</v>
      </c>
      <c r="FW157">
        <f t="shared" si="177"/>
        <v>1</v>
      </c>
      <c r="FX157">
        <f t="shared" si="190"/>
        <v>154</v>
      </c>
    </row>
    <row r="158" spans="6:180" x14ac:dyDescent="0.25">
      <c r="F158">
        <f t="shared" si="161"/>
        <v>2.6735852416819427E-2</v>
      </c>
      <c r="G158">
        <f t="shared" si="178"/>
        <v>305</v>
      </c>
      <c r="T158">
        <f t="shared" si="147"/>
        <v>7.8343626319018284E-2</v>
      </c>
      <c r="U158">
        <f t="shared" si="179"/>
        <v>305</v>
      </c>
      <c r="AP158">
        <f t="shared" si="143"/>
        <v>0.50072859325962904</v>
      </c>
      <c r="AQ158">
        <f t="shared" si="180"/>
        <v>155</v>
      </c>
      <c r="AT158">
        <f t="shared" si="148"/>
        <v>0</v>
      </c>
      <c r="BA158">
        <f t="shared" si="162"/>
        <v>157</v>
      </c>
      <c r="BB158">
        <v>0.55281690140845074</v>
      </c>
      <c r="BC158">
        <v>104.026</v>
      </c>
      <c r="BF158">
        <f t="shared" si="144"/>
        <v>0.8155784810467932</v>
      </c>
      <c r="BG158">
        <f t="shared" si="181"/>
        <v>155</v>
      </c>
      <c r="BI158">
        <f t="shared" si="163"/>
        <v>157</v>
      </c>
      <c r="BJ158">
        <f t="shared" si="149"/>
        <v>0.76585365853658538</v>
      </c>
      <c r="BK158">
        <v>63.819000000000003</v>
      </c>
      <c r="BQ158">
        <f t="shared" si="164"/>
        <v>157</v>
      </c>
      <c r="BR158">
        <f t="shared" si="150"/>
        <v>0.51140065146579805</v>
      </c>
      <c r="BS158">
        <v>45.94</v>
      </c>
      <c r="BV158">
        <f t="shared" si="165"/>
        <v>0.99582401018915379</v>
      </c>
      <c r="BW158">
        <f t="shared" si="182"/>
        <v>155</v>
      </c>
      <c r="BY158">
        <f t="shared" si="166"/>
        <v>157</v>
      </c>
      <c r="BZ158">
        <f t="shared" si="151"/>
        <v>0.93452380952380953</v>
      </c>
      <c r="CA158" s="2">
        <v>46.420999999999999</v>
      </c>
      <c r="CG158">
        <f t="shared" si="167"/>
        <v>157</v>
      </c>
      <c r="CH158">
        <f t="shared" si="146"/>
        <v>157</v>
      </c>
      <c r="CI158">
        <v>82.007999999999996</v>
      </c>
      <c r="CL158">
        <f t="shared" si="168"/>
        <v>0.97263537776811237</v>
      </c>
      <c r="CM158">
        <f t="shared" si="183"/>
        <v>155</v>
      </c>
      <c r="CO158">
        <f t="shared" si="169"/>
        <v>157</v>
      </c>
      <c r="CP158">
        <f t="shared" si="145"/>
        <v>8.8231988310666516</v>
      </c>
      <c r="CQ158">
        <v>17.236862063735021</v>
      </c>
      <c r="CW158">
        <f t="shared" si="170"/>
        <v>157</v>
      </c>
      <c r="CX158">
        <f t="shared" si="152"/>
        <v>0.89714285714285713</v>
      </c>
      <c r="CY158" s="50">
        <v>6.9916</v>
      </c>
      <c r="DB158">
        <f t="shared" si="171"/>
        <v>1</v>
      </c>
      <c r="DC158">
        <f t="shared" si="184"/>
        <v>155</v>
      </c>
      <c r="DK158">
        <f t="shared" si="172"/>
        <v>1</v>
      </c>
      <c r="DL158">
        <f t="shared" si="185"/>
        <v>155</v>
      </c>
      <c r="DO158">
        <f t="shared" si="153"/>
        <v>0</v>
      </c>
      <c r="DS158">
        <f t="shared" si="173"/>
        <v>0.48727694659914578</v>
      </c>
      <c r="DT158">
        <f t="shared" si="186"/>
        <v>155</v>
      </c>
      <c r="DW158">
        <f t="shared" si="154"/>
        <v>0</v>
      </c>
      <c r="EE158">
        <f t="shared" si="155"/>
        <v>0</v>
      </c>
      <c r="EI158">
        <f t="shared" si="174"/>
        <v>1</v>
      </c>
      <c r="EJ158">
        <f t="shared" si="187"/>
        <v>155</v>
      </c>
      <c r="EM158">
        <f t="shared" si="156"/>
        <v>0</v>
      </c>
      <c r="EU158">
        <f t="shared" si="157"/>
        <v>0</v>
      </c>
      <c r="EY158">
        <f t="shared" si="175"/>
        <v>9.3581443425283989E-2</v>
      </c>
      <c r="EZ158">
        <f t="shared" si="188"/>
        <v>155</v>
      </c>
      <c r="FC158">
        <f t="shared" si="158"/>
        <v>0</v>
      </c>
      <c r="FK158">
        <f t="shared" si="159"/>
        <v>0</v>
      </c>
      <c r="FO158">
        <f t="shared" si="176"/>
        <v>1</v>
      </c>
      <c r="FP158">
        <f t="shared" si="189"/>
        <v>155</v>
      </c>
      <c r="FS158">
        <f t="shared" si="160"/>
        <v>0</v>
      </c>
      <c r="FW158">
        <f t="shared" si="177"/>
        <v>1</v>
      </c>
      <c r="FX158">
        <f t="shared" si="190"/>
        <v>155</v>
      </c>
    </row>
    <row r="159" spans="6:180" x14ac:dyDescent="0.25">
      <c r="F159">
        <f t="shared" si="161"/>
        <v>2.7425542928578534E-2</v>
      </c>
      <c r="G159">
        <f t="shared" si="178"/>
        <v>306</v>
      </c>
      <c r="T159">
        <f t="shared" si="147"/>
        <v>7.9252768963754217E-2</v>
      </c>
      <c r="U159">
        <f t="shared" si="179"/>
        <v>306</v>
      </c>
      <c r="AP159">
        <f t="shared" si="143"/>
        <v>0.51135340672252083</v>
      </c>
      <c r="AQ159">
        <f t="shared" si="180"/>
        <v>156</v>
      </c>
      <c r="AT159">
        <f t="shared" si="148"/>
        <v>0</v>
      </c>
      <c r="BA159">
        <f t="shared" si="162"/>
        <v>158</v>
      </c>
      <c r="BB159">
        <v>0.55633802816901412</v>
      </c>
      <c r="BC159">
        <v>105.5</v>
      </c>
      <c r="BF159">
        <f t="shared" si="144"/>
        <v>0.82040511738590027</v>
      </c>
      <c r="BG159">
        <f t="shared" si="181"/>
        <v>156</v>
      </c>
      <c r="BI159">
        <f t="shared" si="163"/>
        <v>158</v>
      </c>
      <c r="BJ159">
        <f t="shared" si="149"/>
        <v>0.77073170731707319</v>
      </c>
      <c r="BK159">
        <v>64.575999999999993</v>
      </c>
      <c r="BQ159">
        <f t="shared" si="164"/>
        <v>158</v>
      </c>
      <c r="BR159">
        <f t="shared" si="150"/>
        <v>0.51465798045602607</v>
      </c>
      <c r="BS159">
        <v>46</v>
      </c>
      <c r="BV159">
        <f t="shared" si="165"/>
        <v>0.99612622905985648</v>
      </c>
      <c r="BW159">
        <f t="shared" si="182"/>
        <v>156</v>
      </c>
      <c r="BY159">
        <f t="shared" si="166"/>
        <v>158</v>
      </c>
      <c r="BZ159">
        <f t="shared" si="151"/>
        <v>0.94047619047619047</v>
      </c>
      <c r="CA159">
        <v>47.83</v>
      </c>
      <c r="CG159">
        <f t="shared" si="167"/>
        <v>158</v>
      </c>
      <c r="CH159">
        <f t="shared" si="146"/>
        <v>158</v>
      </c>
      <c r="CI159">
        <v>82.379000000000005</v>
      </c>
      <c r="CL159">
        <f t="shared" si="168"/>
        <v>0.97416993389709217</v>
      </c>
      <c r="CM159">
        <f t="shared" si="183"/>
        <v>156</v>
      </c>
      <c r="CO159">
        <f t="shared" si="169"/>
        <v>158</v>
      </c>
      <c r="CP159">
        <f t="shared" si="145"/>
        <v>8.8793975497358666</v>
      </c>
      <c r="CQ159">
        <v>17.437000000000001</v>
      </c>
      <c r="CW159">
        <f t="shared" si="170"/>
        <v>158</v>
      </c>
      <c r="CX159">
        <f t="shared" si="152"/>
        <v>0.9028571428571428</v>
      </c>
      <c r="CY159" s="50">
        <v>7.1075999999999997</v>
      </c>
      <c r="DB159">
        <f t="shared" si="171"/>
        <v>1</v>
      </c>
      <c r="DC159">
        <f t="shared" si="184"/>
        <v>156</v>
      </c>
      <c r="DK159">
        <f t="shared" si="172"/>
        <v>1</v>
      </c>
      <c r="DL159">
        <f t="shared" si="185"/>
        <v>156</v>
      </c>
      <c r="DO159">
        <f t="shared" si="153"/>
        <v>0</v>
      </c>
      <c r="DS159">
        <f t="shared" si="173"/>
        <v>0.49240903846951162</v>
      </c>
      <c r="DT159">
        <f t="shared" si="186"/>
        <v>156</v>
      </c>
      <c r="DW159">
        <f t="shared" si="154"/>
        <v>0</v>
      </c>
      <c r="EE159">
        <f t="shared" si="155"/>
        <v>0</v>
      </c>
      <c r="EI159">
        <f t="shared" si="174"/>
        <v>1</v>
      </c>
      <c r="EJ159">
        <f t="shared" si="187"/>
        <v>156</v>
      </c>
      <c r="EM159">
        <f t="shared" si="156"/>
        <v>0</v>
      </c>
      <c r="EU159">
        <f t="shared" si="157"/>
        <v>0</v>
      </c>
      <c r="EY159">
        <f t="shared" si="175"/>
        <v>9.4924160071704303E-2</v>
      </c>
      <c r="EZ159">
        <f t="shared" si="188"/>
        <v>156</v>
      </c>
      <c r="FC159">
        <f t="shared" si="158"/>
        <v>0</v>
      </c>
      <c r="FK159">
        <f t="shared" si="159"/>
        <v>0</v>
      </c>
      <c r="FO159">
        <f t="shared" si="176"/>
        <v>1</v>
      </c>
      <c r="FP159">
        <f t="shared" si="189"/>
        <v>156</v>
      </c>
      <c r="FS159">
        <f t="shared" si="160"/>
        <v>0</v>
      </c>
      <c r="FW159">
        <f t="shared" si="177"/>
        <v>1</v>
      </c>
      <c r="FX159">
        <f t="shared" si="190"/>
        <v>156</v>
      </c>
    </row>
    <row r="160" spans="6:180" x14ac:dyDescent="0.25">
      <c r="F160">
        <f t="shared" si="161"/>
        <v>2.8130006037367955E-2</v>
      </c>
      <c r="G160">
        <f t="shared" si="178"/>
        <v>307</v>
      </c>
      <c r="T160">
        <f t="shared" si="147"/>
        <v>8.0169876494949791E-2</v>
      </c>
      <c r="U160">
        <f t="shared" si="179"/>
        <v>307</v>
      </c>
      <c r="AP160">
        <f t="shared" si="143"/>
        <v>0.5219701686319298</v>
      </c>
      <c r="AQ160">
        <f t="shared" si="180"/>
        <v>157</v>
      </c>
      <c r="AT160">
        <f t="shared" si="148"/>
        <v>0</v>
      </c>
      <c r="BA160">
        <f t="shared" si="162"/>
        <v>159</v>
      </c>
      <c r="BB160">
        <v>0.5598591549295775</v>
      </c>
      <c r="BC160">
        <v>105.5</v>
      </c>
      <c r="BF160">
        <f t="shared" si="144"/>
        <v>0.82515158503767694</v>
      </c>
      <c r="BG160">
        <f t="shared" si="181"/>
        <v>157</v>
      </c>
      <c r="BI160">
        <f t="shared" si="163"/>
        <v>159</v>
      </c>
      <c r="BJ160">
        <f t="shared" si="149"/>
        <v>0.775609756097561</v>
      </c>
      <c r="BK160">
        <v>64.811999999999998</v>
      </c>
      <c r="BQ160">
        <f t="shared" si="164"/>
        <v>159</v>
      </c>
      <c r="BR160">
        <f t="shared" si="150"/>
        <v>0.51791530944625408</v>
      </c>
      <c r="BS160">
        <v>46</v>
      </c>
      <c r="BV160">
        <f t="shared" si="165"/>
        <v>0.99640869947842192</v>
      </c>
      <c r="BW160">
        <f t="shared" si="182"/>
        <v>157</v>
      </c>
      <c r="BY160">
        <f t="shared" si="166"/>
        <v>159</v>
      </c>
      <c r="BZ160">
        <f t="shared" si="151"/>
        <v>0.9464285714285714</v>
      </c>
      <c r="CA160" s="2">
        <v>47.887</v>
      </c>
      <c r="CG160">
        <f t="shared" si="167"/>
        <v>159</v>
      </c>
      <c r="CH160">
        <f t="shared" si="146"/>
        <v>159</v>
      </c>
      <c r="CI160">
        <v>82.992999999999995</v>
      </c>
      <c r="CL160">
        <f t="shared" si="168"/>
        <v>0.97563180937134686</v>
      </c>
      <c r="CM160">
        <f t="shared" si="183"/>
        <v>157</v>
      </c>
      <c r="CO160">
        <f t="shared" si="169"/>
        <v>159</v>
      </c>
      <c r="CP160">
        <f t="shared" si="145"/>
        <v>8.9355962684050798</v>
      </c>
      <c r="CQ160">
        <v>17.5</v>
      </c>
      <c r="CW160">
        <f t="shared" si="170"/>
        <v>159</v>
      </c>
      <c r="CX160">
        <f t="shared" si="152"/>
        <v>0.90857142857142859</v>
      </c>
      <c r="CY160" s="50">
        <v>7.3268000000000004</v>
      </c>
      <c r="DB160">
        <f t="shared" si="171"/>
        <v>1</v>
      </c>
      <c r="DC160">
        <f t="shared" si="184"/>
        <v>157</v>
      </c>
      <c r="DK160">
        <f t="shared" si="172"/>
        <v>1</v>
      </c>
      <c r="DL160">
        <f t="shared" si="185"/>
        <v>157</v>
      </c>
      <c r="DO160">
        <f t="shared" si="153"/>
        <v>0</v>
      </c>
      <c r="DS160">
        <f t="shared" si="173"/>
        <v>0.49754238718764832</v>
      </c>
      <c r="DT160">
        <f t="shared" si="186"/>
        <v>157</v>
      </c>
      <c r="DW160">
        <f t="shared" si="154"/>
        <v>0</v>
      </c>
      <c r="EE160">
        <f t="shared" si="155"/>
        <v>0</v>
      </c>
      <c r="EI160">
        <f t="shared" si="174"/>
        <v>1</v>
      </c>
      <c r="EJ160">
        <f t="shared" si="187"/>
        <v>157</v>
      </c>
      <c r="EM160">
        <f t="shared" si="156"/>
        <v>0</v>
      </c>
      <c r="EU160">
        <f t="shared" si="157"/>
        <v>0</v>
      </c>
      <c r="EY160">
        <f t="shared" si="175"/>
        <v>9.6281016868300609E-2</v>
      </c>
      <c r="EZ160">
        <f t="shared" si="188"/>
        <v>157</v>
      </c>
      <c r="FC160">
        <f t="shared" si="158"/>
        <v>0</v>
      </c>
      <c r="FK160">
        <f t="shared" si="159"/>
        <v>0</v>
      </c>
      <c r="FO160">
        <f t="shared" si="176"/>
        <v>1</v>
      </c>
      <c r="FP160">
        <f t="shared" si="189"/>
        <v>157</v>
      </c>
      <c r="FS160">
        <f t="shared" si="160"/>
        <v>0</v>
      </c>
      <c r="FW160">
        <f t="shared" si="177"/>
        <v>1</v>
      </c>
      <c r="FX160">
        <f t="shared" si="190"/>
        <v>157</v>
      </c>
    </row>
    <row r="161" spans="6:180" x14ac:dyDescent="0.25">
      <c r="F161">
        <f t="shared" si="161"/>
        <v>2.8849470500567811E-2</v>
      </c>
      <c r="G161">
        <f t="shared" si="178"/>
        <v>308</v>
      </c>
      <c r="T161">
        <f t="shared" si="147"/>
        <v>8.1094983292564288E-2</v>
      </c>
      <c r="U161">
        <f t="shared" si="179"/>
        <v>308</v>
      </c>
      <c r="AP161">
        <f t="shared" si="143"/>
        <v>0.53257136139936756</v>
      </c>
      <c r="AQ161">
        <f t="shared" si="180"/>
        <v>158</v>
      </c>
      <c r="AT161">
        <f t="shared" si="148"/>
        <v>0</v>
      </c>
      <c r="BA161">
        <f t="shared" si="162"/>
        <v>160</v>
      </c>
      <c r="BB161">
        <v>0.56338028169014087</v>
      </c>
      <c r="BC161">
        <v>105.68300000000001</v>
      </c>
      <c r="BF161">
        <f t="shared" si="144"/>
        <v>0.82981765829441101</v>
      </c>
      <c r="BG161">
        <f t="shared" si="181"/>
        <v>158</v>
      </c>
      <c r="BI161">
        <f t="shared" si="163"/>
        <v>160</v>
      </c>
      <c r="BJ161">
        <f t="shared" si="149"/>
        <v>0.78048780487804881</v>
      </c>
      <c r="BK161">
        <v>65</v>
      </c>
      <c r="BQ161">
        <f t="shared" si="164"/>
        <v>160</v>
      </c>
      <c r="BR161">
        <f t="shared" si="150"/>
        <v>0.52117263843648209</v>
      </c>
      <c r="BS161">
        <v>47</v>
      </c>
      <c r="BV161">
        <f t="shared" si="165"/>
        <v>0.99667254191949739</v>
      </c>
      <c r="BW161">
        <f t="shared" si="182"/>
        <v>158</v>
      </c>
      <c r="BY161">
        <f t="shared" si="166"/>
        <v>160</v>
      </c>
      <c r="BZ161">
        <f t="shared" si="151"/>
        <v>0.95238095238095233</v>
      </c>
      <c r="CA161">
        <v>50.262</v>
      </c>
      <c r="CG161">
        <f t="shared" si="167"/>
        <v>160</v>
      </c>
      <c r="CH161">
        <f t="shared" si="146"/>
        <v>160</v>
      </c>
      <c r="CI161">
        <v>83.519000000000005</v>
      </c>
      <c r="CL161">
        <f t="shared" si="168"/>
        <v>0.97702358093596942</v>
      </c>
      <c r="CM161">
        <f t="shared" si="183"/>
        <v>158</v>
      </c>
      <c r="CO161">
        <f t="shared" si="169"/>
        <v>160</v>
      </c>
      <c r="CP161">
        <f t="shared" si="145"/>
        <v>8.9917949870742948</v>
      </c>
      <c r="CQ161">
        <v>17.506</v>
      </c>
      <c r="CW161">
        <f t="shared" si="170"/>
        <v>160</v>
      </c>
      <c r="CX161">
        <f t="shared" si="152"/>
        <v>0.91428571428571426</v>
      </c>
      <c r="CY161" s="50">
        <v>7.3479999999999999</v>
      </c>
      <c r="DB161">
        <f t="shared" si="171"/>
        <v>1</v>
      </c>
      <c r="DC161">
        <f t="shared" si="184"/>
        <v>158</v>
      </c>
      <c r="DK161">
        <f t="shared" si="172"/>
        <v>1</v>
      </c>
      <c r="DL161">
        <f t="shared" si="185"/>
        <v>158</v>
      </c>
      <c r="DO161">
        <f t="shared" si="153"/>
        <v>0</v>
      </c>
      <c r="DS161">
        <f t="shared" si="173"/>
        <v>0.50267614286067841</v>
      </c>
      <c r="DT161">
        <f t="shared" si="186"/>
        <v>158</v>
      </c>
      <c r="DW161">
        <f t="shared" si="154"/>
        <v>0</v>
      </c>
      <c r="EE161">
        <f t="shared" si="155"/>
        <v>0</v>
      </c>
      <c r="EI161">
        <f t="shared" si="174"/>
        <v>1</v>
      </c>
      <c r="EJ161">
        <f t="shared" si="187"/>
        <v>158</v>
      </c>
      <c r="EM161">
        <f t="shared" si="156"/>
        <v>0</v>
      </c>
      <c r="EU161">
        <f t="shared" si="157"/>
        <v>0</v>
      </c>
      <c r="EY161">
        <f t="shared" si="175"/>
        <v>9.7652075179495423E-2</v>
      </c>
      <c r="EZ161">
        <f t="shared" si="188"/>
        <v>158</v>
      </c>
      <c r="FC161">
        <f t="shared" si="158"/>
        <v>0</v>
      </c>
      <c r="FK161">
        <f t="shared" si="159"/>
        <v>0</v>
      </c>
      <c r="FO161">
        <f t="shared" si="176"/>
        <v>1</v>
      </c>
      <c r="FP161">
        <f t="shared" si="189"/>
        <v>158</v>
      </c>
      <c r="FS161">
        <f t="shared" si="160"/>
        <v>0</v>
      </c>
      <c r="FW161">
        <f t="shared" si="177"/>
        <v>1</v>
      </c>
      <c r="FX161">
        <f t="shared" si="190"/>
        <v>158</v>
      </c>
    </row>
    <row r="162" spans="6:180" x14ac:dyDescent="0.25">
      <c r="F162">
        <f t="shared" si="161"/>
        <v>2.9584166252892022E-2</v>
      </c>
      <c r="G162">
        <f t="shared" si="178"/>
        <v>309</v>
      </c>
      <c r="T162">
        <f t="shared" si="147"/>
        <v>8.2028123421594767E-2</v>
      </c>
      <c r="U162">
        <f t="shared" si="179"/>
        <v>309</v>
      </c>
      <c r="AM162" s="2"/>
      <c r="AP162">
        <f t="shared" si="143"/>
        <v>0.54314950052769295</v>
      </c>
      <c r="AQ162">
        <f t="shared" si="180"/>
        <v>159</v>
      </c>
      <c r="AT162">
        <f t="shared" si="148"/>
        <v>0</v>
      </c>
      <c r="BA162">
        <f t="shared" si="162"/>
        <v>161</v>
      </c>
      <c r="BB162">
        <v>0.56690140845070425</v>
      </c>
      <c r="BC162">
        <v>105.69199999999999</v>
      </c>
      <c r="BF162">
        <f t="shared" si="144"/>
        <v>0.83440316846167983</v>
      </c>
      <c r="BG162">
        <f t="shared" si="181"/>
        <v>159</v>
      </c>
      <c r="BI162">
        <f t="shared" si="163"/>
        <v>161</v>
      </c>
      <c r="BJ162">
        <f t="shared" si="149"/>
        <v>0.78536585365853662</v>
      </c>
      <c r="BK162">
        <v>65.034000000000006</v>
      </c>
      <c r="BQ162">
        <f t="shared" si="164"/>
        <v>161</v>
      </c>
      <c r="BR162">
        <f t="shared" si="150"/>
        <v>0.52442996742671011</v>
      </c>
      <c r="BS162">
        <v>47.262</v>
      </c>
      <c r="BV162">
        <f t="shared" si="165"/>
        <v>0.9969188261626184</v>
      </c>
      <c r="BW162">
        <f t="shared" si="182"/>
        <v>159</v>
      </c>
      <c r="BY162">
        <f t="shared" si="166"/>
        <v>161</v>
      </c>
      <c r="BZ162">
        <f t="shared" si="151"/>
        <v>0.95833333333333337</v>
      </c>
      <c r="CA162">
        <v>51.808999999999997</v>
      </c>
      <c r="CG162">
        <f t="shared" si="167"/>
        <v>161</v>
      </c>
      <c r="CH162">
        <f t="shared" si="146"/>
        <v>161</v>
      </c>
      <c r="CI162">
        <v>83.787999999999997</v>
      </c>
      <c r="CL162">
        <f t="shared" si="168"/>
        <v>0.9783477868264514</v>
      </c>
      <c r="CM162">
        <f t="shared" si="183"/>
        <v>159</v>
      </c>
      <c r="CO162">
        <f t="shared" si="169"/>
        <v>161</v>
      </c>
      <c r="CP162">
        <f t="shared" si="145"/>
        <v>9.047993705743508</v>
      </c>
      <c r="CQ162">
        <v>17.527000000000001</v>
      </c>
      <c r="CW162">
        <f t="shared" si="170"/>
        <v>161</v>
      </c>
      <c r="CX162">
        <f t="shared" si="152"/>
        <v>0.92</v>
      </c>
      <c r="CY162" s="50">
        <v>7.3520000000000003</v>
      </c>
      <c r="DB162">
        <f t="shared" si="171"/>
        <v>1</v>
      </c>
      <c r="DC162">
        <f t="shared" si="184"/>
        <v>159</v>
      </c>
      <c r="DK162">
        <f t="shared" si="172"/>
        <v>1</v>
      </c>
      <c r="DL162">
        <f t="shared" si="185"/>
        <v>159</v>
      </c>
      <c r="DO162">
        <f t="shared" si="153"/>
        <v>0</v>
      </c>
      <c r="DS162">
        <f t="shared" si="173"/>
        <v>0.50780945539357347</v>
      </c>
      <c r="DT162">
        <f t="shared" si="186"/>
        <v>159</v>
      </c>
      <c r="DW162">
        <f t="shared" si="154"/>
        <v>0</v>
      </c>
      <c r="EE162">
        <f t="shared" si="155"/>
        <v>0</v>
      </c>
      <c r="EI162">
        <f t="shared" si="174"/>
        <v>1</v>
      </c>
      <c r="EJ162">
        <f t="shared" si="187"/>
        <v>159</v>
      </c>
      <c r="EM162">
        <f t="shared" si="156"/>
        <v>0</v>
      </c>
      <c r="EU162">
        <f t="shared" si="157"/>
        <v>0</v>
      </c>
      <c r="EY162">
        <f t="shared" si="175"/>
        <v>9.9037395189001551E-2</v>
      </c>
      <c r="EZ162">
        <f t="shared" si="188"/>
        <v>159</v>
      </c>
      <c r="FC162">
        <f t="shared" si="158"/>
        <v>0</v>
      </c>
      <c r="FK162">
        <f t="shared" si="159"/>
        <v>0</v>
      </c>
      <c r="FO162">
        <f t="shared" si="176"/>
        <v>1</v>
      </c>
      <c r="FP162">
        <f t="shared" si="189"/>
        <v>159</v>
      </c>
      <c r="FS162">
        <f t="shared" si="160"/>
        <v>0</v>
      </c>
      <c r="FW162">
        <f t="shared" si="177"/>
        <v>1</v>
      </c>
      <c r="FX162">
        <f t="shared" si="190"/>
        <v>159</v>
      </c>
    </row>
    <row r="163" spans="6:180" x14ac:dyDescent="0.25">
      <c r="F163">
        <f t="shared" si="161"/>
        <v>3.0334324346461852E-2</v>
      </c>
      <c r="G163">
        <f t="shared" si="178"/>
        <v>310</v>
      </c>
      <c r="T163">
        <f t="shared" si="147"/>
        <v>8.2969330625407386E-2</v>
      </c>
      <c r="U163">
        <f t="shared" si="179"/>
        <v>310</v>
      </c>
      <c r="AP163">
        <f t="shared" si="143"/>
        <v>0.55369715045943035</v>
      </c>
      <c r="AQ163">
        <f t="shared" si="180"/>
        <v>160</v>
      </c>
      <c r="AT163">
        <f t="shared" si="148"/>
        <v>0</v>
      </c>
      <c r="BA163">
        <f t="shared" si="162"/>
        <v>162</v>
      </c>
      <c r="BB163">
        <v>0.57042253521126762</v>
      </c>
      <c r="BC163">
        <v>107</v>
      </c>
      <c r="BF163">
        <f t="shared" si="144"/>
        <v>0.8389080030507986</v>
      </c>
      <c r="BG163">
        <f t="shared" si="181"/>
        <v>160</v>
      </c>
      <c r="BI163">
        <f t="shared" si="163"/>
        <v>162</v>
      </c>
      <c r="BJ163">
        <f t="shared" si="149"/>
        <v>0.79024390243902443</v>
      </c>
      <c r="BK163">
        <v>65.445999999999998</v>
      </c>
      <c r="BQ163">
        <f t="shared" si="164"/>
        <v>162</v>
      </c>
      <c r="BR163">
        <f t="shared" si="150"/>
        <v>0.52768729641693812</v>
      </c>
      <c r="BS163">
        <v>47.298000000000002</v>
      </c>
      <c r="BV163">
        <f t="shared" si="165"/>
        <v>0.99714857265308432</v>
      </c>
      <c r="BW163">
        <f t="shared" si="182"/>
        <v>160</v>
      </c>
      <c r="BY163">
        <f t="shared" si="166"/>
        <v>162</v>
      </c>
      <c r="BZ163">
        <f t="shared" si="151"/>
        <v>0.9642857142857143</v>
      </c>
      <c r="CA163">
        <v>53.095999999999997</v>
      </c>
      <c r="CG163">
        <f t="shared" si="167"/>
        <v>162</v>
      </c>
      <c r="CH163">
        <f t="shared" si="146"/>
        <v>162</v>
      </c>
      <c r="CI163">
        <v>84.113</v>
      </c>
      <c r="CL163">
        <f t="shared" si="168"/>
        <v>0.9796069240088876</v>
      </c>
      <c r="CM163">
        <f t="shared" si="183"/>
        <v>160</v>
      </c>
      <c r="CO163">
        <f t="shared" si="169"/>
        <v>162</v>
      </c>
      <c r="CP163">
        <f t="shared" si="145"/>
        <v>9.104192424412723</v>
      </c>
      <c r="CQ163" s="1">
        <v>17.856000000000002</v>
      </c>
      <c r="CW163">
        <f t="shared" si="170"/>
        <v>162</v>
      </c>
      <c r="CX163">
        <f t="shared" si="152"/>
        <v>0.92571428571428571</v>
      </c>
      <c r="CY163" s="50">
        <v>7.3733000000000004</v>
      </c>
      <c r="DB163">
        <f t="shared" si="171"/>
        <v>1</v>
      </c>
      <c r="DC163">
        <f t="shared" si="184"/>
        <v>160</v>
      </c>
      <c r="DK163">
        <f t="shared" si="172"/>
        <v>1</v>
      </c>
      <c r="DL163">
        <f t="shared" si="185"/>
        <v>160</v>
      </c>
      <c r="DO163">
        <f t="shared" si="153"/>
        <v>0</v>
      </c>
      <c r="DS163">
        <f t="shared" si="173"/>
        <v>0.51294147491143005</v>
      </c>
      <c r="DT163">
        <f t="shared" si="186"/>
        <v>160</v>
      </c>
      <c r="DW163">
        <f t="shared" si="154"/>
        <v>0</v>
      </c>
      <c r="EE163">
        <f t="shared" si="155"/>
        <v>0</v>
      </c>
      <c r="EI163">
        <f t="shared" si="174"/>
        <v>1</v>
      </c>
      <c r="EJ163">
        <f t="shared" si="187"/>
        <v>160</v>
      </c>
      <c r="EM163">
        <f t="shared" si="156"/>
        <v>0</v>
      </c>
      <c r="EU163">
        <f t="shared" si="157"/>
        <v>0</v>
      </c>
      <c r="EY163">
        <f t="shared" si="175"/>
        <v>0.10043703587591452</v>
      </c>
      <c r="EZ163">
        <f t="shared" si="188"/>
        <v>160</v>
      </c>
      <c r="FC163">
        <f t="shared" si="158"/>
        <v>0</v>
      </c>
      <c r="FK163">
        <f t="shared" si="159"/>
        <v>0</v>
      </c>
      <c r="FO163">
        <f t="shared" si="176"/>
        <v>1</v>
      </c>
      <c r="FP163">
        <f t="shared" si="189"/>
        <v>160</v>
      </c>
      <c r="FS163">
        <f t="shared" si="160"/>
        <v>0</v>
      </c>
      <c r="FW163">
        <f t="shared" si="177"/>
        <v>1</v>
      </c>
      <c r="FX163">
        <f t="shared" si="190"/>
        <v>160</v>
      </c>
    </row>
    <row r="164" spans="6:180" x14ac:dyDescent="0.25">
      <c r="F164">
        <f t="shared" si="161"/>
        <v>3.1100176889060752E-2</v>
      </c>
      <c r="G164">
        <f t="shared" si="178"/>
        <v>311</v>
      </c>
      <c r="T164">
        <f t="shared" si="147"/>
        <v>8.3918638319060698E-2</v>
      </c>
      <c r="U164">
        <f t="shared" si="179"/>
        <v>311</v>
      </c>
      <c r="AM164" s="2"/>
      <c r="AP164">
        <f t="shared" si="143"/>
        <v>0.56420694025197493</v>
      </c>
      <c r="AQ164">
        <f t="shared" si="180"/>
        <v>161</v>
      </c>
      <c r="AT164">
        <f t="shared" si="148"/>
        <v>0</v>
      </c>
      <c r="BA164">
        <f t="shared" si="162"/>
        <v>163</v>
      </c>
      <c r="BB164">
        <v>0.573943661971831</v>
      </c>
      <c r="BC164">
        <v>107.04600000000001</v>
      </c>
      <c r="BF164">
        <f t="shared" si="144"/>
        <v>0.84333210491085719</v>
      </c>
      <c r="BG164">
        <f t="shared" si="181"/>
        <v>161</v>
      </c>
      <c r="BI164">
        <f t="shared" si="163"/>
        <v>163</v>
      </c>
      <c r="BJ164">
        <f t="shared" si="149"/>
        <v>0.79512195121951224</v>
      </c>
      <c r="BK164" s="1">
        <v>65.500075842193084</v>
      </c>
      <c r="BQ164">
        <f t="shared" si="164"/>
        <v>163</v>
      </c>
      <c r="BR164">
        <f t="shared" si="150"/>
        <v>0.53094462540716614</v>
      </c>
      <c r="BS164">
        <v>47.8</v>
      </c>
      <c r="BV164">
        <f t="shared" si="165"/>
        <v>0.99736275389504991</v>
      </c>
      <c r="BW164">
        <f t="shared" si="182"/>
        <v>161</v>
      </c>
      <c r="BY164">
        <f t="shared" si="166"/>
        <v>163</v>
      </c>
      <c r="BZ164">
        <f t="shared" si="151"/>
        <v>0.97023809523809523</v>
      </c>
      <c r="CA164" s="2">
        <v>53.164000000000001</v>
      </c>
      <c r="CG164">
        <f t="shared" si="167"/>
        <v>163</v>
      </c>
      <c r="CH164">
        <f t="shared" si="146"/>
        <v>163</v>
      </c>
      <c r="CI164">
        <v>84.802999999999997</v>
      </c>
      <c r="CL164">
        <f t="shared" si="168"/>
        <v>0.98080344565421085</v>
      </c>
      <c r="CM164">
        <f t="shared" si="183"/>
        <v>161</v>
      </c>
      <c r="CO164">
        <f t="shared" si="169"/>
        <v>163</v>
      </c>
      <c r="CP164">
        <f t="shared" si="145"/>
        <v>9.160391143081938</v>
      </c>
      <c r="CQ164">
        <v>17.8947</v>
      </c>
      <c r="CW164">
        <f t="shared" si="170"/>
        <v>163</v>
      </c>
      <c r="CX164">
        <f t="shared" si="152"/>
        <v>0.93142857142857138</v>
      </c>
      <c r="CY164" s="50">
        <v>7.5</v>
      </c>
      <c r="DB164">
        <f t="shared" si="171"/>
        <v>1</v>
      </c>
      <c r="DC164">
        <f t="shared" si="184"/>
        <v>161</v>
      </c>
      <c r="DK164">
        <f t="shared" si="172"/>
        <v>1</v>
      </c>
      <c r="DL164">
        <f t="shared" si="185"/>
        <v>161</v>
      </c>
      <c r="DO164">
        <f t="shared" si="153"/>
        <v>0</v>
      </c>
      <c r="DS164">
        <f t="shared" si="173"/>
        <v>0.51807135218156486</v>
      </c>
      <c r="DT164">
        <f t="shared" si="186"/>
        <v>161</v>
      </c>
      <c r="DW164">
        <f t="shared" si="154"/>
        <v>0</v>
      </c>
      <c r="EE164">
        <f t="shared" si="155"/>
        <v>0</v>
      </c>
      <c r="EI164">
        <f t="shared" si="174"/>
        <v>1</v>
      </c>
      <c r="EJ164">
        <f t="shared" si="187"/>
        <v>161</v>
      </c>
      <c r="EM164">
        <f t="shared" si="156"/>
        <v>0</v>
      </c>
      <c r="EU164">
        <f t="shared" si="157"/>
        <v>0</v>
      </c>
      <c r="EY164">
        <f t="shared" si="175"/>
        <v>0.10185105499086568</v>
      </c>
      <c r="EZ164">
        <f t="shared" si="188"/>
        <v>161</v>
      </c>
      <c r="FC164">
        <f t="shared" si="158"/>
        <v>0</v>
      </c>
      <c r="FK164">
        <f t="shared" si="159"/>
        <v>0</v>
      </c>
      <c r="FO164">
        <f t="shared" si="176"/>
        <v>1</v>
      </c>
      <c r="FP164">
        <f t="shared" si="189"/>
        <v>161</v>
      </c>
      <c r="FS164">
        <f t="shared" si="160"/>
        <v>0</v>
      </c>
      <c r="FW164">
        <f t="shared" si="177"/>
        <v>1</v>
      </c>
      <c r="FX164">
        <f t="shared" si="190"/>
        <v>161</v>
      </c>
    </row>
    <row r="165" spans="6:180" x14ac:dyDescent="0.25">
      <c r="F165">
        <f t="shared" si="161"/>
        <v>3.188195698056967E-2</v>
      </c>
      <c r="G165">
        <f t="shared" si="178"/>
        <v>312</v>
      </c>
      <c r="T165">
        <f t="shared" si="147"/>
        <v>8.487607958262143E-2</v>
      </c>
      <c r="U165">
        <f t="shared" si="179"/>
        <v>312</v>
      </c>
      <c r="AP165">
        <f t="shared" si="143"/>
        <v>0.57467157902462618</v>
      </c>
      <c r="AQ165">
        <f t="shared" si="180"/>
        <v>162</v>
      </c>
      <c r="AT165">
        <f t="shared" si="148"/>
        <v>0</v>
      </c>
      <c r="BA165">
        <f t="shared" si="162"/>
        <v>164</v>
      </c>
      <c r="BB165">
        <v>0.57746478873239437</v>
      </c>
      <c r="BC165">
        <v>107.09</v>
      </c>
      <c r="BF165">
        <f t="shared" si="144"/>
        <v>0.84767547130283316</v>
      </c>
      <c r="BG165">
        <f t="shared" si="181"/>
        <v>162</v>
      </c>
      <c r="BI165">
        <f t="shared" si="163"/>
        <v>164</v>
      </c>
      <c r="BJ165">
        <f t="shared" si="149"/>
        <v>0.8</v>
      </c>
      <c r="BK165">
        <v>65.873999999999995</v>
      </c>
      <c r="BQ165">
        <f t="shared" si="164"/>
        <v>164</v>
      </c>
      <c r="BR165">
        <f t="shared" si="150"/>
        <v>0.53420195439739415</v>
      </c>
      <c r="BS165">
        <v>48.054000000000002</v>
      </c>
      <c r="BV165">
        <f t="shared" si="165"/>
        <v>0.9975622958703485</v>
      </c>
      <c r="BW165">
        <f t="shared" si="182"/>
        <v>162</v>
      </c>
      <c r="BY165">
        <f t="shared" si="166"/>
        <v>164</v>
      </c>
      <c r="BZ165">
        <f t="shared" si="151"/>
        <v>0.97619047619047616</v>
      </c>
      <c r="CA165">
        <v>54.667999999999999</v>
      </c>
      <c r="CG165">
        <f t="shared" si="167"/>
        <v>164</v>
      </c>
      <c r="CH165">
        <f t="shared" si="146"/>
        <v>164</v>
      </c>
      <c r="CI165">
        <v>85</v>
      </c>
      <c r="CL165">
        <f t="shared" si="168"/>
        <v>0.98193975884268336</v>
      </c>
      <c r="CM165">
        <f t="shared" si="183"/>
        <v>162</v>
      </c>
      <c r="CO165">
        <f t="shared" si="169"/>
        <v>164</v>
      </c>
      <c r="CP165">
        <f t="shared" si="145"/>
        <v>9.2165898617511512</v>
      </c>
      <c r="CQ165">
        <v>18.001000000000001</v>
      </c>
      <c r="CW165">
        <f t="shared" si="170"/>
        <v>164</v>
      </c>
      <c r="CX165">
        <f t="shared" si="152"/>
        <v>0.93714285714285717</v>
      </c>
      <c r="CY165" s="50">
        <v>7.7712000000000003</v>
      </c>
      <c r="DB165">
        <f t="shared" si="171"/>
        <v>1</v>
      </c>
      <c r="DC165">
        <f t="shared" si="184"/>
        <v>162</v>
      </c>
      <c r="DK165">
        <f t="shared" si="172"/>
        <v>1</v>
      </c>
      <c r="DL165">
        <f t="shared" si="185"/>
        <v>162</v>
      </c>
      <c r="DO165">
        <f t="shared" si="153"/>
        <v>0</v>
      </c>
      <c r="DS165">
        <f t="shared" si="173"/>
        <v>0.52319823903507712</v>
      </c>
      <c r="DT165">
        <f t="shared" si="186"/>
        <v>162</v>
      </c>
      <c r="DW165">
        <f t="shared" si="154"/>
        <v>0</v>
      </c>
      <c r="EE165">
        <f t="shared" si="155"/>
        <v>0</v>
      </c>
      <c r="EI165">
        <f t="shared" si="174"/>
        <v>1</v>
      </c>
      <c r="EJ165">
        <f t="shared" si="187"/>
        <v>162</v>
      </c>
      <c r="EM165">
        <f t="shared" si="156"/>
        <v>0</v>
      </c>
      <c r="EU165">
        <f t="shared" si="157"/>
        <v>0</v>
      </c>
      <c r="EY165">
        <f t="shared" si="175"/>
        <v>0.10327950903224435</v>
      </c>
      <c r="EZ165">
        <f t="shared" si="188"/>
        <v>162</v>
      </c>
      <c r="FC165">
        <f t="shared" si="158"/>
        <v>0</v>
      </c>
      <c r="FK165">
        <f t="shared" si="159"/>
        <v>0</v>
      </c>
      <c r="FO165">
        <f t="shared" si="176"/>
        <v>1</v>
      </c>
      <c r="FP165">
        <f t="shared" si="189"/>
        <v>162</v>
      </c>
      <c r="FS165">
        <f t="shared" si="160"/>
        <v>0</v>
      </c>
      <c r="FW165">
        <f t="shared" si="177"/>
        <v>1</v>
      </c>
      <c r="FX165">
        <f t="shared" si="190"/>
        <v>162</v>
      </c>
    </row>
    <row r="166" spans="6:180" x14ac:dyDescent="0.25">
      <c r="F166">
        <f t="shared" si="161"/>
        <v>3.2679898647584277E-2</v>
      </c>
      <c r="G166">
        <f t="shared" si="178"/>
        <v>313</v>
      </c>
      <c r="T166">
        <f t="shared" si="147"/>
        <v>8.5841687154474239E-2</v>
      </c>
      <c r="U166">
        <f t="shared" si="179"/>
        <v>313</v>
      </c>
      <c r="AM166" s="2"/>
      <c r="AP166">
        <f t="shared" ref="AP166:AP203" si="191">_xlfn.NORM.DIST(AQ166,AN$3,AO$3,TRUE)</f>
        <v>0.58508387112351645</v>
      </c>
      <c r="AQ166">
        <f t="shared" si="180"/>
        <v>163</v>
      </c>
      <c r="AT166">
        <f t="shared" si="148"/>
        <v>0</v>
      </c>
      <c r="BA166">
        <f t="shared" si="162"/>
        <v>165</v>
      </c>
      <c r="BB166">
        <v>0.58098591549295775</v>
      </c>
      <c r="BC166">
        <v>107.30344827586207</v>
      </c>
      <c r="BF166">
        <f t="shared" si="144"/>
        <v>0.85193815291834052</v>
      </c>
      <c r="BG166">
        <f t="shared" si="181"/>
        <v>163</v>
      </c>
      <c r="BI166">
        <f t="shared" si="163"/>
        <v>165</v>
      </c>
      <c r="BJ166">
        <f t="shared" si="149"/>
        <v>0.80487804878048785</v>
      </c>
      <c r="BK166">
        <v>66.198999999999998</v>
      </c>
      <c r="BQ166">
        <f t="shared" si="164"/>
        <v>165</v>
      </c>
      <c r="BR166">
        <f t="shared" si="150"/>
        <v>0.53745928338762217</v>
      </c>
      <c r="BS166">
        <v>48.186</v>
      </c>
      <c r="BV166">
        <f t="shared" si="165"/>
        <v>0.99774807947690036</v>
      </c>
      <c r="BW166">
        <f t="shared" si="182"/>
        <v>163</v>
      </c>
      <c r="BY166">
        <f t="shared" si="166"/>
        <v>165</v>
      </c>
      <c r="BZ166">
        <f t="shared" si="151"/>
        <v>0.9821428571428571</v>
      </c>
      <c r="CA166" s="2">
        <v>57.960999999999999</v>
      </c>
      <c r="CG166">
        <f t="shared" si="167"/>
        <v>165</v>
      </c>
      <c r="CH166">
        <f t="shared" si="146"/>
        <v>165</v>
      </c>
      <c r="CI166">
        <v>85.738</v>
      </c>
      <c r="CL166">
        <f t="shared" si="168"/>
        <v>0.98301822249422022</v>
      </c>
      <c r="CM166">
        <f t="shared" si="183"/>
        <v>163</v>
      </c>
      <c r="CO166">
        <f t="shared" si="169"/>
        <v>165</v>
      </c>
      <c r="CP166">
        <f t="shared" si="145"/>
        <v>9.2727885804203662</v>
      </c>
      <c r="CQ166">
        <v>18.001999999999999</v>
      </c>
      <c r="CW166">
        <f t="shared" si="170"/>
        <v>165</v>
      </c>
      <c r="CX166">
        <f t="shared" si="152"/>
        <v>0.94285714285714284</v>
      </c>
      <c r="CY166" s="50">
        <v>7.8692000000000002</v>
      </c>
      <c r="DB166">
        <f t="shared" si="171"/>
        <v>1</v>
      </c>
      <c r="DC166">
        <f t="shared" si="184"/>
        <v>163</v>
      </c>
      <c r="DK166">
        <f t="shared" si="172"/>
        <v>1</v>
      </c>
      <c r="DL166">
        <f t="shared" si="185"/>
        <v>163</v>
      </c>
      <c r="DO166">
        <f t="shared" si="153"/>
        <v>0</v>
      </c>
      <c r="DS166">
        <f t="shared" si="173"/>
        <v>0.52832128878753082</v>
      </c>
      <c r="DT166">
        <f t="shared" si="186"/>
        <v>163</v>
      </c>
      <c r="DW166">
        <f t="shared" si="154"/>
        <v>0</v>
      </c>
      <c r="EE166">
        <f t="shared" si="155"/>
        <v>0</v>
      </c>
      <c r="EI166">
        <f t="shared" si="174"/>
        <v>1</v>
      </c>
      <c r="EJ166">
        <f t="shared" si="187"/>
        <v>163</v>
      </c>
      <c r="EM166">
        <f t="shared" si="156"/>
        <v>0</v>
      </c>
      <c r="EU166">
        <f t="shared" si="157"/>
        <v>0</v>
      </c>
      <c r="EY166">
        <f t="shared" si="175"/>
        <v>0.10472245322249661</v>
      </c>
      <c r="EZ166">
        <f t="shared" si="188"/>
        <v>163</v>
      </c>
      <c r="FC166">
        <f t="shared" si="158"/>
        <v>0</v>
      </c>
      <c r="FK166">
        <f t="shared" si="159"/>
        <v>0</v>
      </c>
      <c r="FO166">
        <f t="shared" si="176"/>
        <v>1</v>
      </c>
      <c r="FP166">
        <f t="shared" si="189"/>
        <v>163</v>
      </c>
      <c r="FS166">
        <f t="shared" si="160"/>
        <v>0</v>
      </c>
      <c r="FW166">
        <f t="shared" si="177"/>
        <v>1</v>
      </c>
      <c r="FX166">
        <f t="shared" si="190"/>
        <v>163</v>
      </c>
    </row>
    <row r="167" spans="6:180" x14ac:dyDescent="0.25">
      <c r="F167">
        <f t="shared" si="161"/>
        <v>3.3494236776216248E-2</v>
      </c>
      <c r="G167">
        <f t="shared" si="178"/>
        <v>314</v>
      </c>
      <c r="T167">
        <f t="shared" si="147"/>
        <v>8.6815493424626827E-2</v>
      </c>
      <c r="U167">
        <f t="shared" si="179"/>
        <v>314</v>
      </c>
      <c r="AP167">
        <f t="shared" si="191"/>
        <v>0.59543673095189464</v>
      </c>
      <c r="AQ167">
        <f t="shared" si="180"/>
        <v>164</v>
      </c>
      <c r="AT167">
        <f t="shared" si="148"/>
        <v>0</v>
      </c>
      <c r="BA167">
        <f t="shared" si="162"/>
        <v>166</v>
      </c>
      <c r="BB167">
        <v>0.58450704225352113</v>
      </c>
      <c r="BC167">
        <v>109.02500000000001</v>
      </c>
      <c r="BF167">
        <f t="shared" si="144"/>
        <v>0.85612025284563609</v>
      </c>
      <c r="BG167">
        <f t="shared" si="181"/>
        <v>164</v>
      </c>
      <c r="BI167">
        <f t="shared" si="163"/>
        <v>166</v>
      </c>
      <c r="BJ167">
        <f t="shared" si="149"/>
        <v>0.80975609756097566</v>
      </c>
      <c r="BK167">
        <v>66.254000000000005</v>
      </c>
      <c r="BQ167">
        <f t="shared" si="164"/>
        <v>166</v>
      </c>
      <c r="BR167">
        <f t="shared" si="150"/>
        <v>0.54071661237785018</v>
      </c>
      <c r="BS167">
        <v>48.314999999999998</v>
      </c>
      <c r="BV167">
        <f t="shared" si="165"/>
        <v>0.99792094198090375</v>
      </c>
      <c r="BW167">
        <f t="shared" si="182"/>
        <v>164</v>
      </c>
      <c r="BY167">
        <f t="shared" si="166"/>
        <v>166</v>
      </c>
      <c r="BZ167">
        <f t="shared" si="151"/>
        <v>0.98809523809523814</v>
      </c>
      <c r="CA167">
        <v>58.170999999999999</v>
      </c>
      <c r="CG167">
        <f t="shared" si="167"/>
        <v>166</v>
      </c>
      <c r="CH167">
        <f t="shared" si="146"/>
        <v>166</v>
      </c>
      <c r="CI167">
        <v>85.968000000000004</v>
      </c>
      <c r="CL167">
        <f t="shared" si="168"/>
        <v>0.98404114551951893</v>
      </c>
      <c r="CM167">
        <f t="shared" si="183"/>
        <v>164</v>
      </c>
      <c r="CO167">
        <f t="shared" si="169"/>
        <v>166</v>
      </c>
      <c r="CP167">
        <f t="shared" si="145"/>
        <v>9.3289872990895812</v>
      </c>
      <c r="CQ167">
        <v>18.262</v>
      </c>
      <c r="CW167">
        <f t="shared" si="170"/>
        <v>166</v>
      </c>
      <c r="CX167">
        <f t="shared" si="152"/>
        <v>0.94857142857142862</v>
      </c>
      <c r="CY167" s="50">
        <v>7.9885000000000002</v>
      </c>
      <c r="DB167">
        <f t="shared" si="171"/>
        <v>1</v>
      </c>
      <c r="DC167">
        <f t="shared" si="184"/>
        <v>164</v>
      </c>
      <c r="DK167">
        <f t="shared" si="172"/>
        <v>1</v>
      </c>
      <c r="DL167">
        <f t="shared" si="185"/>
        <v>164</v>
      </c>
      <c r="DO167">
        <f t="shared" si="153"/>
        <v>0</v>
      </c>
      <c r="DS167">
        <f t="shared" si="173"/>
        <v>0.53343965665840964</v>
      </c>
      <c r="DT167">
        <f t="shared" si="186"/>
        <v>164</v>
      </c>
      <c r="DW167">
        <f t="shared" si="154"/>
        <v>0</v>
      </c>
      <c r="EE167">
        <f t="shared" si="155"/>
        <v>0</v>
      </c>
      <c r="EI167">
        <f t="shared" si="174"/>
        <v>1</v>
      </c>
      <c r="EJ167">
        <f t="shared" si="187"/>
        <v>164</v>
      </c>
      <c r="EM167">
        <f t="shared" si="156"/>
        <v>0</v>
      </c>
      <c r="EU167">
        <f t="shared" si="157"/>
        <v>0</v>
      </c>
      <c r="EY167">
        <f t="shared" si="175"/>
        <v>0.10617994148451025</v>
      </c>
      <c r="EZ167">
        <f t="shared" si="188"/>
        <v>164</v>
      </c>
      <c r="FC167">
        <f t="shared" si="158"/>
        <v>0</v>
      </c>
      <c r="FK167">
        <f t="shared" si="159"/>
        <v>0</v>
      </c>
      <c r="FO167">
        <f t="shared" si="176"/>
        <v>1</v>
      </c>
      <c r="FP167">
        <f t="shared" si="189"/>
        <v>164</v>
      </c>
      <c r="FS167">
        <f t="shared" si="160"/>
        <v>0</v>
      </c>
      <c r="FW167">
        <f t="shared" si="177"/>
        <v>1</v>
      </c>
      <c r="FX167">
        <f t="shared" si="190"/>
        <v>164</v>
      </c>
    </row>
    <row r="168" spans="6:180" x14ac:dyDescent="0.25">
      <c r="F168">
        <f t="shared" si="161"/>
        <v>3.4325207043082194E-2</v>
      </c>
      <c r="G168">
        <f t="shared" si="178"/>
        <v>315</v>
      </c>
      <c r="T168">
        <f t="shared" si="147"/>
        <v>8.7797530428011417E-2</v>
      </c>
      <c r="U168">
        <f t="shared" si="179"/>
        <v>315</v>
      </c>
      <c r="AP168">
        <f t="shared" si="191"/>
        <v>0.60572319741486969</v>
      </c>
      <c r="AQ168">
        <f t="shared" si="180"/>
        <v>165</v>
      </c>
      <c r="AT168">
        <f t="shared" si="148"/>
        <v>0</v>
      </c>
      <c r="BA168">
        <f t="shared" si="162"/>
        <v>167</v>
      </c>
      <c r="BB168">
        <v>0.5880281690140845</v>
      </c>
      <c r="BC168">
        <v>109.129</v>
      </c>
      <c r="BF168">
        <f t="shared" ref="BF168:BF231" si="192">_xlfn.NORM.DIST(BG168,BD$3,BE$3,TRUE)</f>
        <v>0.86022192548556364</v>
      </c>
      <c r="BG168">
        <f t="shared" si="181"/>
        <v>165</v>
      </c>
      <c r="BI168">
        <f t="shared" si="163"/>
        <v>167</v>
      </c>
      <c r="BJ168">
        <f t="shared" si="149"/>
        <v>0.81463414634146336</v>
      </c>
      <c r="BK168">
        <v>66.680999999999997</v>
      </c>
      <c r="BQ168">
        <f t="shared" si="164"/>
        <v>167</v>
      </c>
      <c r="BR168">
        <f t="shared" si="150"/>
        <v>0.5439739413680782</v>
      </c>
      <c r="BS168">
        <v>48.5</v>
      </c>
      <c r="BV168">
        <f t="shared" si="165"/>
        <v>0.99808167847735285</v>
      </c>
      <c r="BW168">
        <f t="shared" si="182"/>
        <v>165</v>
      </c>
      <c r="BY168">
        <f t="shared" si="166"/>
        <v>167</v>
      </c>
      <c r="BZ168">
        <f t="shared" si="151"/>
        <v>0.99404761904761907</v>
      </c>
      <c r="CA168">
        <v>63.783999999999999</v>
      </c>
      <c r="CG168">
        <f t="shared" si="167"/>
        <v>167</v>
      </c>
      <c r="CH168">
        <f t="shared" si="146"/>
        <v>167</v>
      </c>
      <c r="CI168">
        <v>86.081000000000003</v>
      </c>
      <c r="CL168">
        <f t="shared" si="168"/>
        <v>0.98501078518641916</v>
      </c>
      <c r="CM168">
        <f t="shared" si="183"/>
        <v>165</v>
      </c>
      <c r="CO168">
        <f t="shared" si="169"/>
        <v>167</v>
      </c>
      <c r="CP168">
        <f t="shared" si="145"/>
        <v>9.3851860177587945</v>
      </c>
      <c r="CQ168">
        <v>18.692799999999998</v>
      </c>
      <c r="CW168">
        <f t="shared" si="170"/>
        <v>167</v>
      </c>
      <c r="CX168">
        <f t="shared" si="152"/>
        <v>0.95428571428571429</v>
      </c>
      <c r="CY168" s="50">
        <v>8.2036999999999995</v>
      </c>
      <c r="DB168">
        <f t="shared" si="171"/>
        <v>1</v>
      </c>
      <c r="DC168">
        <f t="shared" si="184"/>
        <v>165</v>
      </c>
      <c r="DK168">
        <f t="shared" si="172"/>
        <v>1</v>
      </c>
      <c r="DL168">
        <f t="shared" si="185"/>
        <v>165</v>
      </c>
      <c r="DO168">
        <f t="shared" si="153"/>
        <v>0</v>
      </c>
      <c r="DS168">
        <f t="shared" si="173"/>
        <v>0.53855250018899625</v>
      </c>
      <c r="DT168">
        <f t="shared" si="186"/>
        <v>165</v>
      </c>
      <c r="DW168">
        <f t="shared" si="154"/>
        <v>0</v>
      </c>
      <c r="EE168">
        <f t="shared" si="155"/>
        <v>0</v>
      </c>
      <c r="EI168">
        <f t="shared" si="174"/>
        <v>1</v>
      </c>
      <c r="EJ168">
        <f t="shared" si="187"/>
        <v>165</v>
      </c>
      <c r="EM168">
        <f t="shared" si="156"/>
        <v>0</v>
      </c>
      <c r="EU168">
        <f t="shared" si="157"/>
        <v>0</v>
      </c>
      <c r="EY168">
        <f t="shared" si="175"/>
        <v>0.10765202641809329</v>
      </c>
      <c r="EZ168">
        <f t="shared" si="188"/>
        <v>165</v>
      </c>
      <c r="FC168">
        <f t="shared" si="158"/>
        <v>0</v>
      </c>
      <c r="FK168">
        <f t="shared" si="159"/>
        <v>0</v>
      </c>
      <c r="FO168">
        <f t="shared" si="176"/>
        <v>1</v>
      </c>
      <c r="FP168">
        <f t="shared" si="189"/>
        <v>165</v>
      </c>
      <c r="FS168">
        <f t="shared" si="160"/>
        <v>0</v>
      </c>
      <c r="FW168">
        <f t="shared" si="177"/>
        <v>1</v>
      </c>
      <c r="FX168">
        <f t="shared" si="190"/>
        <v>165</v>
      </c>
    </row>
    <row r="169" spans="6:180" x14ac:dyDescent="0.25">
      <c r="F169">
        <f t="shared" si="161"/>
        <v>3.517304584448535E-2</v>
      </c>
      <c r="G169">
        <f t="shared" si="178"/>
        <v>316</v>
      </c>
      <c r="T169">
        <f t="shared" si="147"/>
        <v>8.8787829837783744E-2</v>
      </c>
      <c r="U169">
        <f t="shared" si="179"/>
        <v>316</v>
      </c>
      <c r="AP169">
        <f t="shared" si="191"/>
        <v>0.61593644792960933</v>
      </c>
      <c r="AQ169">
        <f t="shared" si="180"/>
        <v>166</v>
      </c>
      <c r="BA169">
        <f t="shared" si="162"/>
        <v>168</v>
      </c>
      <c r="BB169">
        <v>0.59154929577464788</v>
      </c>
      <c r="BC169">
        <v>110</v>
      </c>
      <c r="BF169">
        <f t="shared" si="192"/>
        <v>0.86424337542016616</v>
      </c>
      <c r="BG169">
        <f t="shared" si="181"/>
        <v>166</v>
      </c>
      <c r="BI169">
        <f t="shared" si="163"/>
        <v>168</v>
      </c>
      <c r="BJ169">
        <f t="shared" si="149"/>
        <v>0.81951219512195117</v>
      </c>
      <c r="BK169" s="1">
        <v>66.879024807291884</v>
      </c>
      <c r="BQ169">
        <f t="shared" si="164"/>
        <v>168</v>
      </c>
      <c r="BR169">
        <f t="shared" si="150"/>
        <v>0.54723127035830621</v>
      </c>
      <c r="BS169">
        <v>48.558999999999997</v>
      </c>
      <c r="BV169">
        <f t="shared" si="165"/>
        <v>0.998231043353767</v>
      </c>
      <c r="BW169">
        <f t="shared" si="182"/>
        <v>166</v>
      </c>
      <c r="BZ169">
        <f t="shared" si="151"/>
        <v>0</v>
      </c>
      <c r="CA169">
        <v>68.043999999999997</v>
      </c>
      <c r="CG169">
        <f t="shared" si="167"/>
        <v>168</v>
      </c>
      <c r="CH169">
        <f t="shared" si="146"/>
        <v>168</v>
      </c>
      <c r="CI169">
        <v>86.369</v>
      </c>
      <c r="CL169">
        <f t="shared" si="168"/>
        <v>0.98592934569541923</v>
      </c>
      <c r="CM169">
        <f t="shared" si="183"/>
        <v>166</v>
      </c>
      <c r="CO169">
        <f t="shared" si="169"/>
        <v>168</v>
      </c>
      <c r="CP169">
        <f t="shared" si="145"/>
        <v>9.4413847364280095</v>
      </c>
      <c r="CQ169">
        <v>18.869</v>
      </c>
      <c r="CW169">
        <f t="shared" si="170"/>
        <v>168</v>
      </c>
      <c r="CX169">
        <f t="shared" si="152"/>
        <v>0.96</v>
      </c>
      <c r="CY169" s="50">
        <v>8.3299000000000003</v>
      </c>
      <c r="DB169">
        <f t="shared" si="171"/>
        <v>1</v>
      </c>
      <c r="DC169">
        <f t="shared" si="184"/>
        <v>166</v>
      </c>
      <c r="DK169">
        <f t="shared" si="172"/>
        <v>1</v>
      </c>
      <c r="DL169">
        <f t="shared" si="185"/>
        <v>166</v>
      </c>
      <c r="DO169">
        <f t="shared" si="153"/>
        <v>0</v>
      </c>
      <c r="DS169">
        <f t="shared" si="173"/>
        <v>0.54365897965833376</v>
      </c>
      <c r="DT169">
        <f t="shared" si="186"/>
        <v>166</v>
      </c>
      <c r="DW169">
        <f t="shared" si="154"/>
        <v>0</v>
      </c>
      <c r="EE169">
        <f t="shared" si="155"/>
        <v>0</v>
      </c>
      <c r="EI169">
        <f t="shared" si="174"/>
        <v>1</v>
      </c>
      <c r="EJ169">
        <f t="shared" si="187"/>
        <v>166</v>
      </c>
      <c r="EM169">
        <f t="shared" si="156"/>
        <v>0</v>
      </c>
      <c r="EU169">
        <f t="shared" si="157"/>
        <v>0</v>
      </c>
      <c r="EY169">
        <f t="shared" si="175"/>
        <v>0.10913875927655547</v>
      </c>
      <c r="EZ169">
        <f t="shared" si="188"/>
        <v>166</v>
      </c>
      <c r="FC169">
        <f t="shared" si="158"/>
        <v>0</v>
      </c>
      <c r="FK169">
        <f t="shared" si="159"/>
        <v>0</v>
      </c>
      <c r="FO169">
        <f t="shared" si="176"/>
        <v>1</v>
      </c>
      <c r="FP169">
        <f t="shared" si="189"/>
        <v>166</v>
      </c>
      <c r="FS169">
        <f t="shared" si="160"/>
        <v>0</v>
      </c>
      <c r="FW169">
        <f t="shared" si="177"/>
        <v>1</v>
      </c>
      <c r="FX169">
        <f t="shared" si="190"/>
        <v>166</v>
      </c>
    </row>
    <row r="170" spans="6:180" x14ac:dyDescent="0.25">
      <c r="F170">
        <f t="shared" si="161"/>
        <v>3.6037990223796806E-2</v>
      </c>
      <c r="G170">
        <f t="shared" si="178"/>
        <v>317</v>
      </c>
      <c r="T170">
        <f t="shared" si="147"/>
        <v>8.9786422958621326E-2</v>
      </c>
      <c r="U170">
        <f t="shared" si="179"/>
        <v>317</v>
      </c>
      <c r="AP170">
        <f t="shared" si="191"/>
        <v>0.62606981195411149</v>
      </c>
      <c r="AQ170">
        <f t="shared" si="180"/>
        <v>167</v>
      </c>
      <c r="BA170">
        <f t="shared" si="162"/>
        <v>169</v>
      </c>
      <c r="BB170">
        <v>0.59507042253521125</v>
      </c>
      <c r="BC170">
        <v>110.17</v>
      </c>
      <c r="BF170">
        <f t="shared" si="192"/>
        <v>0.86818485623673558</v>
      </c>
      <c r="BG170">
        <f t="shared" si="181"/>
        <v>167</v>
      </c>
      <c r="BI170">
        <f t="shared" si="163"/>
        <v>169</v>
      </c>
      <c r="BJ170">
        <f t="shared" si="149"/>
        <v>0.82439024390243898</v>
      </c>
      <c r="BK170">
        <v>67.247</v>
      </c>
      <c r="BQ170">
        <f t="shared" si="164"/>
        <v>169</v>
      </c>
      <c r="BR170">
        <f t="shared" si="150"/>
        <v>0.55048859934853422</v>
      </c>
      <c r="BS170">
        <v>50.02</v>
      </c>
      <c r="BV170">
        <f t="shared" si="165"/>
        <v>0.99836975175236631</v>
      </c>
      <c r="BW170">
        <f t="shared" si="182"/>
        <v>167</v>
      </c>
      <c r="BZ170">
        <f t="shared" si="151"/>
        <v>0</v>
      </c>
      <c r="CA170">
        <v>74.790999999999997</v>
      </c>
      <c r="CG170">
        <f t="shared" si="167"/>
        <v>169</v>
      </c>
      <c r="CH170">
        <f t="shared" si="146"/>
        <v>169</v>
      </c>
      <c r="CI170">
        <v>86.558000000000007</v>
      </c>
      <c r="CL170">
        <f t="shared" si="168"/>
        <v>0.98679897695783036</v>
      </c>
      <c r="CM170">
        <f t="shared" si="183"/>
        <v>167</v>
      </c>
      <c r="CO170">
        <f t="shared" si="169"/>
        <v>169</v>
      </c>
      <c r="CP170">
        <f t="shared" si="145"/>
        <v>9.4975834550972227</v>
      </c>
      <c r="CQ170">
        <v>18.960548270108525</v>
      </c>
      <c r="CW170">
        <f t="shared" si="170"/>
        <v>169</v>
      </c>
      <c r="CX170">
        <f t="shared" si="152"/>
        <v>0.96571428571428575</v>
      </c>
      <c r="CY170" s="50">
        <v>8.3541000000000007</v>
      </c>
      <c r="DB170">
        <f t="shared" si="171"/>
        <v>1</v>
      </c>
      <c r="DC170">
        <f t="shared" si="184"/>
        <v>167</v>
      </c>
      <c r="DK170">
        <f t="shared" si="172"/>
        <v>1</v>
      </c>
      <c r="DL170">
        <f t="shared" si="185"/>
        <v>167</v>
      </c>
      <c r="DO170">
        <f t="shared" si="153"/>
        <v>0</v>
      </c>
      <c r="DS170">
        <f t="shared" si="173"/>
        <v>0.54875825849692517</v>
      </c>
      <c r="DT170">
        <f t="shared" si="186"/>
        <v>167</v>
      </c>
      <c r="DW170">
        <f t="shared" si="154"/>
        <v>0</v>
      </c>
      <c r="EE170">
        <f t="shared" si="155"/>
        <v>0</v>
      </c>
      <c r="EI170">
        <f t="shared" si="174"/>
        <v>1</v>
      </c>
      <c r="EJ170">
        <f t="shared" si="187"/>
        <v>167</v>
      </c>
      <c r="EM170">
        <f t="shared" si="156"/>
        <v>0</v>
      </c>
      <c r="EU170">
        <f t="shared" si="157"/>
        <v>0</v>
      </c>
      <c r="EY170">
        <f t="shared" si="175"/>
        <v>0.11064018994340044</v>
      </c>
      <c r="EZ170">
        <f t="shared" si="188"/>
        <v>167</v>
      </c>
      <c r="FC170">
        <f t="shared" si="158"/>
        <v>0</v>
      </c>
      <c r="FK170">
        <f t="shared" si="159"/>
        <v>0</v>
      </c>
      <c r="FO170">
        <f t="shared" si="176"/>
        <v>1</v>
      </c>
      <c r="FP170">
        <f t="shared" si="189"/>
        <v>167</v>
      </c>
      <c r="FS170">
        <f t="shared" si="160"/>
        <v>0</v>
      </c>
      <c r="FW170">
        <f t="shared" si="177"/>
        <v>1</v>
      </c>
      <c r="FX170">
        <f t="shared" si="190"/>
        <v>167</v>
      </c>
    </row>
    <row r="171" spans="6:180" x14ac:dyDescent="0.25">
      <c r="F171">
        <f t="shared" si="161"/>
        <v>3.6920277797044175E-2</v>
      </c>
      <c r="G171">
        <f t="shared" si="178"/>
        <v>318</v>
      </c>
      <c r="T171">
        <f t="shared" si="147"/>
        <v>9.0793340720021903E-2</v>
      </c>
      <c r="U171">
        <f t="shared" si="179"/>
        <v>318</v>
      </c>
      <c r="AP171">
        <f t="shared" si="191"/>
        <v>0.63611678399000926</v>
      </c>
      <c r="AQ171">
        <f t="shared" si="180"/>
        <v>168</v>
      </c>
      <c r="BA171">
        <f t="shared" si="162"/>
        <v>170</v>
      </c>
      <c r="BB171">
        <v>0.59859154929577463</v>
      </c>
      <c r="BC171">
        <v>110.274</v>
      </c>
      <c r="BF171">
        <f t="shared" si="192"/>
        <v>0.87204666931010766</v>
      </c>
      <c r="BG171">
        <f t="shared" si="181"/>
        <v>168</v>
      </c>
      <c r="BI171">
        <f t="shared" si="163"/>
        <v>170</v>
      </c>
      <c r="BJ171">
        <f t="shared" si="149"/>
        <v>0.82926829268292679</v>
      </c>
      <c r="BK171">
        <v>67.503</v>
      </c>
      <c r="BQ171">
        <f t="shared" si="164"/>
        <v>170</v>
      </c>
      <c r="BR171">
        <f t="shared" si="150"/>
        <v>0.55374592833876224</v>
      </c>
      <c r="BS171">
        <v>50.728000000000002</v>
      </c>
      <c r="BV171">
        <f t="shared" si="165"/>
        <v>0.99849848102626182</v>
      </c>
      <c r="BW171">
        <f t="shared" si="182"/>
        <v>168</v>
      </c>
      <c r="BZ171">
        <f t="shared" si="151"/>
        <v>0</v>
      </c>
      <c r="CA171">
        <v>88.256</v>
      </c>
      <c r="CG171">
        <f t="shared" si="167"/>
        <v>170</v>
      </c>
      <c r="CH171">
        <f t="shared" si="146"/>
        <v>170</v>
      </c>
      <c r="CI171">
        <v>86.57</v>
      </c>
      <c r="CL171">
        <f t="shared" si="168"/>
        <v>0.98762177356964986</v>
      </c>
      <c r="CM171">
        <f t="shared" si="183"/>
        <v>168</v>
      </c>
      <c r="CO171">
        <f t="shared" si="169"/>
        <v>170</v>
      </c>
      <c r="CP171">
        <f t="shared" si="145"/>
        <v>9.5537821737664377</v>
      </c>
      <c r="CQ171">
        <v>19.010000000000002</v>
      </c>
      <c r="CW171">
        <f t="shared" si="170"/>
        <v>170</v>
      </c>
      <c r="CX171">
        <f t="shared" si="152"/>
        <v>0.97142857142857142</v>
      </c>
      <c r="CY171" s="50">
        <v>8.4601000000000006</v>
      </c>
      <c r="DB171">
        <f t="shared" si="171"/>
        <v>1</v>
      </c>
      <c r="DC171">
        <f t="shared" si="184"/>
        <v>168</v>
      </c>
      <c r="DK171">
        <f t="shared" si="172"/>
        <v>1</v>
      </c>
      <c r="DL171">
        <f t="shared" si="185"/>
        <v>168</v>
      </c>
      <c r="DO171">
        <f t="shared" si="153"/>
        <v>0</v>
      </c>
      <c r="DS171">
        <f t="shared" si="173"/>
        <v>0.55384950369783281</v>
      </c>
      <c r="DT171">
        <f t="shared" si="186"/>
        <v>168</v>
      </c>
      <c r="DW171">
        <f t="shared" si="154"/>
        <v>0</v>
      </c>
      <c r="EE171">
        <f t="shared" si="155"/>
        <v>0</v>
      </c>
      <c r="EI171">
        <f t="shared" si="174"/>
        <v>1</v>
      </c>
      <c r="EJ171">
        <f t="shared" si="187"/>
        <v>168</v>
      </c>
      <c r="EM171">
        <f t="shared" si="156"/>
        <v>0</v>
      </c>
      <c r="EU171">
        <f t="shared" si="157"/>
        <v>0</v>
      </c>
      <c r="EY171">
        <f t="shared" si="175"/>
        <v>0.1121563669091377</v>
      </c>
      <c r="EZ171">
        <f t="shared" si="188"/>
        <v>168</v>
      </c>
      <c r="FC171">
        <f t="shared" si="158"/>
        <v>0</v>
      </c>
      <c r="FK171">
        <f t="shared" si="159"/>
        <v>0</v>
      </c>
      <c r="FO171">
        <f t="shared" si="176"/>
        <v>1</v>
      </c>
      <c r="FP171">
        <f t="shared" si="189"/>
        <v>168</v>
      </c>
      <c r="FS171">
        <f t="shared" si="160"/>
        <v>0</v>
      </c>
      <c r="FW171">
        <f t="shared" si="177"/>
        <v>1</v>
      </c>
      <c r="FX171">
        <f t="shared" si="190"/>
        <v>168</v>
      </c>
    </row>
    <row r="172" spans="6:180" x14ac:dyDescent="0.25">
      <c r="F172">
        <f t="shared" si="161"/>
        <v>3.7820146676717015E-2</v>
      </c>
      <c r="G172">
        <f t="shared" si="178"/>
        <v>319</v>
      </c>
      <c r="T172">
        <f t="shared" si="147"/>
        <v>9.1808613669603148E-2</v>
      </c>
      <c r="U172">
        <f t="shared" si="179"/>
        <v>319</v>
      </c>
      <c r="AP172">
        <f t="shared" si="191"/>
        <v>0.646071036017414</v>
      </c>
      <c r="AQ172">
        <f t="shared" si="180"/>
        <v>169</v>
      </c>
      <c r="BA172">
        <f t="shared" si="162"/>
        <v>171</v>
      </c>
      <c r="BB172">
        <v>0.602112676056338</v>
      </c>
      <c r="BC172">
        <v>113.086</v>
      </c>
      <c r="BF172">
        <f t="shared" si="192"/>
        <v>0.87582916254603738</v>
      </c>
      <c r="BG172">
        <f t="shared" si="181"/>
        <v>169</v>
      </c>
      <c r="BI172">
        <f t="shared" si="163"/>
        <v>171</v>
      </c>
      <c r="BJ172">
        <f t="shared" si="149"/>
        <v>0.8341463414634146</v>
      </c>
      <c r="BK172">
        <v>68.096999999999994</v>
      </c>
      <c r="BQ172">
        <f t="shared" si="164"/>
        <v>171</v>
      </c>
      <c r="BR172">
        <f t="shared" si="150"/>
        <v>0.55700325732899025</v>
      </c>
      <c r="BS172">
        <v>51.777999999999999</v>
      </c>
      <c r="BV172">
        <f t="shared" si="165"/>
        <v>0.99861787218556952</v>
      </c>
      <c r="BW172">
        <f t="shared" si="182"/>
        <v>169</v>
      </c>
      <c r="BZ172">
        <f t="shared" si="151"/>
        <v>0</v>
      </c>
      <c r="CA172">
        <v>90.147000000000006</v>
      </c>
      <c r="CG172">
        <f t="shared" si="167"/>
        <v>171</v>
      </c>
      <c r="CH172">
        <f t="shared" si="146"/>
        <v>171</v>
      </c>
      <c r="CI172">
        <v>86.825000000000003</v>
      </c>
      <c r="CL172">
        <f t="shared" si="168"/>
        <v>0.98839977397389434</v>
      </c>
      <c r="CM172">
        <f t="shared" si="183"/>
        <v>169</v>
      </c>
      <c r="CO172">
        <f t="shared" si="169"/>
        <v>171</v>
      </c>
      <c r="CP172">
        <f t="shared" si="145"/>
        <v>9.6099808924356527</v>
      </c>
      <c r="CQ172" s="2">
        <v>19.014399999999998</v>
      </c>
      <c r="CW172">
        <f t="shared" si="170"/>
        <v>171</v>
      </c>
      <c r="CX172">
        <f t="shared" si="152"/>
        <v>0.97714285714285709</v>
      </c>
      <c r="CY172" s="50">
        <v>8.5126000000000008</v>
      </c>
      <c r="DB172">
        <f t="shared" si="171"/>
        <v>1</v>
      </c>
      <c r="DC172">
        <f t="shared" si="184"/>
        <v>169</v>
      </c>
      <c r="DK172">
        <f t="shared" si="172"/>
        <v>1</v>
      </c>
      <c r="DL172">
        <f t="shared" si="185"/>
        <v>169</v>
      </c>
      <c r="DO172">
        <f t="shared" si="153"/>
        <v>0</v>
      </c>
      <c r="DS172">
        <f t="shared" si="173"/>
        <v>0.55893188622483936</v>
      </c>
      <c r="DT172">
        <f t="shared" si="186"/>
        <v>169</v>
      </c>
      <c r="DW172">
        <f t="shared" si="154"/>
        <v>0</v>
      </c>
      <c r="EE172">
        <f t="shared" si="155"/>
        <v>0</v>
      </c>
      <c r="EI172">
        <f t="shared" si="174"/>
        <v>1</v>
      </c>
      <c r="EJ172">
        <f t="shared" si="187"/>
        <v>169</v>
      </c>
      <c r="EM172">
        <f t="shared" si="156"/>
        <v>0</v>
      </c>
      <c r="EU172">
        <f t="shared" si="157"/>
        <v>0</v>
      </c>
      <c r="EY172">
        <f t="shared" si="175"/>
        <v>0.11368733724822289</v>
      </c>
      <c r="EZ172">
        <f t="shared" si="188"/>
        <v>169</v>
      </c>
      <c r="FC172">
        <f t="shared" si="158"/>
        <v>0</v>
      </c>
      <c r="FK172">
        <f t="shared" si="159"/>
        <v>0</v>
      </c>
      <c r="FO172">
        <f t="shared" si="176"/>
        <v>1</v>
      </c>
      <c r="FP172">
        <f t="shared" si="189"/>
        <v>169</v>
      </c>
      <c r="FS172">
        <f t="shared" si="160"/>
        <v>0</v>
      </c>
      <c r="FW172">
        <f t="shared" si="177"/>
        <v>1</v>
      </c>
      <c r="FX172">
        <f t="shared" si="190"/>
        <v>169</v>
      </c>
    </row>
    <row r="173" spans="6:180" x14ac:dyDescent="0.25">
      <c r="F173">
        <f t="shared" si="161"/>
        <v>3.8737835393800372E-2</v>
      </c>
      <c r="G173">
        <f t="shared" si="178"/>
        <v>320</v>
      </c>
      <c r="T173">
        <f t="shared" si="147"/>
        <v>9.2832271966405644E-2</v>
      </c>
      <c r="U173">
        <f t="shared" si="179"/>
        <v>320</v>
      </c>
      <c r="AP173">
        <f t="shared" si="191"/>
        <v>0.65592642932253786</v>
      </c>
      <c r="AQ173">
        <f t="shared" si="180"/>
        <v>170</v>
      </c>
      <c r="BA173">
        <f t="shared" si="162"/>
        <v>172</v>
      </c>
      <c r="BB173">
        <v>0.60563380281690138</v>
      </c>
      <c r="BC173">
        <v>113.11724137931034</v>
      </c>
      <c r="BF173">
        <f t="shared" si="192"/>
        <v>0.87953272908850733</v>
      </c>
      <c r="BG173">
        <f t="shared" si="181"/>
        <v>170</v>
      </c>
      <c r="BI173">
        <f t="shared" si="163"/>
        <v>172</v>
      </c>
      <c r="BJ173">
        <f t="shared" si="149"/>
        <v>0.83902439024390241</v>
      </c>
      <c r="BK173">
        <v>68.174000000000007</v>
      </c>
      <c r="BQ173">
        <f t="shared" si="164"/>
        <v>172</v>
      </c>
      <c r="BR173">
        <f t="shared" si="150"/>
        <v>0.56026058631921827</v>
      </c>
      <c r="BS173">
        <v>52.082999999999998</v>
      </c>
      <c r="BV173">
        <f t="shared" si="165"/>
        <v>0.99872853132968298</v>
      </c>
      <c r="BW173">
        <f t="shared" si="182"/>
        <v>170</v>
      </c>
      <c r="BZ173">
        <f t="shared" si="151"/>
        <v>0</v>
      </c>
      <c r="CG173">
        <f t="shared" si="167"/>
        <v>172</v>
      </c>
      <c r="CH173">
        <f t="shared" si="146"/>
        <v>172</v>
      </c>
      <c r="CI173">
        <v>86.9</v>
      </c>
      <c r="CL173">
        <f t="shared" si="168"/>
        <v>0.98913495980383037</v>
      </c>
      <c r="CM173">
        <f t="shared" si="183"/>
        <v>170</v>
      </c>
      <c r="CO173">
        <f t="shared" si="169"/>
        <v>172</v>
      </c>
      <c r="CP173">
        <f t="shared" si="145"/>
        <v>9.6661796111048659</v>
      </c>
      <c r="CQ173">
        <v>19.024000000000001</v>
      </c>
      <c r="CW173">
        <f t="shared" si="170"/>
        <v>172</v>
      </c>
      <c r="CX173">
        <f t="shared" si="152"/>
        <v>0.98285714285714287</v>
      </c>
      <c r="CY173" s="50">
        <v>8.6704000000000008</v>
      </c>
      <c r="DB173">
        <f t="shared" si="171"/>
        <v>1</v>
      </c>
      <c r="DC173">
        <f t="shared" si="184"/>
        <v>170</v>
      </c>
      <c r="DK173">
        <f t="shared" si="172"/>
        <v>1</v>
      </c>
      <c r="DL173">
        <f t="shared" si="185"/>
        <v>170</v>
      </c>
      <c r="DO173">
        <f t="shared" si="153"/>
        <v>0</v>
      </c>
      <c r="DS173">
        <f t="shared" si="173"/>
        <v>0.56400458141733933</v>
      </c>
      <c r="DT173">
        <f t="shared" si="186"/>
        <v>170</v>
      </c>
      <c r="DW173">
        <f t="shared" si="154"/>
        <v>0</v>
      </c>
      <c r="EE173">
        <f t="shared" si="155"/>
        <v>0</v>
      </c>
      <c r="EI173">
        <f t="shared" si="174"/>
        <v>1</v>
      </c>
      <c r="EJ173">
        <f t="shared" si="187"/>
        <v>170</v>
      </c>
      <c r="EM173">
        <f t="shared" si="156"/>
        <v>0</v>
      </c>
      <c r="EU173">
        <f t="shared" si="157"/>
        <v>0</v>
      </c>
      <c r="EY173">
        <f t="shared" si="175"/>
        <v>0.11523314659613515</v>
      </c>
      <c r="EZ173">
        <f t="shared" si="188"/>
        <v>170</v>
      </c>
      <c r="FC173">
        <f t="shared" si="158"/>
        <v>0</v>
      </c>
      <c r="FK173">
        <f t="shared" si="159"/>
        <v>0</v>
      </c>
      <c r="FO173">
        <f t="shared" si="176"/>
        <v>1</v>
      </c>
      <c r="FP173">
        <f t="shared" si="189"/>
        <v>170</v>
      </c>
      <c r="FS173">
        <f t="shared" si="160"/>
        <v>0</v>
      </c>
      <c r="FW173">
        <f t="shared" si="177"/>
        <v>1</v>
      </c>
      <c r="FX173">
        <f t="shared" si="190"/>
        <v>170</v>
      </c>
    </row>
    <row r="174" spans="6:180" x14ac:dyDescent="0.25">
      <c r="F174">
        <f t="shared" si="161"/>
        <v>3.9673582818048565E-2</v>
      </c>
      <c r="G174">
        <f t="shared" si="178"/>
        <v>321</v>
      </c>
      <c r="T174">
        <f t="shared" si="147"/>
        <v>9.3864345374199534E-2</v>
      </c>
      <c r="U174">
        <f t="shared" si="179"/>
        <v>321</v>
      </c>
      <c r="AP174">
        <f t="shared" si="191"/>
        <v>0.66567702568174236</v>
      </c>
      <c r="AQ174">
        <f t="shared" si="180"/>
        <v>171</v>
      </c>
      <c r="BA174">
        <f t="shared" si="162"/>
        <v>173</v>
      </c>
      <c r="BB174">
        <v>0.60915492957746475</v>
      </c>
      <c r="BC174">
        <v>113.60599999999999</v>
      </c>
      <c r="BF174">
        <f t="shared" si="192"/>
        <v>0.88315780599384008</v>
      </c>
      <c r="BG174">
        <f t="shared" si="181"/>
        <v>171</v>
      </c>
      <c r="BI174">
        <f t="shared" si="163"/>
        <v>173</v>
      </c>
      <c r="BJ174">
        <f t="shared" si="149"/>
        <v>0.84390243902439022</v>
      </c>
      <c r="BK174">
        <v>68.540999999999997</v>
      </c>
      <c r="BQ174">
        <f t="shared" si="164"/>
        <v>173</v>
      </c>
      <c r="BR174">
        <f t="shared" si="150"/>
        <v>0.56351791530944628</v>
      </c>
      <c r="BS174">
        <v>52.3</v>
      </c>
      <c r="BV174">
        <f t="shared" si="165"/>
        <v>0.99883103106226367</v>
      </c>
      <c r="BW174">
        <f t="shared" si="182"/>
        <v>171</v>
      </c>
      <c r="BZ174">
        <f t="shared" si="151"/>
        <v>0</v>
      </c>
      <c r="CG174">
        <f t="shared" si="167"/>
        <v>173</v>
      </c>
      <c r="CH174">
        <f t="shared" si="146"/>
        <v>173</v>
      </c>
      <c r="CI174">
        <v>87.909000000000006</v>
      </c>
      <c r="CL174">
        <f t="shared" si="168"/>
        <v>0.98982925539929645</v>
      </c>
      <c r="CM174">
        <f t="shared" si="183"/>
        <v>171</v>
      </c>
      <c r="CO174">
        <f t="shared" si="169"/>
        <v>173</v>
      </c>
      <c r="CP174">
        <f t="shared" si="145"/>
        <v>9.7223783297740809</v>
      </c>
      <c r="CQ174">
        <v>19.181999999999999</v>
      </c>
      <c r="CW174">
        <f t="shared" si="170"/>
        <v>173</v>
      </c>
      <c r="CX174">
        <f t="shared" si="152"/>
        <v>0.98857142857142855</v>
      </c>
      <c r="CY174" s="50">
        <v>9.3000000000000007</v>
      </c>
      <c r="DB174">
        <f t="shared" si="171"/>
        <v>1</v>
      </c>
      <c r="DC174">
        <f t="shared" si="184"/>
        <v>171</v>
      </c>
      <c r="DK174">
        <f t="shared" si="172"/>
        <v>1</v>
      </c>
      <c r="DL174">
        <f t="shared" si="185"/>
        <v>171</v>
      </c>
      <c r="DO174">
        <f t="shared" si="153"/>
        <v>0</v>
      </c>
      <c r="DS174">
        <f t="shared" si="173"/>
        <v>0.56906676939162859</v>
      </c>
      <c r="DT174">
        <f t="shared" si="186"/>
        <v>171</v>
      </c>
      <c r="DW174">
        <f t="shared" si="154"/>
        <v>0</v>
      </c>
      <c r="EE174">
        <f t="shared" si="155"/>
        <v>0</v>
      </c>
      <c r="EI174">
        <f t="shared" si="174"/>
        <v>1</v>
      </c>
      <c r="EJ174">
        <f t="shared" si="187"/>
        <v>171</v>
      </c>
      <c r="EM174">
        <f t="shared" si="156"/>
        <v>0</v>
      </c>
      <c r="EU174">
        <f t="shared" si="157"/>
        <v>0</v>
      </c>
      <c r="EY174">
        <f t="shared" si="175"/>
        <v>0.11679383912659967</v>
      </c>
      <c r="EZ174">
        <f t="shared" si="188"/>
        <v>171</v>
      </c>
      <c r="FC174">
        <f t="shared" si="158"/>
        <v>0</v>
      </c>
      <c r="FK174">
        <f t="shared" si="159"/>
        <v>0</v>
      </c>
      <c r="FO174">
        <f t="shared" si="176"/>
        <v>1</v>
      </c>
      <c r="FP174">
        <f t="shared" si="189"/>
        <v>171</v>
      </c>
      <c r="FS174">
        <f t="shared" si="160"/>
        <v>0</v>
      </c>
      <c r="FW174">
        <f t="shared" si="177"/>
        <v>1</v>
      </c>
      <c r="FX174">
        <f t="shared" si="190"/>
        <v>171</v>
      </c>
    </row>
    <row r="175" spans="6:180" x14ac:dyDescent="0.25">
      <c r="F175">
        <f t="shared" si="161"/>
        <v>4.0627628076513891E-2</v>
      </c>
      <c r="G175">
        <f t="shared" si="178"/>
        <v>322</v>
      </c>
      <c r="T175">
        <f t="shared" si="147"/>
        <v>9.4904863254797203E-2</v>
      </c>
      <c r="U175">
        <f t="shared" si="179"/>
        <v>322</v>
      </c>
      <c r="AP175">
        <f t="shared" si="191"/>
        <v>0.67531709786871918</v>
      </c>
      <c r="AQ175">
        <f t="shared" si="180"/>
        <v>172</v>
      </c>
      <c r="BA175">
        <f t="shared" si="162"/>
        <v>174</v>
      </c>
      <c r="BB175">
        <v>0.61267605633802813</v>
      </c>
      <c r="BC175">
        <v>114.023</v>
      </c>
      <c r="BF175">
        <f t="shared" si="192"/>
        <v>0.88670487287449007</v>
      </c>
      <c r="BG175">
        <f t="shared" si="181"/>
        <v>172</v>
      </c>
      <c r="BI175">
        <f t="shared" si="163"/>
        <v>174</v>
      </c>
      <c r="BJ175">
        <f t="shared" si="149"/>
        <v>0.84878048780487803</v>
      </c>
      <c r="BK175">
        <v>69.558999999999997</v>
      </c>
      <c r="BQ175">
        <f t="shared" si="164"/>
        <v>174</v>
      </c>
      <c r="BR175">
        <f t="shared" si="150"/>
        <v>0.5667752442996743</v>
      </c>
      <c r="BS175">
        <v>52.506999999999998</v>
      </c>
      <c r="BV175">
        <f t="shared" si="165"/>
        <v>0.99892591188582169</v>
      </c>
      <c r="BW175">
        <f t="shared" si="182"/>
        <v>172</v>
      </c>
      <c r="BZ175">
        <f t="shared" si="151"/>
        <v>0</v>
      </c>
      <c r="CG175">
        <f t="shared" si="167"/>
        <v>174</v>
      </c>
      <c r="CH175">
        <f t="shared" si="146"/>
        <v>174</v>
      </c>
      <c r="CI175">
        <v>88.177000000000007</v>
      </c>
      <c r="CL175">
        <f t="shared" si="168"/>
        <v>0.99048452748810456</v>
      </c>
      <c r="CM175">
        <f t="shared" si="183"/>
        <v>172</v>
      </c>
      <c r="CO175">
        <f t="shared" si="169"/>
        <v>174</v>
      </c>
      <c r="CP175">
        <f t="shared" si="145"/>
        <v>9.7785770484432959</v>
      </c>
      <c r="CQ175">
        <v>19.312000000000001</v>
      </c>
      <c r="CW175">
        <f t="shared" si="170"/>
        <v>174</v>
      </c>
      <c r="CX175">
        <f t="shared" si="152"/>
        <v>0.99428571428571433</v>
      </c>
      <c r="CY175" s="50">
        <v>11.5</v>
      </c>
      <c r="DB175">
        <f t="shared" si="171"/>
        <v>1</v>
      </c>
      <c r="DC175">
        <f t="shared" si="184"/>
        <v>172</v>
      </c>
      <c r="DK175">
        <f t="shared" si="172"/>
        <v>1</v>
      </c>
      <c r="DL175">
        <f t="shared" si="185"/>
        <v>172</v>
      </c>
      <c r="DO175">
        <f t="shared" si="153"/>
        <v>0</v>
      </c>
      <c r="DS175">
        <f t="shared" si="173"/>
        <v>0.57411763543827032</v>
      </c>
      <c r="DT175">
        <f t="shared" si="186"/>
        <v>172</v>
      </c>
      <c r="DW175">
        <f t="shared" si="154"/>
        <v>0</v>
      </c>
      <c r="EE175">
        <f t="shared" si="155"/>
        <v>0</v>
      </c>
      <c r="EI175">
        <f t="shared" si="174"/>
        <v>1</v>
      </c>
      <c r="EJ175">
        <f t="shared" si="187"/>
        <v>172</v>
      </c>
      <c r="EM175">
        <f t="shared" si="156"/>
        <v>0</v>
      </c>
      <c r="EU175">
        <f t="shared" si="157"/>
        <v>0</v>
      </c>
      <c r="EY175">
        <f t="shared" si="175"/>
        <v>0.11836945752896509</v>
      </c>
      <c r="EZ175">
        <f t="shared" si="188"/>
        <v>172</v>
      </c>
      <c r="FC175">
        <f t="shared" si="158"/>
        <v>0</v>
      </c>
      <c r="FK175">
        <f t="shared" si="159"/>
        <v>0</v>
      </c>
      <c r="FO175">
        <f t="shared" si="176"/>
        <v>1</v>
      </c>
      <c r="FP175">
        <f t="shared" si="189"/>
        <v>172</v>
      </c>
      <c r="FS175">
        <f t="shared" si="160"/>
        <v>0</v>
      </c>
      <c r="FW175">
        <f t="shared" si="177"/>
        <v>1</v>
      </c>
      <c r="FX175">
        <f t="shared" si="190"/>
        <v>172</v>
      </c>
    </row>
    <row r="176" spans="6:180" x14ac:dyDescent="0.25">
      <c r="F176">
        <f t="shared" si="161"/>
        <v>4.1600210470345129E-2</v>
      </c>
      <c r="G176">
        <f t="shared" si="178"/>
        <v>323</v>
      </c>
      <c r="T176">
        <f t="shared" si="147"/>
        <v>9.5953854561372107E-2</v>
      </c>
      <c r="U176">
        <f t="shared" si="179"/>
        <v>323</v>
      </c>
      <c r="AP176">
        <f t="shared" si="191"/>
        <v>0.6848411394547077</v>
      </c>
      <c r="AQ176">
        <f t="shared" si="180"/>
        <v>173</v>
      </c>
      <c r="BA176">
        <f t="shared" si="162"/>
        <v>175</v>
      </c>
      <c r="BB176">
        <v>0.61619718309859151</v>
      </c>
      <c r="BC176">
        <v>114.71034482758621</v>
      </c>
      <c r="BF176">
        <f t="shared" si="192"/>
        <v>0.89017445051538935</v>
      </c>
      <c r="BG176">
        <f t="shared" si="181"/>
        <v>173</v>
      </c>
      <c r="BI176">
        <f t="shared" si="163"/>
        <v>175</v>
      </c>
      <c r="BJ176">
        <f t="shared" si="149"/>
        <v>0.85365853658536583</v>
      </c>
      <c r="BK176">
        <v>70.194999999999993</v>
      </c>
      <c r="BQ176">
        <f t="shared" si="164"/>
        <v>175</v>
      </c>
      <c r="BR176">
        <f t="shared" si="150"/>
        <v>0.57003257328990231</v>
      </c>
      <c r="BS176">
        <v>52.9</v>
      </c>
      <c r="BV176">
        <f t="shared" si="165"/>
        <v>0.99901368357306342</v>
      </c>
      <c r="BW176">
        <f t="shared" si="182"/>
        <v>173</v>
      </c>
      <c r="BZ176">
        <f t="shared" si="151"/>
        <v>0</v>
      </c>
      <c r="CG176">
        <f t="shared" si="167"/>
        <v>175</v>
      </c>
      <c r="CH176">
        <f t="shared" si="146"/>
        <v>175</v>
      </c>
      <c r="CI176">
        <v>88.409000000000006</v>
      </c>
      <c r="CL176">
        <f t="shared" si="168"/>
        <v>0.99110258502435256</v>
      </c>
      <c r="CM176">
        <f t="shared" si="183"/>
        <v>173</v>
      </c>
      <c r="CO176">
        <f t="shared" si="169"/>
        <v>175</v>
      </c>
      <c r="CP176">
        <f t="shared" si="145"/>
        <v>9.8347757671125091</v>
      </c>
      <c r="CQ176">
        <v>19.316800000000001</v>
      </c>
      <c r="DB176">
        <f t="shared" si="171"/>
        <v>1</v>
      </c>
      <c r="DC176">
        <f t="shared" si="184"/>
        <v>173</v>
      </c>
      <c r="DK176">
        <f t="shared" si="172"/>
        <v>1</v>
      </c>
      <c r="DL176">
        <f t="shared" si="185"/>
        <v>173</v>
      </c>
      <c r="DO176">
        <f t="shared" si="153"/>
        <v>0</v>
      </c>
      <c r="DS176">
        <f t="shared" si="173"/>
        <v>0.57915637041521306</v>
      </c>
      <c r="DT176">
        <f t="shared" si="186"/>
        <v>173</v>
      </c>
      <c r="DW176">
        <f t="shared" si="154"/>
        <v>0</v>
      </c>
      <c r="EE176">
        <f t="shared" si="155"/>
        <v>0</v>
      </c>
      <c r="EI176">
        <f t="shared" si="174"/>
        <v>1</v>
      </c>
      <c r="EJ176">
        <f t="shared" si="187"/>
        <v>173</v>
      </c>
      <c r="EM176">
        <f t="shared" si="156"/>
        <v>0</v>
      </c>
      <c r="EU176">
        <f t="shared" si="157"/>
        <v>0</v>
      </c>
      <c r="EY176">
        <f t="shared" si="175"/>
        <v>0.1199600429857437</v>
      </c>
      <c r="EZ176">
        <f t="shared" si="188"/>
        <v>173</v>
      </c>
      <c r="FC176">
        <f t="shared" si="158"/>
        <v>0</v>
      </c>
      <c r="FK176">
        <f t="shared" si="159"/>
        <v>0</v>
      </c>
      <c r="FO176">
        <f t="shared" si="176"/>
        <v>1</v>
      </c>
      <c r="FP176">
        <f t="shared" si="189"/>
        <v>173</v>
      </c>
      <c r="FS176">
        <f t="shared" si="160"/>
        <v>0</v>
      </c>
      <c r="FW176">
        <f t="shared" si="177"/>
        <v>1</v>
      </c>
      <c r="FX176">
        <f t="shared" si="190"/>
        <v>173</v>
      </c>
    </row>
    <row r="177" spans="6:180" x14ac:dyDescent="0.25">
      <c r="F177">
        <f t="shared" si="161"/>
        <v>4.2591569389873962E-2</v>
      </c>
      <c r="G177">
        <f t="shared" si="178"/>
        <v>324</v>
      </c>
      <c r="T177">
        <f t="shared" si="147"/>
        <v>9.7011347831786374E-2</v>
      </c>
      <c r="U177">
        <f t="shared" si="179"/>
        <v>324</v>
      </c>
      <c r="AP177">
        <f t="shared" si="191"/>
        <v>0.69424387387495878</v>
      </c>
      <c r="AQ177">
        <f t="shared" si="180"/>
        <v>174</v>
      </c>
      <c r="BA177">
        <f t="shared" si="162"/>
        <v>176</v>
      </c>
      <c r="BB177">
        <v>0.61971830985915488</v>
      </c>
      <c r="BC177">
        <v>115.48099999999999</v>
      </c>
      <c r="BF177">
        <f t="shared" si="192"/>
        <v>0.89356709946571833</v>
      </c>
      <c r="BG177">
        <f t="shared" si="181"/>
        <v>174</v>
      </c>
      <c r="BI177">
        <f t="shared" si="163"/>
        <v>176</v>
      </c>
      <c r="BJ177">
        <f t="shared" si="149"/>
        <v>0.85853658536585364</v>
      </c>
      <c r="BK177">
        <v>70.777000000000001</v>
      </c>
      <c r="BQ177">
        <f t="shared" si="164"/>
        <v>176</v>
      </c>
      <c r="BR177">
        <f t="shared" si="150"/>
        <v>0.57328990228013033</v>
      </c>
      <c r="BS177">
        <v>53.5</v>
      </c>
      <c r="BV177">
        <f t="shared" si="165"/>
        <v>0.99909482651247794</v>
      </c>
      <c r="BW177">
        <f t="shared" si="182"/>
        <v>174</v>
      </c>
      <c r="BZ177">
        <f t="shared" si="151"/>
        <v>0</v>
      </c>
      <c r="CG177">
        <f t="shared" si="167"/>
        <v>176</v>
      </c>
      <c r="CH177">
        <f t="shared" si="146"/>
        <v>176</v>
      </c>
      <c r="CI177">
        <v>89.45</v>
      </c>
      <c r="CL177">
        <f t="shared" si="168"/>
        <v>0.99168517917536469</v>
      </c>
      <c r="CM177">
        <f t="shared" si="183"/>
        <v>174</v>
      </c>
      <c r="CO177">
        <f t="shared" si="169"/>
        <v>176</v>
      </c>
      <c r="CP177">
        <f t="shared" si="145"/>
        <v>9.8909744857817241</v>
      </c>
      <c r="CQ177">
        <v>20.364599999999999</v>
      </c>
      <c r="DB177">
        <f t="shared" si="171"/>
        <v>1</v>
      </c>
      <c r="DC177">
        <f t="shared" si="184"/>
        <v>174</v>
      </c>
      <c r="DK177">
        <f t="shared" si="172"/>
        <v>1</v>
      </c>
      <c r="DL177">
        <f t="shared" si="185"/>
        <v>174</v>
      </c>
      <c r="DO177">
        <f t="shared" si="153"/>
        <v>0</v>
      </c>
      <c r="DS177">
        <f t="shared" si="173"/>
        <v>0.58418217113634685</v>
      </c>
      <c r="DT177">
        <f t="shared" si="186"/>
        <v>174</v>
      </c>
      <c r="DW177">
        <f t="shared" si="154"/>
        <v>0</v>
      </c>
      <c r="EE177">
        <f t="shared" si="155"/>
        <v>0</v>
      </c>
      <c r="EI177">
        <f t="shared" si="174"/>
        <v>1</v>
      </c>
      <c r="EJ177">
        <f t="shared" si="187"/>
        <v>174</v>
      </c>
      <c r="EM177">
        <f t="shared" si="156"/>
        <v>0</v>
      </c>
      <c r="EU177">
        <f t="shared" si="157"/>
        <v>0</v>
      </c>
      <c r="EY177">
        <f t="shared" si="175"/>
        <v>0.12156563515032362</v>
      </c>
      <c r="EZ177">
        <f t="shared" si="188"/>
        <v>174</v>
      </c>
      <c r="FC177">
        <f t="shared" si="158"/>
        <v>0</v>
      </c>
      <c r="FK177">
        <f t="shared" si="159"/>
        <v>0</v>
      </c>
      <c r="FO177">
        <f t="shared" si="176"/>
        <v>1</v>
      </c>
      <c r="FP177">
        <f t="shared" si="189"/>
        <v>174</v>
      </c>
      <c r="FS177">
        <f t="shared" si="160"/>
        <v>0</v>
      </c>
      <c r="FW177">
        <f t="shared" si="177"/>
        <v>1</v>
      </c>
      <c r="FX177">
        <f t="shared" si="190"/>
        <v>174</v>
      </c>
    </row>
    <row r="178" spans="6:180" x14ac:dyDescent="0.25">
      <c r="F178">
        <f t="shared" si="161"/>
        <v>4.3601944228007249E-2</v>
      </c>
      <c r="G178">
        <f t="shared" si="178"/>
        <v>325</v>
      </c>
      <c r="T178">
        <f t="shared" si="147"/>
        <v>9.8077371181927511E-2</v>
      </c>
      <c r="U178">
        <f t="shared" si="179"/>
        <v>325</v>
      </c>
      <c r="AP178">
        <f t="shared" si="191"/>
        <v>0.703520262738068</v>
      </c>
      <c r="AQ178">
        <f t="shared" si="180"/>
        <v>175</v>
      </c>
      <c r="BA178">
        <f t="shared" si="162"/>
        <v>177</v>
      </c>
      <c r="BB178">
        <v>0.62323943661971826</v>
      </c>
      <c r="BC178">
        <v>116.98</v>
      </c>
      <c r="BF178">
        <f t="shared" si="192"/>
        <v>0.89688341860895571</v>
      </c>
      <c r="BG178">
        <f t="shared" si="181"/>
        <v>175</v>
      </c>
      <c r="BI178">
        <f t="shared" si="163"/>
        <v>177</v>
      </c>
      <c r="BJ178">
        <f t="shared" si="149"/>
        <v>0.86341463414634145</v>
      </c>
      <c r="BK178">
        <v>71</v>
      </c>
      <c r="BQ178">
        <f t="shared" si="164"/>
        <v>177</v>
      </c>
      <c r="BR178">
        <f t="shared" si="150"/>
        <v>0.57654723127035834</v>
      </c>
      <c r="BS178">
        <v>53.808999999999997</v>
      </c>
      <c r="BV178">
        <f t="shared" si="165"/>
        <v>0.99916979302591635</v>
      </c>
      <c r="BW178">
        <f t="shared" si="182"/>
        <v>175</v>
      </c>
      <c r="BZ178">
        <f t="shared" si="151"/>
        <v>0</v>
      </c>
      <c r="CG178">
        <f t="shared" si="167"/>
        <v>177</v>
      </c>
      <c r="CH178">
        <f t="shared" si="146"/>
        <v>177</v>
      </c>
      <c r="CI178">
        <v>90.32</v>
      </c>
      <c r="CL178">
        <f t="shared" si="168"/>
        <v>0.99223400344890533</v>
      </c>
      <c r="CM178">
        <f t="shared" si="183"/>
        <v>175</v>
      </c>
      <c r="CO178">
        <f t="shared" si="169"/>
        <v>177</v>
      </c>
      <c r="CP178">
        <f t="shared" ref="CP178:CP241" si="193">(CO178/($FT$15 +1))</f>
        <v>9.9471732044509391</v>
      </c>
      <c r="CQ178">
        <v>20.516200000000001</v>
      </c>
      <c r="DB178">
        <f t="shared" si="171"/>
        <v>1</v>
      </c>
      <c r="DC178">
        <f t="shared" si="184"/>
        <v>175</v>
      </c>
      <c r="DK178">
        <f t="shared" si="172"/>
        <v>1</v>
      </c>
      <c r="DL178">
        <f t="shared" si="185"/>
        <v>175</v>
      </c>
      <c r="DO178">
        <f t="shared" si="153"/>
        <v>0</v>
      </c>
      <c r="DS178">
        <f t="shared" si="173"/>
        <v>0.58919424075518645</v>
      </c>
      <c r="DT178">
        <f t="shared" si="186"/>
        <v>175</v>
      </c>
      <c r="DW178">
        <f t="shared" si="154"/>
        <v>0</v>
      </c>
      <c r="EE178">
        <f t="shared" si="155"/>
        <v>0</v>
      </c>
      <c r="EI178">
        <f t="shared" si="174"/>
        <v>1</v>
      </c>
      <c r="EJ178">
        <f t="shared" si="187"/>
        <v>175</v>
      </c>
      <c r="EM178">
        <f t="shared" si="156"/>
        <v>0</v>
      </c>
      <c r="EU178">
        <f t="shared" si="157"/>
        <v>0</v>
      </c>
      <c r="EY178">
        <f t="shared" si="175"/>
        <v>0.12318627212486186</v>
      </c>
      <c r="EZ178">
        <f t="shared" si="188"/>
        <v>175</v>
      </c>
      <c r="FC178">
        <f t="shared" si="158"/>
        <v>0</v>
      </c>
      <c r="FK178">
        <f t="shared" si="159"/>
        <v>0</v>
      </c>
      <c r="FO178">
        <f t="shared" si="176"/>
        <v>1</v>
      </c>
      <c r="FP178">
        <f t="shared" si="189"/>
        <v>175</v>
      </c>
      <c r="FS178">
        <f t="shared" si="160"/>
        <v>0</v>
      </c>
      <c r="FW178">
        <f t="shared" si="177"/>
        <v>1</v>
      </c>
      <c r="FX178">
        <f t="shared" si="190"/>
        <v>175</v>
      </c>
    </row>
    <row r="179" spans="6:180" x14ac:dyDescent="0.25">
      <c r="F179">
        <f t="shared" si="161"/>
        <v>4.4631574291946426E-2</v>
      </c>
      <c r="G179">
        <f t="shared" si="178"/>
        <v>326</v>
      </c>
      <c r="T179">
        <f t="shared" si="147"/>
        <v>9.9151952299055782E-2</v>
      </c>
      <c r="U179">
        <f t="shared" si="179"/>
        <v>326</v>
      </c>
      <c r="AP179">
        <f t="shared" si="191"/>
        <v>0.7126655133582791</v>
      </c>
      <c r="AQ179">
        <f t="shared" si="180"/>
        <v>176</v>
      </c>
      <c r="BA179">
        <f t="shared" si="162"/>
        <v>178</v>
      </c>
      <c r="BB179">
        <v>0.62676056338028174</v>
      </c>
      <c r="BC179">
        <v>117.44827586206897</v>
      </c>
      <c r="BF179">
        <f t="shared" si="192"/>
        <v>0.90012404371404564</v>
      </c>
      <c r="BG179">
        <f t="shared" si="181"/>
        <v>176</v>
      </c>
      <c r="BI179">
        <f t="shared" si="163"/>
        <v>178</v>
      </c>
      <c r="BJ179">
        <f t="shared" si="149"/>
        <v>0.86829268292682926</v>
      </c>
      <c r="BK179">
        <v>71.031000000000006</v>
      </c>
      <c r="BQ179">
        <f t="shared" si="164"/>
        <v>178</v>
      </c>
      <c r="BR179">
        <f t="shared" si="150"/>
        <v>0.57980456026058635</v>
      </c>
      <c r="BS179">
        <v>53.853999999999999</v>
      </c>
      <c r="BV179">
        <f t="shared" si="165"/>
        <v>0.99923900865619264</v>
      </c>
      <c r="BW179">
        <f t="shared" si="182"/>
        <v>176</v>
      </c>
      <c r="BZ179">
        <f t="shared" si="151"/>
        <v>0</v>
      </c>
      <c r="CG179">
        <f t="shared" si="167"/>
        <v>178</v>
      </c>
      <c r="CH179">
        <f t="shared" si="146"/>
        <v>178</v>
      </c>
      <c r="CI179">
        <v>90.321157213971503</v>
      </c>
      <c r="CL179">
        <f t="shared" si="168"/>
        <v>0.99275069395227433</v>
      </c>
      <c r="CM179">
        <f t="shared" si="183"/>
        <v>176</v>
      </c>
      <c r="CO179">
        <f t="shared" si="169"/>
        <v>178</v>
      </c>
      <c r="CP179">
        <f t="shared" si="193"/>
        <v>10.003371923120152</v>
      </c>
      <c r="CQ179">
        <v>20.5383</v>
      </c>
      <c r="DB179">
        <f t="shared" si="171"/>
        <v>1</v>
      </c>
      <c r="DC179">
        <f t="shared" si="184"/>
        <v>176</v>
      </c>
      <c r="DK179">
        <f t="shared" si="172"/>
        <v>1</v>
      </c>
      <c r="DL179">
        <f t="shared" si="185"/>
        <v>176</v>
      </c>
      <c r="DO179">
        <f t="shared" si="153"/>
        <v>0</v>
      </c>
      <c r="DS179">
        <f t="shared" si="173"/>
        <v>0.59419178914337656</v>
      </c>
      <c r="DT179">
        <f t="shared" si="186"/>
        <v>176</v>
      </c>
      <c r="DW179">
        <f t="shared" si="154"/>
        <v>0</v>
      </c>
      <c r="EE179">
        <f t="shared" si="155"/>
        <v>0</v>
      </c>
      <c r="EI179">
        <f t="shared" si="174"/>
        <v>1</v>
      </c>
      <c r="EJ179">
        <f t="shared" si="187"/>
        <v>176</v>
      </c>
      <c r="EM179">
        <f t="shared" si="156"/>
        <v>0</v>
      </c>
      <c r="EU179">
        <f t="shared" si="157"/>
        <v>0</v>
      </c>
      <c r="EY179">
        <f t="shared" si="175"/>
        <v>0.12482199043836606</v>
      </c>
      <c r="EZ179">
        <f t="shared" si="188"/>
        <v>176</v>
      </c>
      <c r="FC179">
        <f t="shared" si="158"/>
        <v>0</v>
      </c>
      <c r="FK179">
        <f t="shared" si="159"/>
        <v>0</v>
      </c>
      <c r="FO179">
        <f t="shared" si="176"/>
        <v>1</v>
      </c>
      <c r="FP179">
        <f t="shared" si="189"/>
        <v>176</v>
      </c>
      <c r="FS179">
        <f t="shared" si="160"/>
        <v>0</v>
      </c>
      <c r="FW179">
        <f t="shared" si="177"/>
        <v>1</v>
      </c>
      <c r="FX179">
        <f t="shared" si="190"/>
        <v>176</v>
      </c>
    </row>
    <row r="180" spans="6:180" x14ac:dyDescent="0.25">
      <c r="F180">
        <f t="shared" si="161"/>
        <v>4.568069871325562E-2</v>
      </c>
      <c r="G180">
        <f t="shared" si="178"/>
        <v>327</v>
      </c>
      <c r="T180">
        <f t="shared" si="147"/>
        <v>0.10023511843516444</v>
      </c>
      <c r="U180">
        <f t="shared" si="179"/>
        <v>327</v>
      </c>
      <c r="AP180">
        <f t="shared" si="191"/>
        <v>0.7216750854943963</v>
      </c>
      <c r="AQ180">
        <f t="shared" si="180"/>
        <v>177</v>
      </c>
      <c r="BA180">
        <f t="shared" si="162"/>
        <v>179</v>
      </c>
      <c r="BB180">
        <v>0.63028169014084512</v>
      </c>
      <c r="BC180">
        <v>117.876</v>
      </c>
      <c r="BF180">
        <f t="shared" si="192"/>
        <v>0.90328964597049288</v>
      </c>
      <c r="BG180">
        <f t="shared" si="181"/>
        <v>177</v>
      </c>
      <c r="BI180">
        <f t="shared" si="163"/>
        <v>179</v>
      </c>
      <c r="BJ180">
        <f t="shared" si="149"/>
        <v>0.87317073170731707</v>
      </c>
      <c r="BK180">
        <v>72.043999999999997</v>
      </c>
      <c r="BQ180">
        <f t="shared" si="164"/>
        <v>179</v>
      </c>
      <c r="BR180">
        <f t="shared" si="150"/>
        <v>0.58306188925081437</v>
      </c>
      <c r="BS180">
        <v>53.938000000000002</v>
      </c>
      <c r="BV180">
        <f t="shared" si="165"/>
        <v>0.99930287342299295</v>
      </c>
      <c r="BW180">
        <f t="shared" si="182"/>
        <v>177</v>
      </c>
      <c r="BZ180">
        <f t="shared" si="151"/>
        <v>0</v>
      </c>
      <c r="CG180">
        <f t="shared" si="167"/>
        <v>179</v>
      </c>
      <c r="CH180">
        <f t="shared" si="146"/>
        <v>179</v>
      </c>
      <c r="CI180">
        <v>90.885000000000005</v>
      </c>
      <c r="CL180">
        <f t="shared" si="168"/>
        <v>0.99323682977490113</v>
      </c>
      <c r="CM180">
        <f t="shared" si="183"/>
        <v>177</v>
      </c>
      <c r="CO180">
        <f t="shared" si="169"/>
        <v>179</v>
      </c>
      <c r="CP180">
        <f t="shared" si="193"/>
        <v>10.059570641789367</v>
      </c>
      <c r="CQ180">
        <v>20.722000000000001</v>
      </c>
      <c r="DB180">
        <f t="shared" si="171"/>
        <v>1</v>
      </c>
      <c r="DC180">
        <f t="shared" si="184"/>
        <v>177</v>
      </c>
      <c r="DK180">
        <f t="shared" si="172"/>
        <v>1</v>
      </c>
      <c r="DL180">
        <f t="shared" si="185"/>
        <v>177</v>
      </c>
      <c r="DO180">
        <f t="shared" si="153"/>
        <v>0</v>
      </c>
      <c r="DS180">
        <f t="shared" si="173"/>
        <v>0.59917403326371876</v>
      </c>
      <c r="DT180">
        <f t="shared" si="186"/>
        <v>177</v>
      </c>
      <c r="DW180">
        <f t="shared" si="154"/>
        <v>0</v>
      </c>
      <c r="EE180">
        <f t="shared" si="155"/>
        <v>0</v>
      </c>
      <c r="EI180">
        <f t="shared" si="174"/>
        <v>1</v>
      </c>
      <c r="EJ180">
        <f t="shared" si="187"/>
        <v>177</v>
      </c>
      <c r="EM180">
        <f t="shared" si="156"/>
        <v>0</v>
      </c>
      <c r="EU180">
        <f t="shared" si="157"/>
        <v>0</v>
      </c>
      <c r="EY180">
        <f t="shared" si="175"/>
        <v>0.12647282502497592</v>
      </c>
      <c r="EZ180">
        <f t="shared" si="188"/>
        <v>177</v>
      </c>
      <c r="FC180">
        <f t="shared" si="158"/>
        <v>0</v>
      </c>
      <c r="FK180">
        <f t="shared" si="159"/>
        <v>0</v>
      </c>
      <c r="FO180">
        <f t="shared" si="176"/>
        <v>1</v>
      </c>
      <c r="FP180">
        <f t="shared" si="189"/>
        <v>177</v>
      </c>
      <c r="FS180">
        <f t="shared" si="160"/>
        <v>0</v>
      </c>
      <c r="FW180">
        <f t="shared" si="177"/>
        <v>1</v>
      </c>
      <c r="FX180">
        <f t="shared" si="190"/>
        <v>177</v>
      </c>
    </row>
    <row r="181" spans="6:180" x14ac:dyDescent="0.25">
      <c r="F181">
        <f t="shared" si="161"/>
        <v>4.6749556356302367E-2</v>
      </c>
      <c r="G181">
        <f t="shared" si="178"/>
        <v>328</v>
      </c>
      <c r="T181">
        <f t="shared" si="147"/>
        <v>0.10132689640035289</v>
      </c>
      <c r="U181">
        <f t="shared" si="179"/>
        <v>328</v>
      </c>
      <c r="AP181">
        <f t="shared" si="191"/>
        <v>0.73054469728251914</v>
      </c>
      <c r="AQ181">
        <f t="shared" si="180"/>
        <v>178</v>
      </c>
      <c r="BA181">
        <f t="shared" si="162"/>
        <v>180</v>
      </c>
      <c r="BB181">
        <v>0.63380281690140849</v>
      </c>
      <c r="BC181">
        <v>118.709</v>
      </c>
      <c r="BF181">
        <f t="shared" si="192"/>
        <v>0.90638093051016544</v>
      </c>
      <c r="BG181">
        <f t="shared" si="181"/>
        <v>178</v>
      </c>
      <c r="BI181">
        <f t="shared" si="163"/>
        <v>180</v>
      </c>
      <c r="BJ181">
        <f t="shared" si="149"/>
        <v>0.87804878048780488</v>
      </c>
      <c r="BK181">
        <v>72.667000000000002</v>
      </c>
      <c r="BQ181">
        <f t="shared" si="164"/>
        <v>180</v>
      </c>
      <c r="BR181">
        <f t="shared" si="150"/>
        <v>0.58631921824104238</v>
      </c>
      <c r="BS181">
        <v>54</v>
      </c>
      <c r="BV181">
        <f t="shared" si="165"/>
        <v>0.99936176304562774</v>
      </c>
      <c r="BW181">
        <f t="shared" si="182"/>
        <v>178</v>
      </c>
      <c r="BZ181">
        <f t="shared" si="151"/>
        <v>0</v>
      </c>
      <c r="CG181">
        <f t="shared" si="167"/>
        <v>180</v>
      </c>
      <c r="CH181">
        <f t="shared" si="146"/>
        <v>180</v>
      </c>
      <c r="CI181">
        <v>90.98</v>
      </c>
      <c r="CL181">
        <f t="shared" si="168"/>
        <v>0.99369393348608825</v>
      </c>
      <c r="CM181">
        <f t="shared" si="183"/>
        <v>178</v>
      </c>
      <c r="CO181">
        <f t="shared" si="169"/>
        <v>180</v>
      </c>
      <c r="CP181">
        <f t="shared" si="193"/>
        <v>10.115769360458581</v>
      </c>
      <c r="CQ181">
        <v>20.952000000000002</v>
      </c>
      <c r="DB181">
        <f t="shared" si="171"/>
        <v>1</v>
      </c>
      <c r="DC181">
        <f t="shared" si="184"/>
        <v>178</v>
      </c>
      <c r="DK181">
        <f t="shared" si="172"/>
        <v>1</v>
      </c>
      <c r="DL181">
        <f t="shared" si="185"/>
        <v>178</v>
      </c>
      <c r="DO181">
        <f t="shared" si="153"/>
        <v>0</v>
      </c>
      <c r="DS181">
        <f t="shared" si="173"/>
        <v>0.60414019753742887</v>
      </c>
      <c r="DT181">
        <f t="shared" si="186"/>
        <v>178</v>
      </c>
      <c r="DW181">
        <f t="shared" si="154"/>
        <v>0</v>
      </c>
      <c r="EE181">
        <f t="shared" si="155"/>
        <v>0</v>
      </c>
      <c r="EI181">
        <f t="shared" si="174"/>
        <v>1</v>
      </c>
      <c r="EJ181">
        <f t="shared" si="187"/>
        <v>178</v>
      </c>
      <c r="EM181">
        <f t="shared" si="156"/>
        <v>0</v>
      </c>
      <c r="EU181">
        <f t="shared" si="157"/>
        <v>0</v>
      </c>
      <c r="EY181">
        <f t="shared" si="175"/>
        <v>0.12813880920245008</v>
      </c>
      <c r="EZ181">
        <f t="shared" si="188"/>
        <v>178</v>
      </c>
      <c r="FC181">
        <f t="shared" si="158"/>
        <v>0</v>
      </c>
      <c r="FK181">
        <f t="shared" si="159"/>
        <v>0</v>
      </c>
      <c r="FO181">
        <f t="shared" si="176"/>
        <v>1</v>
      </c>
      <c r="FP181">
        <f t="shared" si="189"/>
        <v>178</v>
      </c>
      <c r="FS181">
        <f t="shared" si="160"/>
        <v>0</v>
      </c>
      <c r="FW181">
        <f t="shared" si="177"/>
        <v>1</v>
      </c>
      <c r="FX181">
        <f t="shared" si="190"/>
        <v>178</v>
      </c>
    </row>
    <row r="182" spans="6:180" x14ac:dyDescent="0.25">
      <c r="F182">
        <f t="shared" si="161"/>
        <v>4.7838385725096286E-2</v>
      </c>
      <c r="G182">
        <f t="shared" si="178"/>
        <v>329</v>
      </c>
      <c r="T182">
        <f t="shared" si="147"/>
        <v>0.10242731255621523</v>
      </c>
      <c r="U182">
        <f t="shared" si="179"/>
        <v>329</v>
      </c>
      <c r="AP182">
        <f t="shared" si="191"/>
        <v>0.73927033035339429</v>
      </c>
      <c r="AQ182">
        <f t="shared" si="180"/>
        <v>179</v>
      </c>
      <c r="BA182">
        <f t="shared" si="162"/>
        <v>181</v>
      </c>
      <c r="BB182">
        <v>0.63732394366197187</v>
      </c>
      <c r="BC182">
        <v>119.646</v>
      </c>
      <c r="BF182">
        <f t="shared" si="192"/>
        <v>0.90939863491854789</v>
      </c>
      <c r="BG182">
        <f t="shared" si="181"/>
        <v>179</v>
      </c>
      <c r="BI182">
        <f t="shared" si="163"/>
        <v>181</v>
      </c>
      <c r="BJ182">
        <f t="shared" si="149"/>
        <v>0.88292682926829269</v>
      </c>
      <c r="BK182">
        <v>73.912000000000006</v>
      </c>
      <c r="BQ182">
        <f t="shared" si="164"/>
        <v>181</v>
      </c>
      <c r="BR182">
        <f t="shared" si="150"/>
        <v>0.5895765472312704</v>
      </c>
      <c r="BS182">
        <v>54.116999999999997</v>
      </c>
      <c r="BV182">
        <f t="shared" si="165"/>
        <v>0.99941603013140035</v>
      </c>
      <c r="BW182">
        <f t="shared" si="182"/>
        <v>179</v>
      </c>
      <c r="BZ182">
        <f t="shared" si="151"/>
        <v>0</v>
      </c>
      <c r="CG182">
        <f t="shared" si="167"/>
        <v>181</v>
      </c>
      <c r="CH182">
        <f t="shared" ref="CH182:CH245" si="194">(CG182/($FD$15 +1))</f>
        <v>181</v>
      </c>
      <c r="CI182">
        <v>92.506</v>
      </c>
      <c r="CL182">
        <f t="shared" si="168"/>
        <v>0.99412347173963267</v>
      </c>
      <c r="CM182">
        <f t="shared" si="183"/>
        <v>179</v>
      </c>
      <c r="CO182">
        <f t="shared" si="169"/>
        <v>181</v>
      </c>
      <c r="CP182">
        <f t="shared" si="193"/>
        <v>10.171968079127796</v>
      </c>
      <c r="CQ182">
        <v>21.128</v>
      </c>
      <c r="DB182">
        <f t="shared" si="171"/>
        <v>1</v>
      </c>
      <c r="DC182">
        <f t="shared" si="184"/>
        <v>179</v>
      </c>
      <c r="DK182">
        <f t="shared" si="172"/>
        <v>1</v>
      </c>
      <c r="DL182">
        <f t="shared" si="185"/>
        <v>179</v>
      </c>
      <c r="DO182">
        <f t="shared" si="153"/>
        <v>0</v>
      </c>
      <c r="DS182">
        <f t="shared" si="173"/>
        <v>0.60908951420533763</v>
      </c>
      <c r="DT182">
        <f t="shared" si="186"/>
        <v>179</v>
      </c>
      <c r="DW182">
        <f t="shared" si="154"/>
        <v>0</v>
      </c>
      <c r="EE182">
        <f t="shared" si="155"/>
        <v>0</v>
      </c>
      <c r="EI182">
        <f t="shared" si="174"/>
        <v>1</v>
      </c>
      <c r="EJ182">
        <f t="shared" si="187"/>
        <v>179</v>
      </c>
      <c r="EM182">
        <f t="shared" si="156"/>
        <v>0</v>
      </c>
      <c r="EU182">
        <f t="shared" si="157"/>
        <v>0</v>
      </c>
      <c r="EY182">
        <f t="shared" si="175"/>
        <v>0.12981997465087008</v>
      </c>
      <c r="EZ182">
        <f t="shared" si="188"/>
        <v>179</v>
      </c>
      <c r="FC182">
        <f t="shared" si="158"/>
        <v>0</v>
      </c>
      <c r="FK182">
        <f t="shared" si="159"/>
        <v>0</v>
      </c>
      <c r="FO182">
        <f t="shared" si="176"/>
        <v>1</v>
      </c>
      <c r="FP182">
        <f t="shared" si="189"/>
        <v>179</v>
      </c>
      <c r="FS182">
        <f t="shared" si="160"/>
        <v>0</v>
      </c>
      <c r="FW182">
        <f t="shared" si="177"/>
        <v>1</v>
      </c>
      <c r="FX182">
        <f t="shared" si="190"/>
        <v>179</v>
      </c>
    </row>
    <row r="183" spans="6:180" x14ac:dyDescent="0.25">
      <c r="F183">
        <f t="shared" si="161"/>
        <v>4.8947424868552823E-2</v>
      </c>
      <c r="G183">
        <f t="shared" si="178"/>
        <v>330</v>
      </c>
      <c r="T183">
        <f t="shared" si="147"/>
        <v>0.10353639280924476</v>
      </c>
      <c r="U183">
        <f t="shared" si="179"/>
        <v>330</v>
      </c>
      <c r="AP183">
        <f t="shared" si="191"/>
        <v>0.74784823412875956</v>
      </c>
      <c r="AQ183">
        <f t="shared" si="180"/>
        <v>180</v>
      </c>
      <c r="BA183">
        <f t="shared" si="162"/>
        <v>182</v>
      </c>
      <c r="BB183">
        <v>0.64084507042253525</v>
      </c>
      <c r="BC183">
        <v>119.75700000000001</v>
      </c>
      <c r="BF183">
        <f t="shared" si="192"/>
        <v>0.91234352773814442</v>
      </c>
      <c r="BG183">
        <f t="shared" si="181"/>
        <v>180</v>
      </c>
      <c r="BI183">
        <f t="shared" si="163"/>
        <v>182</v>
      </c>
      <c r="BJ183">
        <f t="shared" si="149"/>
        <v>0.8878048780487805</v>
      </c>
      <c r="BK183">
        <v>74.007999999999996</v>
      </c>
      <c r="BQ183">
        <f t="shared" si="164"/>
        <v>182</v>
      </c>
      <c r="BR183">
        <f t="shared" si="150"/>
        <v>0.59283387622149841</v>
      </c>
      <c r="BS183">
        <v>54.5</v>
      </c>
      <c r="BV183">
        <f t="shared" si="165"/>
        <v>0.99946600532858232</v>
      </c>
      <c r="BW183">
        <f t="shared" si="182"/>
        <v>180</v>
      </c>
      <c r="BZ183">
        <f t="shared" si="151"/>
        <v>0</v>
      </c>
      <c r="CG183">
        <f t="shared" si="167"/>
        <v>182</v>
      </c>
      <c r="CH183">
        <f t="shared" si="194"/>
        <v>182</v>
      </c>
      <c r="CI183">
        <v>93.605999999999995</v>
      </c>
      <c r="CL183">
        <f t="shared" si="168"/>
        <v>0.99452685597714952</v>
      </c>
      <c r="CM183">
        <f t="shared" si="183"/>
        <v>180</v>
      </c>
      <c r="CO183">
        <f t="shared" si="169"/>
        <v>182</v>
      </c>
      <c r="CP183">
        <f t="shared" si="193"/>
        <v>10.228166797797011</v>
      </c>
      <c r="CQ183">
        <v>21.1843</v>
      </c>
      <c r="DB183">
        <f t="shared" si="171"/>
        <v>1</v>
      </c>
      <c r="DC183">
        <f t="shared" si="184"/>
        <v>180</v>
      </c>
      <c r="DK183">
        <f t="shared" si="172"/>
        <v>1</v>
      </c>
      <c r="DL183">
        <f t="shared" si="185"/>
        <v>180</v>
      </c>
      <c r="DO183">
        <f t="shared" si="153"/>
        <v>0</v>
      </c>
      <c r="DS183">
        <f t="shared" si="173"/>
        <v>0.61402122368275425</v>
      </c>
      <c r="DT183">
        <f t="shared" si="186"/>
        <v>180</v>
      </c>
      <c r="DW183">
        <f t="shared" si="154"/>
        <v>0</v>
      </c>
      <c r="EE183">
        <f t="shared" si="155"/>
        <v>0</v>
      </c>
      <c r="EI183">
        <f t="shared" si="174"/>
        <v>1</v>
      </c>
      <c r="EJ183">
        <f t="shared" si="187"/>
        <v>180</v>
      </c>
      <c r="EM183">
        <f t="shared" si="156"/>
        <v>0</v>
      </c>
      <c r="EU183">
        <f t="shared" si="157"/>
        <v>0</v>
      </c>
      <c r="EY183">
        <f t="shared" si="175"/>
        <v>0.13151635139156867</v>
      </c>
      <c r="EZ183">
        <f t="shared" si="188"/>
        <v>180</v>
      </c>
      <c r="FC183">
        <f t="shared" si="158"/>
        <v>0</v>
      </c>
      <c r="FK183">
        <f t="shared" si="159"/>
        <v>0</v>
      </c>
      <c r="FO183">
        <f t="shared" si="176"/>
        <v>1</v>
      </c>
      <c r="FP183">
        <f t="shared" si="189"/>
        <v>180</v>
      </c>
      <c r="FS183">
        <f t="shared" si="160"/>
        <v>0</v>
      </c>
      <c r="FW183">
        <f t="shared" si="177"/>
        <v>1</v>
      </c>
      <c r="FX183">
        <f t="shared" si="190"/>
        <v>180</v>
      </c>
    </row>
    <row r="184" spans="6:180" x14ac:dyDescent="0.25">
      <c r="F184">
        <f t="shared" si="161"/>
        <v>5.0076911284210664E-2</v>
      </c>
      <c r="G184">
        <f t="shared" si="178"/>
        <v>331</v>
      </c>
      <c r="T184">
        <f t="shared" si="147"/>
        <v>0.10465416260425672</v>
      </c>
      <c r="U184">
        <f t="shared" si="179"/>
        <v>331</v>
      </c>
      <c r="AP184">
        <f t="shared" si="191"/>
        <v>0.75627492929461115</v>
      </c>
      <c r="AQ184">
        <f t="shared" si="180"/>
        <v>181</v>
      </c>
      <c r="BA184">
        <f t="shared" si="162"/>
        <v>183</v>
      </c>
      <c r="BB184">
        <v>0.64436619718309862</v>
      </c>
      <c r="BC184">
        <v>119.854</v>
      </c>
      <c r="BF184">
        <f t="shared" si="192"/>
        <v>0.91521640696668483</v>
      </c>
      <c r="BG184">
        <f t="shared" si="181"/>
        <v>181</v>
      </c>
      <c r="BI184">
        <f t="shared" si="163"/>
        <v>183</v>
      </c>
      <c r="BJ184">
        <f t="shared" si="149"/>
        <v>0.89268292682926831</v>
      </c>
      <c r="BK184">
        <v>74.379000000000005</v>
      </c>
      <c r="BQ184">
        <f t="shared" si="164"/>
        <v>183</v>
      </c>
      <c r="BR184">
        <f t="shared" si="150"/>
        <v>0.59609120521172643</v>
      </c>
      <c r="BS184">
        <v>54.969000000000001</v>
      </c>
      <c r="BV184">
        <f t="shared" si="165"/>
        <v>0.99951199844320104</v>
      </c>
      <c r="BW184">
        <f t="shared" si="182"/>
        <v>181</v>
      </c>
      <c r="BZ184">
        <f t="shared" si="151"/>
        <v>0</v>
      </c>
      <c r="CG184">
        <f t="shared" si="167"/>
        <v>183</v>
      </c>
      <c r="CH184">
        <f t="shared" si="194"/>
        <v>183</v>
      </c>
      <c r="CI184">
        <v>95</v>
      </c>
      <c r="CL184">
        <f t="shared" si="168"/>
        <v>0.99490544322206054</v>
      </c>
      <c r="CM184">
        <f t="shared" si="183"/>
        <v>181</v>
      </c>
      <c r="CO184">
        <f t="shared" si="169"/>
        <v>183</v>
      </c>
      <c r="CP184">
        <f t="shared" si="193"/>
        <v>10.284365516466224</v>
      </c>
      <c r="CQ184">
        <v>21.344000000000001</v>
      </c>
      <c r="DB184">
        <f t="shared" si="171"/>
        <v>1</v>
      </c>
      <c r="DC184">
        <f t="shared" si="184"/>
        <v>181</v>
      </c>
      <c r="DK184">
        <f t="shared" si="172"/>
        <v>1</v>
      </c>
      <c r="DL184">
        <f t="shared" si="185"/>
        <v>181</v>
      </c>
      <c r="DO184">
        <f t="shared" si="153"/>
        <v>0</v>
      </c>
      <c r="DS184">
        <f t="shared" si="173"/>
        <v>0.61893457490772219</v>
      </c>
      <c r="DT184">
        <f t="shared" si="186"/>
        <v>181</v>
      </c>
      <c r="DW184">
        <f t="shared" si="154"/>
        <v>0</v>
      </c>
      <c r="EE184">
        <f t="shared" si="155"/>
        <v>0</v>
      </c>
      <c r="EI184">
        <f t="shared" si="174"/>
        <v>1</v>
      </c>
      <c r="EJ184">
        <f t="shared" si="187"/>
        <v>181</v>
      </c>
      <c r="EM184">
        <f t="shared" si="156"/>
        <v>0</v>
      </c>
      <c r="EU184">
        <f t="shared" si="157"/>
        <v>0</v>
      </c>
      <c r="EY184">
        <f t="shared" si="175"/>
        <v>0.13322796776629153</v>
      </c>
      <c r="EZ184">
        <f t="shared" si="188"/>
        <v>181</v>
      </c>
      <c r="FC184">
        <f t="shared" si="158"/>
        <v>0</v>
      </c>
      <c r="FK184">
        <f t="shared" si="159"/>
        <v>0</v>
      </c>
      <c r="FO184">
        <f t="shared" si="176"/>
        <v>1</v>
      </c>
      <c r="FP184">
        <f t="shared" si="189"/>
        <v>181</v>
      </c>
      <c r="FS184">
        <f t="shared" si="160"/>
        <v>0</v>
      </c>
      <c r="FW184">
        <f t="shared" si="177"/>
        <v>1</v>
      </c>
      <c r="FX184">
        <f t="shared" si="190"/>
        <v>181</v>
      </c>
    </row>
    <row r="185" spans="6:180" x14ac:dyDescent="0.25">
      <c r="F185">
        <f t="shared" si="161"/>
        <v>5.1227081820433451E-2</v>
      </c>
      <c r="G185">
        <f t="shared" si="178"/>
        <v>332</v>
      </c>
      <c r="T185">
        <f t="shared" si="147"/>
        <v>0.10578064691782979</v>
      </c>
      <c r="U185">
        <f t="shared" si="179"/>
        <v>332</v>
      </c>
      <c r="AP185">
        <f t="shared" si="191"/>
        <v>0.76454721045282392</v>
      </c>
      <c r="AQ185">
        <f t="shared" si="180"/>
        <v>182</v>
      </c>
      <c r="BA185">
        <f t="shared" si="162"/>
        <v>184</v>
      </c>
      <c r="BB185">
        <v>0.647887323943662</v>
      </c>
      <c r="BC185">
        <v>119.958</v>
      </c>
      <c r="BF185">
        <f t="shared" si="192"/>
        <v>0.91801809855273264</v>
      </c>
      <c r="BG185">
        <f t="shared" si="181"/>
        <v>182</v>
      </c>
      <c r="BI185">
        <f t="shared" si="163"/>
        <v>184</v>
      </c>
      <c r="BJ185">
        <f t="shared" si="149"/>
        <v>0.89756097560975612</v>
      </c>
      <c r="BK185">
        <v>75.155000000000001</v>
      </c>
      <c r="BQ185">
        <f t="shared" si="164"/>
        <v>184</v>
      </c>
      <c r="BR185">
        <f t="shared" si="150"/>
        <v>0.59934853420195444</v>
      </c>
      <c r="BS185">
        <v>55.234999999999999</v>
      </c>
      <c r="BV185">
        <f t="shared" si="165"/>
        <v>0.99955429951903796</v>
      </c>
      <c r="BW185">
        <f t="shared" si="182"/>
        <v>182</v>
      </c>
      <c r="BZ185">
        <f t="shared" si="151"/>
        <v>0</v>
      </c>
      <c r="CG185">
        <f t="shared" si="167"/>
        <v>184</v>
      </c>
      <c r="CH185">
        <f t="shared" si="194"/>
        <v>184</v>
      </c>
      <c r="CI185">
        <v>95.498999999999995</v>
      </c>
      <c r="CL185">
        <f t="shared" si="168"/>
        <v>0.99526053695636052</v>
      </c>
      <c r="CM185">
        <f t="shared" si="183"/>
        <v>182</v>
      </c>
      <c r="CO185">
        <f t="shared" si="169"/>
        <v>184</v>
      </c>
      <c r="CP185">
        <f t="shared" si="193"/>
        <v>10.340564235135439</v>
      </c>
      <c r="CQ185">
        <v>21.37</v>
      </c>
      <c r="DB185">
        <f t="shared" si="171"/>
        <v>1</v>
      </c>
      <c r="DC185">
        <f t="shared" si="184"/>
        <v>182</v>
      </c>
      <c r="DK185">
        <f t="shared" si="172"/>
        <v>1</v>
      </c>
      <c r="DL185">
        <f t="shared" si="185"/>
        <v>182</v>
      </c>
      <c r="DO185">
        <f t="shared" si="153"/>
        <v>0</v>
      </c>
      <c r="DS185">
        <f t="shared" si="173"/>
        <v>0.62382882568240117</v>
      </c>
      <c r="DT185">
        <f t="shared" si="186"/>
        <v>182</v>
      </c>
      <c r="DW185">
        <f t="shared" si="154"/>
        <v>0</v>
      </c>
      <c r="EE185">
        <f t="shared" si="155"/>
        <v>0</v>
      </c>
      <c r="EI185">
        <f t="shared" si="174"/>
        <v>1</v>
      </c>
      <c r="EJ185">
        <f t="shared" si="187"/>
        <v>182</v>
      </c>
      <c r="EM185">
        <f t="shared" si="156"/>
        <v>0</v>
      </c>
      <c r="EU185">
        <f t="shared" si="157"/>
        <v>0</v>
      </c>
      <c r="EY185">
        <f t="shared" si="175"/>
        <v>0.13495485041660177</v>
      </c>
      <c r="EZ185">
        <f t="shared" si="188"/>
        <v>182</v>
      </c>
      <c r="FC185">
        <f t="shared" si="158"/>
        <v>0</v>
      </c>
      <c r="FK185">
        <f t="shared" si="159"/>
        <v>0</v>
      </c>
      <c r="FO185">
        <f t="shared" si="176"/>
        <v>1</v>
      </c>
      <c r="FP185">
        <f t="shared" si="189"/>
        <v>182</v>
      </c>
      <c r="FS185">
        <f t="shared" si="160"/>
        <v>0</v>
      </c>
      <c r="FW185">
        <f t="shared" si="177"/>
        <v>1</v>
      </c>
      <c r="FX185">
        <f t="shared" si="190"/>
        <v>182</v>
      </c>
    </row>
    <row r="186" spans="6:180" x14ac:dyDescent="0.25">
      <c r="F186">
        <f t="shared" si="161"/>
        <v>5.2398172577127471E-2</v>
      </c>
      <c r="G186">
        <f t="shared" si="178"/>
        <v>333</v>
      </c>
      <c r="T186">
        <f t="shared" si="147"/>
        <v>0.10691587025176832</v>
      </c>
      <c r="U186">
        <f t="shared" si="179"/>
        <v>333</v>
      </c>
      <c r="AP186">
        <f t="shared" si="191"/>
        <v>0.77266214795600219</v>
      </c>
      <c r="AQ186">
        <f t="shared" si="180"/>
        <v>183</v>
      </c>
      <c r="BA186">
        <f t="shared" si="162"/>
        <v>185</v>
      </c>
      <c r="BB186">
        <v>0.65140845070422537</v>
      </c>
      <c r="BC186">
        <v>122.45699999999999</v>
      </c>
      <c r="BF186">
        <f t="shared" si="192"/>
        <v>0.92074945489123539</v>
      </c>
      <c r="BG186">
        <f t="shared" si="181"/>
        <v>183</v>
      </c>
      <c r="BI186">
        <f t="shared" si="163"/>
        <v>185</v>
      </c>
      <c r="BJ186">
        <f t="shared" si="149"/>
        <v>0.90243902439024393</v>
      </c>
      <c r="BK186">
        <v>76.373000000000005</v>
      </c>
      <c r="BQ186">
        <f t="shared" si="164"/>
        <v>185</v>
      </c>
      <c r="BR186">
        <f t="shared" si="150"/>
        <v>0.60260586319218246</v>
      </c>
      <c r="BS186">
        <v>55.4</v>
      </c>
      <c r="BV186">
        <f t="shared" si="165"/>
        <v>0.99959317988042273</v>
      </c>
      <c r="BW186">
        <f t="shared" si="182"/>
        <v>183</v>
      </c>
      <c r="BZ186">
        <f t="shared" si="151"/>
        <v>0</v>
      </c>
      <c r="CG186">
        <f t="shared" si="167"/>
        <v>185</v>
      </c>
      <c r="CH186">
        <f t="shared" si="194"/>
        <v>185</v>
      </c>
      <c r="CI186">
        <v>95.897999999999996</v>
      </c>
      <c r="CL186">
        <f t="shared" si="168"/>
        <v>0.99559338807246145</v>
      </c>
      <c r="CM186">
        <f t="shared" si="183"/>
        <v>183</v>
      </c>
      <c r="CO186">
        <f t="shared" si="169"/>
        <v>185</v>
      </c>
      <c r="CP186">
        <f t="shared" si="193"/>
        <v>10.396762953804654</v>
      </c>
      <c r="CQ186">
        <v>21.587</v>
      </c>
      <c r="DB186">
        <f t="shared" si="171"/>
        <v>1</v>
      </c>
      <c r="DC186">
        <f t="shared" si="184"/>
        <v>183</v>
      </c>
      <c r="DK186">
        <f t="shared" si="172"/>
        <v>1</v>
      </c>
      <c r="DL186">
        <f t="shared" si="185"/>
        <v>183</v>
      </c>
      <c r="DO186">
        <f t="shared" si="153"/>
        <v>0</v>
      </c>
      <c r="DS186">
        <f t="shared" si="173"/>
        <v>0.62870324300731872</v>
      </c>
      <c r="DT186">
        <f t="shared" si="186"/>
        <v>183</v>
      </c>
      <c r="DW186">
        <f t="shared" si="154"/>
        <v>0</v>
      </c>
      <c r="EE186">
        <f t="shared" si="155"/>
        <v>0</v>
      </c>
      <c r="EI186">
        <f t="shared" si="174"/>
        <v>1</v>
      </c>
      <c r="EJ186">
        <f t="shared" si="187"/>
        <v>183</v>
      </c>
      <c r="EM186">
        <f t="shared" si="156"/>
        <v>0</v>
      </c>
      <c r="EU186">
        <f t="shared" si="157"/>
        <v>0</v>
      </c>
      <c r="EY186">
        <f t="shared" si="175"/>
        <v>0.13669702426353478</v>
      </c>
      <c r="EZ186">
        <f t="shared" si="188"/>
        <v>183</v>
      </c>
      <c r="FC186">
        <f t="shared" si="158"/>
        <v>0</v>
      </c>
      <c r="FK186">
        <f t="shared" si="159"/>
        <v>0</v>
      </c>
      <c r="FO186">
        <f t="shared" si="176"/>
        <v>1</v>
      </c>
      <c r="FP186">
        <f t="shared" si="189"/>
        <v>183</v>
      </c>
      <c r="FS186">
        <f t="shared" si="160"/>
        <v>0</v>
      </c>
      <c r="FW186">
        <f t="shared" si="177"/>
        <v>1</v>
      </c>
      <c r="FX186">
        <f t="shared" si="190"/>
        <v>183</v>
      </c>
    </row>
    <row r="187" spans="6:180" x14ac:dyDescent="0.25">
      <c r="F187">
        <f t="shared" si="161"/>
        <v>5.3590418805009463E-2</v>
      </c>
      <c r="G187">
        <f t="shared" si="178"/>
        <v>334</v>
      </c>
      <c r="T187">
        <f t="shared" si="147"/>
        <v>0.10805985662658656</v>
      </c>
      <c r="U187">
        <f t="shared" si="179"/>
        <v>334</v>
      </c>
      <c r="AP187">
        <f t="shared" si="191"/>
        <v>0.78061708893379211</v>
      </c>
      <c r="AQ187">
        <f t="shared" si="180"/>
        <v>184</v>
      </c>
      <c r="BA187">
        <f t="shared" si="162"/>
        <v>186</v>
      </c>
      <c r="BB187">
        <v>0.65492957746478875</v>
      </c>
      <c r="BC187">
        <v>122.7</v>
      </c>
      <c r="BF187">
        <f t="shared" si="192"/>
        <v>0.92341135332149993</v>
      </c>
      <c r="BG187">
        <f t="shared" si="181"/>
        <v>184</v>
      </c>
      <c r="BI187">
        <f t="shared" si="163"/>
        <v>186</v>
      </c>
      <c r="BJ187">
        <f t="shared" si="149"/>
        <v>0.90731707317073174</v>
      </c>
      <c r="BK187">
        <v>76.576999999999998</v>
      </c>
      <c r="BQ187">
        <f t="shared" si="164"/>
        <v>186</v>
      </c>
      <c r="BR187">
        <f t="shared" si="150"/>
        <v>0.60586319218241047</v>
      </c>
      <c r="BS187">
        <v>56.192</v>
      </c>
      <c r="BV187">
        <f t="shared" si="165"/>
        <v>0.99962889313757575</v>
      </c>
      <c r="BW187">
        <f t="shared" si="182"/>
        <v>184</v>
      </c>
      <c r="BZ187">
        <f t="shared" si="151"/>
        <v>0</v>
      </c>
      <c r="CG187">
        <f t="shared" si="167"/>
        <v>186</v>
      </c>
      <c r="CH187">
        <f t="shared" si="194"/>
        <v>186</v>
      </c>
      <c r="CI187">
        <v>96.376000000000005</v>
      </c>
      <c r="CL187">
        <f t="shared" si="168"/>
        <v>0.99590519589261017</v>
      </c>
      <c r="CM187">
        <f t="shared" si="183"/>
        <v>184</v>
      </c>
      <c r="CO187">
        <f t="shared" si="169"/>
        <v>186</v>
      </c>
      <c r="CP187">
        <f t="shared" si="193"/>
        <v>10.452961672473867</v>
      </c>
      <c r="CQ187">
        <v>21.796900000000001</v>
      </c>
      <c r="DB187">
        <f t="shared" si="171"/>
        <v>1</v>
      </c>
      <c r="DC187">
        <f t="shared" si="184"/>
        <v>184</v>
      </c>
      <c r="DK187">
        <f t="shared" si="172"/>
        <v>1</v>
      </c>
      <c r="DL187">
        <f t="shared" si="185"/>
        <v>184</v>
      </c>
      <c r="DO187">
        <f t="shared" si="153"/>
        <v>0</v>
      </c>
      <c r="DS187">
        <f t="shared" si="173"/>
        <v>0.6335571034082419</v>
      </c>
      <c r="DT187">
        <f t="shared" si="186"/>
        <v>184</v>
      </c>
      <c r="DW187">
        <f t="shared" si="154"/>
        <v>0</v>
      </c>
      <c r="EE187">
        <f t="shared" si="155"/>
        <v>0</v>
      </c>
      <c r="EI187">
        <f t="shared" si="174"/>
        <v>1</v>
      </c>
      <c r="EJ187">
        <f t="shared" si="187"/>
        <v>184</v>
      </c>
      <c r="EM187">
        <f t="shared" si="156"/>
        <v>0</v>
      </c>
      <c r="EU187">
        <f t="shared" si="157"/>
        <v>0</v>
      </c>
      <c r="EY187">
        <f t="shared" si="175"/>
        <v>0.13845451248751389</v>
      </c>
      <c r="EZ187">
        <f t="shared" si="188"/>
        <v>184</v>
      </c>
      <c r="FC187">
        <f t="shared" si="158"/>
        <v>0</v>
      </c>
      <c r="FK187">
        <f t="shared" si="159"/>
        <v>0</v>
      </c>
      <c r="FO187">
        <f t="shared" si="176"/>
        <v>1</v>
      </c>
      <c r="FP187">
        <f t="shared" si="189"/>
        <v>184</v>
      </c>
      <c r="FS187">
        <f t="shared" si="160"/>
        <v>0</v>
      </c>
      <c r="FW187">
        <f t="shared" si="177"/>
        <v>1</v>
      </c>
      <c r="FX187">
        <f t="shared" si="190"/>
        <v>184</v>
      </c>
    </row>
    <row r="188" spans="6:180" x14ac:dyDescent="0.25">
      <c r="F188">
        <f t="shared" si="161"/>
        <v>5.4804054803459824E-2</v>
      </c>
      <c r="G188">
        <f t="shared" si="178"/>
        <v>335</v>
      </c>
      <c r="T188">
        <f t="shared" si="147"/>
        <v>0.10921262957501603</v>
      </c>
      <c r="U188">
        <f t="shared" si="179"/>
        <v>335</v>
      </c>
      <c r="AP188">
        <f t="shared" si="191"/>
        <v>0.78840965752214465</v>
      </c>
      <c r="AQ188">
        <f t="shared" si="180"/>
        <v>185</v>
      </c>
      <c r="BA188">
        <f t="shared" si="162"/>
        <v>187</v>
      </c>
      <c r="BB188">
        <v>0.65845070422535212</v>
      </c>
      <c r="BC188">
        <v>126.821</v>
      </c>
      <c r="BF188">
        <f t="shared" si="192"/>
        <v>0.92600469463000346</v>
      </c>
      <c r="BG188">
        <f t="shared" si="181"/>
        <v>185</v>
      </c>
      <c r="BI188">
        <f t="shared" si="163"/>
        <v>187</v>
      </c>
      <c r="BJ188">
        <f t="shared" si="149"/>
        <v>0.91219512195121955</v>
      </c>
      <c r="BK188">
        <v>76.650999999999996</v>
      </c>
      <c r="BQ188">
        <f t="shared" si="164"/>
        <v>187</v>
      </c>
      <c r="BR188">
        <f t="shared" si="150"/>
        <v>0.60912052117263848</v>
      </c>
      <c r="BS188">
        <v>56.225999999999999</v>
      </c>
      <c r="BV188">
        <f t="shared" si="165"/>
        <v>0.99966167615441426</v>
      </c>
      <c r="BW188">
        <f t="shared" si="182"/>
        <v>185</v>
      </c>
      <c r="BZ188">
        <f t="shared" si="151"/>
        <v>0</v>
      </c>
      <c r="CG188">
        <f t="shared" si="167"/>
        <v>187</v>
      </c>
      <c r="CH188">
        <f t="shared" si="194"/>
        <v>187</v>
      </c>
      <c r="CI188">
        <v>96.739000000000004</v>
      </c>
      <c r="CL188">
        <f t="shared" si="168"/>
        <v>0.99619710924860283</v>
      </c>
      <c r="CM188">
        <f t="shared" si="183"/>
        <v>185</v>
      </c>
      <c r="CO188">
        <f t="shared" si="169"/>
        <v>187</v>
      </c>
      <c r="CP188">
        <f t="shared" si="193"/>
        <v>10.509160391143082</v>
      </c>
      <c r="CQ188">
        <v>22.0139</v>
      </c>
      <c r="DB188">
        <f t="shared" si="171"/>
        <v>1</v>
      </c>
      <c r="DC188">
        <f t="shared" si="184"/>
        <v>185</v>
      </c>
      <c r="DK188">
        <f t="shared" si="172"/>
        <v>1</v>
      </c>
      <c r="DL188">
        <f t="shared" si="185"/>
        <v>185</v>
      </c>
      <c r="DO188">
        <f t="shared" si="153"/>
        <v>0</v>
      </c>
      <c r="DS188">
        <f t="shared" si="173"/>
        <v>0.6383896932554296</v>
      </c>
      <c r="DT188">
        <f t="shared" si="186"/>
        <v>185</v>
      </c>
      <c r="DW188">
        <f t="shared" si="154"/>
        <v>0</v>
      </c>
      <c r="EE188">
        <f t="shared" si="155"/>
        <v>0</v>
      </c>
      <c r="EI188">
        <f t="shared" si="174"/>
        <v>1</v>
      </c>
      <c r="EJ188">
        <f t="shared" si="187"/>
        <v>185</v>
      </c>
      <c r="EM188">
        <f t="shared" si="156"/>
        <v>0</v>
      </c>
      <c r="EU188">
        <f t="shared" si="157"/>
        <v>0</v>
      </c>
      <c r="EY188">
        <f t="shared" si="175"/>
        <v>0.14022733650853414</v>
      </c>
      <c r="EZ188">
        <f t="shared" si="188"/>
        <v>185</v>
      </c>
      <c r="FC188">
        <f t="shared" si="158"/>
        <v>0</v>
      </c>
      <c r="FK188">
        <f t="shared" si="159"/>
        <v>0</v>
      </c>
      <c r="FO188">
        <f t="shared" si="176"/>
        <v>1</v>
      </c>
      <c r="FP188">
        <f t="shared" si="189"/>
        <v>185</v>
      </c>
      <c r="FS188">
        <f t="shared" si="160"/>
        <v>0</v>
      </c>
      <c r="FW188">
        <f t="shared" si="177"/>
        <v>1</v>
      </c>
      <c r="FX188">
        <f t="shared" si="190"/>
        <v>185</v>
      </c>
    </row>
    <row r="189" spans="6:180" x14ac:dyDescent="0.25">
      <c r="F189">
        <f t="shared" si="161"/>
        <v>5.6039313816998407E-2</v>
      </c>
      <c r="G189">
        <f t="shared" si="178"/>
        <v>336</v>
      </c>
      <c r="T189">
        <f t="shared" si="147"/>
        <v>0.11037421213553827</v>
      </c>
      <c r="U189">
        <f t="shared" si="179"/>
        <v>336</v>
      </c>
      <c r="AP189">
        <f t="shared" si="191"/>
        <v>0.79603775431015789</v>
      </c>
      <c r="AQ189">
        <f t="shared" si="180"/>
        <v>186</v>
      </c>
      <c r="BA189">
        <f t="shared" si="162"/>
        <v>188</v>
      </c>
      <c r="BB189">
        <v>0.6619718309859155</v>
      </c>
      <c r="BC189">
        <v>127.039</v>
      </c>
      <c r="BF189">
        <f t="shared" si="192"/>
        <v>0.92853040156038424</v>
      </c>
      <c r="BG189">
        <f t="shared" si="181"/>
        <v>186</v>
      </c>
      <c r="BI189">
        <f t="shared" si="163"/>
        <v>188</v>
      </c>
      <c r="BJ189">
        <f t="shared" si="149"/>
        <v>0.91707317073170735</v>
      </c>
      <c r="BK189">
        <v>77.076999999999998</v>
      </c>
      <c r="BQ189">
        <f t="shared" si="164"/>
        <v>188</v>
      </c>
      <c r="BR189">
        <f t="shared" si="150"/>
        <v>0.6123778501628665</v>
      </c>
      <c r="BS189">
        <v>57.448999999999998</v>
      </c>
      <c r="BV189">
        <f t="shared" si="165"/>
        <v>0.99969174997888</v>
      </c>
      <c r="BW189">
        <f t="shared" si="182"/>
        <v>186</v>
      </c>
      <c r="BZ189">
        <f t="shared" si="151"/>
        <v>0</v>
      </c>
      <c r="CG189">
        <f t="shared" si="167"/>
        <v>188</v>
      </c>
      <c r="CH189">
        <f t="shared" si="194"/>
        <v>188</v>
      </c>
      <c r="CI189">
        <v>96.787999999999997</v>
      </c>
      <c r="CL189">
        <f t="shared" si="168"/>
        <v>0.99647022761475301</v>
      </c>
      <c r="CM189">
        <f t="shared" si="183"/>
        <v>186</v>
      </c>
      <c r="CO189">
        <f t="shared" si="169"/>
        <v>188</v>
      </c>
      <c r="CP189">
        <f t="shared" si="193"/>
        <v>10.565359109812295</v>
      </c>
      <c r="CQ189">
        <v>22.045999999999999</v>
      </c>
      <c r="DB189">
        <f t="shared" si="171"/>
        <v>1</v>
      </c>
      <c r="DC189">
        <f t="shared" si="184"/>
        <v>186</v>
      </c>
      <c r="DK189">
        <f t="shared" si="172"/>
        <v>1</v>
      </c>
      <c r="DL189">
        <f t="shared" si="185"/>
        <v>186</v>
      </c>
      <c r="DO189">
        <f t="shared" si="153"/>
        <v>0</v>
      </c>
      <c r="DS189">
        <f t="shared" si="173"/>
        <v>0.64320030907503067</v>
      </c>
      <c r="DT189">
        <f t="shared" si="186"/>
        <v>186</v>
      </c>
      <c r="DW189">
        <f t="shared" si="154"/>
        <v>0</v>
      </c>
      <c r="EE189">
        <f t="shared" si="155"/>
        <v>0</v>
      </c>
      <c r="EI189">
        <f t="shared" si="174"/>
        <v>1</v>
      </c>
      <c r="EJ189">
        <f t="shared" si="187"/>
        <v>186</v>
      </c>
      <c r="EM189">
        <f t="shared" si="156"/>
        <v>0</v>
      </c>
      <c r="EU189">
        <f t="shared" si="157"/>
        <v>0</v>
      </c>
      <c r="EY189">
        <f t="shared" si="175"/>
        <v>0.14201551596662371</v>
      </c>
      <c r="EZ189">
        <f t="shared" si="188"/>
        <v>186</v>
      </c>
      <c r="FC189">
        <f t="shared" si="158"/>
        <v>0</v>
      </c>
      <c r="FK189">
        <f t="shared" si="159"/>
        <v>0</v>
      </c>
      <c r="FO189">
        <f t="shared" si="176"/>
        <v>1</v>
      </c>
      <c r="FP189">
        <f t="shared" si="189"/>
        <v>186</v>
      </c>
      <c r="FS189">
        <f t="shared" si="160"/>
        <v>0</v>
      </c>
      <c r="FW189">
        <f t="shared" si="177"/>
        <v>1</v>
      </c>
      <c r="FX189">
        <f t="shared" si="190"/>
        <v>186</v>
      </c>
    </row>
    <row r="190" spans="6:180" x14ac:dyDescent="0.25">
      <c r="F190">
        <f t="shared" si="161"/>
        <v>5.7296427930421778E-2</v>
      </c>
      <c r="G190">
        <f t="shared" si="178"/>
        <v>337</v>
      </c>
      <c r="T190">
        <f t="shared" si="147"/>
        <v>0.11154462684594316</v>
      </c>
      <c r="U190">
        <f t="shared" si="179"/>
        <v>337</v>
      </c>
      <c r="AP190">
        <f t="shared" si="191"/>
        <v>0.80349955502213355</v>
      </c>
      <c r="AQ190">
        <f t="shared" si="180"/>
        <v>187</v>
      </c>
      <c r="BA190">
        <f t="shared" si="162"/>
        <v>189</v>
      </c>
      <c r="BB190">
        <v>0.66549295774647887</v>
      </c>
      <c r="BC190">
        <v>127.94</v>
      </c>
      <c r="BF190">
        <f t="shared" si="192"/>
        <v>0.93098941733288287</v>
      </c>
      <c r="BG190">
        <f t="shared" si="181"/>
        <v>187</v>
      </c>
      <c r="BI190">
        <f t="shared" si="163"/>
        <v>189</v>
      </c>
      <c r="BJ190">
        <f t="shared" si="149"/>
        <v>0.92195121951219516</v>
      </c>
      <c r="BK190">
        <v>77.22</v>
      </c>
      <c r="BQ190">
        <f t="shared" si="164"/>
        <v>189</v>
      </c>
      <c r="BR190">
        <f t="shared" si="150"/>
        <v>0.61563517915309451</v>
      </c>
      <c r="BS190">
        <v>57.476999999999997</v>
      </c>
      <c r="BV190">
        <f t="shared" si="165"/>
        <v>0.99971932073598213</v>
      </c>
      <c r="BW190">
        <f t="shared" si="182"/>
        <v>187</v>
      </c>
      <c r="BZ190">
        <f t="shared" si="151"/>
        <v>0</v>
      </c>
      <c r="CG190">
        <f t="shared" si="167"/>
        <v>189</v>
      </c>
      <c r="CH190">
        <f t="shared" si="194"/>
        <v>189</v>
      </c>
      <c r="CI190">
        <v>97.04</v>
      </c>
      <c r="CL190">
        <f t="shared" si="168"/>
        <v>0.99672560228732598</v>
      </c>
      <c r="CM190">
        <f t="shared" si="183"/>
        <v>187</v>
      </c>
      <c r="CO190">
        <f t="shared" si="169"/>
        <v>189</v>
      </c>
      <c r="CP190">
        <f t="shared" si="193"/>
        <v>10.62155782848151</v>
      </c>
      <c r="CQ190">
        <v>22.058</v>
      </c>
      <c r="DB190">
        <f t="shared" si="171"/>
        <v>1</v>
      </c>
      <c r="DC190">
        <f t="shared" si="184"/>
        <v>187</v>
      </c>
      <c r="DK190">
        <f t="shared" si="172"/>
        <v>1</v>
      </c>
      <c r="DL190">
        <f t="shared" si="185"/>
        <v>187</v>
      </c>
      <c r="DO190">
        <f t="shared" si="153"/>
        <v>0</v>
      </c>
      <c r="DS190">
        <f t="shared" si="173"/>
        <v>0.64798825785240755</v>
      </c>
      <c r="DT190">
        <f t="shared" si="186"/>
        <v>187</v>
      </c>
      <c r="DW190">
        <f t="shared" si="154"/>
        <v>0</v>
      </c>
      <c r="EE190">
        <f t="shared" si="155"/>
        <v>0</v>
      </c>
      <c r="EI190">
        <f t="shared" si="174"/>
        <v>1</v>
      </c>
      <c r="EJ190">
        <f t="shared" si="187"/>
        <v>187</v>
      </c>
      <c r="EM190">
        <f t="shared" si="156"/>
        <v>0</v>
      </c>
      <c r="EU190">
        <f t="shared" si="157"/>
        <v>0</v>
      </c>
      <c r="EY190">
        <f t="shared" si="175"/>
        <v>0.1438190687025907</v>
      </c>
      <c r="EZ190">
        <f t="shared" si="188"/>
        <v>187</v>
      </c>
      <c r="FC190">
        <f t="shared" si="158"/>
        <v>0</v>
      </c>
      <c r="FK190">
        <f t="shared" si="159"/>
        <v>0</v>
      </c>
      <c r="FO190">
        <f t="shared" si="176"/>
        <v>1</v>
      </c>
      <c r="FP190">
        <f t="shared" si="189"/>
        <v>187</v>
      </c>
      <c r="FS190">
        <f t="shared" si="160"/>
        <v>0</v>
      </c>
      <c r="FW190">
        <f t="shared" si="177"/>
        <v>1</v>
      </c>
      <c r="FX190">
        <f t="shared" si="190"/>
        <v>187</v>
      </c>
    </row>
    <row r="191" spans="6:180" x14ac:dyDescent="0.25">
      <c r="F191">
        <f t="shared" si="161"/>
        <v>5.8575627962642027E-2</v>
      </c>
      <c r="G191">
        <f t="shared" si="178"/>
        <v>338</v>
      </c>
      <c r="T191">
        <f t="shared" si="147"/>
        <v>0.11272389573691562</v>
      </c>
      <c r="U191">
        <f t="shared" si="179"/>
        <v>338</v>
      </c>
      <c r="AP191">
        <f t="shared" si="191"/>
        <v>0.8107935084553417</v>
      </c>
      <c r="AQ191">
        <f t="shared" si="180"/>
        <v>188</v>
      </c>
      <c r="BA191">
        <f t="shared" si="162"/>
        <v>190</v>
      </c>
      <c r="BB191">
        <v>0.66901408450704225</v>
      </c>
      <c r="BC191">
        <v>128.70500000000001</v>
      </c>
      <c r="BF191">
        <f t="shared" si="192"/>
        <v>0.93338270417542535</v>
      </c>
      <c r="BG191">
        <f t="shared" si="181"/>
        <v>188</v>
      </c>
      <c r="BI191">
        <f t="shared" si="163"/>
        <v>190</v>
      </c>
      <c r="BJ191">
        <f t="shared" si="149"/>
        <v>0.92682926829268297</v>
      </c>
      <c r="BK191">
        <v>77.42</v>
      </c>
      <c r="BQ191">
        <f t="shared" si="164"/>
        <v>190</v>
      </c>
      <c r="BR191">
        <f t="shared" si="150"/>
        <v>0.61889250814332253</v>
      </c>
      <c r="BS191">
        <v>57.5</v>
      </c>
      <c r="BV191">
        <f t="shared" si="165"/>
        <v>0.9997445804838706</v>
      </c>
      <c r="BW191">
        <f t="shared" si="182"/>
        <v>188</v>
      </c>
      <c r="BZ191">
        <f t="shared" si="151"/>
        <v>0</v>
      </c>
      <c r="CG191">
        <f t="shared" si="167"/>
        <v>190</v>
      </c>
      <c r="CH191">
        <f t="shared" si="194"/>
        <v>190</v>
      </c>
      <c r="CI191">
        <v>97.213999999999999</v>
      </c>
      <c r="CL191">
        <f t="shared" si="168"/>
        <v>0.99696423760391406</v>
      </c>
      <c r="CM191">
        <f t="shared" si="183"/>
        <v>188</v>
      </c>
      <c r="CO191">
        <f t="shared" si="169"/>
        <v>190</v>
      </c>
      <c r="CP191">
        <f t="shared" si="193"/>
        <v>10.677756547150725</v>
      </c>
      <c r="CQ191">
        <v>22.177499999999998</v>
      </c>
      <c r="DB191">
        <f t="shared" si="171"/>
        <v>1</v>
      </c>
      <c r="DC191">
        <f t="shared" si="184"/>
        <v>188</v>
      </c>
      <c r="DK191">
        <f t="shared" si="172"/>
        <v>1</v>
      </c>
      <c r="DL191">
        <f t="shared" si="185"/>
        <v>188</v>
      </c>
      <c r="DO191">
        <f t="shared" si="153"/>
        <v>0</v>
      </c>
      <c r="DS191">
        <f t="shared" si="173"/>
        <v>0.65275285732716859</v>
      </c>
      <c r="DT191">
        <f t="shared" si="186"/>
        <v>188</v>
      </c>
      <c r="DW191">
        <f t="shared" si="154"/>
        <v>0</v>
      </c>
      <c r="EE191">
        <f t="shared" si="155"/>
        <v>0</v>
      </c>
      <c r="EI191">
        <f t="shared" si="174"/>
        <v>1</v>
      </c>
      <c r="EJ191">
        <f t="shared" si="187"/>
        <v>188</v>
      </c>
      <c r="EM191">
        <f t="shared" si="156"/>
        <v>0</v>
      </c>
      <c r="EU191">
        <f t="shared" si="157"/>
        <v>0</v>
      </c>
      <c r="EY191">
        <f t="shared" si="175"/>
        <v>0.14563801073906613</v>
      </c>
      <c r="EZ191">
        <f t="shared" si="188"/>
        <v>188</v>
      </c>
      <c r="FC191">
        <f t="shared" si="158"/>
        <v>0</v>
      </c>
      <c r="FK191">
        <f t="shared" si="159"/>
        <v>0</v>
      </c>
      <c r="FO191">
        <f t="shared" si="176"/>
        <v>1</v>
      </c>
      <c r="FP191">
        <f t="shared" si="189"/>
        <v>188</v>
      </c>
      <c r="FS191">
        <f t="shared" si="160"/>
        <v>0</v>
      </c>
      <c r="FW191">
        <f t="shared" si="177"/>
        <v>1</v>
      </c>
      <c r="FX191">
        <f t="shared" si="190"/>
        <v>188</v>
      </c>
    </row>
    <row r="192" spans="6:180" x14ac:dyDescent="0.25">
      <c r="F192">
        <f t="shared" si="161"/>
        <v>5.9877143359270218E-2</v>
      </c>
      <c r="G192">
        <f t="shared" si="178"/>
        <v>339</v>
      </c>
      <c r="T192">
        <f t="shared" si="147"/>
        <v>0.11391204032565072</v>
      </c>
      <c r="U192">
        <f t="shared" si="179"/>
        <v>339</v>
      </c>
      <c r="AP192">
        <f t="shared" si="191"/>
        <v>0.81791833369669031</v>
      </c>
      <c r="AQ192">
        <f t="shared" si="180"/>
        <v>189</v>
      </c>
      <c r="BA192">
        <f t="shared" si="162"/>
        <v>191</v>
      </c>
      <c r="BB192">
        <v>0.67253521126760563</v>
      </c>
      <c r="BC192">
        <v>128.80000000000001</v>
      </c>
      <c r="BF192">
        <f t="shared" si="192"/>
        <v>0.93571124186846066</v>
      </c>
      <c r="BG192">
        <f t="shared" si="181"/>
        <v>189</v>
      </c>
      <c r="BI192">
        <f t="shared" si="163"/>
        <v>191</v>
      </c>
      <c r="BJ192">
        <f t="shared" si="149"/>
        <v>0.93170731707317078</v>
      </c>
      <c r="BK192">
        <v>77.557000000000002</v>
      </c>
      <c r="BQ192">
        <f t="shared" si="164"/>
        <v>191</v>
      </c>
      <c r="BR192">
        <f t="shared" si="150"/>
        <v>0.62214983713355054</v>
      </c>
      <c r="BS192">
        <v>57.744</v>
      </c>
      <c r="BV192">
        <f t="shared" si="165"/>
        <v>0.9997677080333649</v>
      </c>
      <c r="BW192">
        <f t="shared" si="182"/>
        <v>189</v>
      </c>
      <c r="BZ192">
        <f t="shared" si="151"/>
        <v>0</v>
      </c>
      <c r="CG192">
        <f t="shared" si="167"/>
        <v>191</v>
      </c>
      <c r="CH192">
        <f t="shared" si="194"/>
        <v>191</v>
      </c>
      <c r="CI192">
        <v>98.427999999999997</v>
      </c>
      <c r="CL192">
        <f t="shared" si="168"/>
        <v>0.99718709219650881</v>
      </c>
      <c r="CM192">
        <f t="shared" si="183"/>
        <v>189</v>
      </c>
      <c r="CO192">
        <f t="shared" si="169"/>
        <v>191</v>
      </c>
      <c r="CP192">
        <f t="shared" si="193"/>
        <v>10.733955265819938</v>
      </c>
      <c r="CQ192">
        <v>22.202000000000002</v>
      </c>
      <c r="DB192">
        <f t="shared" si="171"/>
        <v>1</v>
      </c>
      <c r="DC192">
        <f t="shared" si="184"/>
        <v>189</v>
      </c>
      <c r="DK192">
        <f t="shared" si="172"/>
        <v>1</v>
      </c>
      <c r="DL192">
        <f t="shared" si="185"/>
        <v>189</v>
      </c>
      <c r="DO192">
        <f t="shared" si="153"/>
        <v>0</v>
      </c>
      <c r="DS192">
        <f t="shared" si="173"/>
        <v>0.65749343627970447</v>
      </c>
      <c r="DT192">
        <f t="shared" si="186"/>
        <v>189</v>
      </c>
      <c r="DW192">
        <f t="shared" si="154"/>
        <v>0</v>
      </c>
      <c r="EE192">
        <f t="shared" si="155"/>
        <v>0</v>
      </c>
      <c r="EI192">
        <f t="shared" si="174"/>
        <v>1</v>
      </c>
      <c r="EJ192">
        <f t="shared" si="187"/>
        <v>189</v>
      </c>
      <c r="EM192">
        <f t="shared" si="156"/>
        <v>0</v>
      </c>
      <c r="EU192">
        <f t="shared" si="157"/>
        <v>0</v>
      </c>
      <c r="EY192">
        <f t="shared" si="175"/>
        <v>0.14747235626184865</v>
      </c>
      <c r="EZ192">
        <f t="shared" si="188"/>
        <v>189</v>
      </c>
      <c r="FC192">
        <f t="shared" si="158"/>
        <v>0</v>
      </c>
      <c r="FK192">
        <f t="shared" si="159"/>
        <v>0</v>
      </c>
      <c r="FO192">
        <f t="shared" si="176"/>
        <v>1</v>
      </c>
      <c r="FP192">
        <f t="shared" si="189"/>
        <v>189</v>
      </c>
      <c r="FS192">
        <f t="shared" si="160"/>
        <v>0</v>
      </c>
      <c r="FW192">
        <f t="shared" si="177"/>
        <v>1</v>
      </c>
      <c r="FX192">
        <f t="shared" si="190"/>
        <v>189</v>
      </c>
    </row>
    <row r="193" spans="6:180" x14ac:dyDescent="0.25">
      <c r="F193">
        <f t="shared" si="161"/>
        <v>6.120120208398714E-2</v>
      </c>
      <c r="G193">
        <f t="shared" si="178"/>
        <v>340</v>
      </c>
      <c r="T193">
        <f t="shared" si="147"/>
        <v>0.11510908160950024</v>
      </c>
      <c r="U193">
        <f t="shared" si="179"/>
        <v>340</v>
      </c>
      <c r="AP193">
        <f t="shared" si="191"/>
        <v>0.82487301664402057</v>
      </c>
      <c r="AQ193">
        <f t="shared" si="180"/>
        <v>190</v>
      </c>
      <c r="BA193">
        <f t="shared" si="162"/>
        <v>192</v>
      </c>
      <c r="BB193">
        <v>0.676056338028169</v>
      </c>
      <c r="BC193">
        <v>129.642</v>
      </c>
      <c r="BF193">
        <f t="shared" si="192"/>
        <v>0.93797602630558108</v>
      </c>
      <c r="BG193">
        <f t="shared" si="181"/>
        <v>190</v>
      </c>
      <c r="BI193">
        <f t="shared" si="163"/>
        <v>192</v>
      </c>
      <c r="BJ193">
        <f t="shared" si="149"/>
        <v>0.93658536585365859</v>
      </c>
      <c r="BK193">
        <v>78.064999999999998</v>
      </c>
      <c r="BQ193">
        <f t="shared" si="164"/>
        <v>192</v>
      </c>
      <c r="BR193">
        <f t="shared" si="150"/>
        <v>0.62540716612377845</v>
      </c>
      <c r="BS193">
        <v>58</v>
      </c>
      <c r="BV193">
        <f t="shared" si="165"/>
        <v>0.99978886973146586</v>
      </c>
      <c r="BW193">
        <f t="shared" si="182"/>
        <v>190</v>
      </c>
      <c r="BZ193">
        <f t="shared" si="151"/>
        <v>0</v>
      </c>
      <c r="CG193">
        <f t="shared" si="167"/>
        <v>192</v>
      </c>
      <c r="CH193">
        <f t="shared" si="194"/>
        <v>192</v>
      </c>
      <c r="CI193">
        <v>98.864999999999995</v>
      </c>
      <c r="CL193">
        <f t="shared" si="168"/>
        <v>0.99739508027230295</v>
      </c>
      <c r="CM193">
        <f t="shared" si="183"/>
        <v>190</v>
      </c>
      <c r="CO193">
        <f t="shared" si="169"/>
        <v>192</v>
      </c>
      <c r="CP193">
        <f t="shared" si="193"/>
        <v>10.790153984489153</v>
      </c>
      <c r="CQ193">
        <v>22.303999999999998</v>
      </c>
      <c r="DB193">
        <f t="shared" si="171"/>
        <v>1</v>
      </c>
      <c r="DC193">
        <f t="shared" si="184"/>
        <v>190</v>
      </c>
      <c r="DK193">
        <f t="shared" si="172"/>
        <v>1</v>
      </c>
      <c r="DL193">
        <f t="shared" si="185"/>
        <v>190</v>
      </c>
      <c r="DO193">
        <f t="shared" si="153"/>
        <v>0</v>
      </c>
      <c r="DS193">
        <f t="shared" si="173"/>
        <v>0.66220933480903321</v>
      </c>
      <c r="DT193">
        <f t="shared" si="186"/>
        <v>190</v>
      </c>
      <c r="DW193">
        <f t="shared" si="154"/>
        <v>0</v>
      </c>
      <c r="EE193">
        <f t="shared" si="155"/>
        <v>0</v>
      </c>
      <c r="EI193">
        <f t="shared" si="174"/>
        <v>1</v>
      </c>
      <c r="EJ193">
        <f t="shared" si="187"/>
        <v>190</v>
      </c>
      <c r="EM193">
        <f t="shared" si="156"/>
        <v>0</v>
      </c>
      <c r="EU193">
        <f t="shared" si="157"/>
        <v>0</v>
      </c>
      <c r="EY193">
        <f t="shared" si="175"/>
        <v>0.1493221176015623</v>
      </c>
      <c r="EZ193">
        <f t="shared" si="188"/>
        <v>190</v>
      </c>
      <c r="FC193">
        <f t="shared" si="158"/>
        <v>0</v>
      </c>
      <c r="FK193">
        <f t="shared" si="159"/>
        <v>0</v>
      </c>
      <c r="FO193">
        <f t="shared" si="176"/>
        <v>1</v>
      </c>
      <c r="FP193">
        <f t="shared" si="189"/>
        <v>190</v>
      </c>
      <c r="FS193">
        <f t="shared" si="160"/>
        <v>0</v>
      </c>
      <c r="FW193">
        <f t="shared" si="177"/>
        <v>1</v>
      </c>
      <c r="FX193">
        <f t="shared" si="190"/>
        <v>190</v>
      </c>
    </row>
    <row r="194" spans="6:180" x14ac:dyDescent="0.25">
      <c r="F194">
        <f t="shared" si="161"/>
        <v>6.2548030508748298E-2</v>
      </c>
      <c r="G194">
        <f t="shared" si="178"/>
        <v>341</v>
      </c>
      <c r="T194">
        <f t="shared" si="147"/>
        <v>0.11631504005965056</v>
      </c>
      <c r="U194">
        <f t="shared" si="179"/>
        <v>341</v>
      </c>
      <c r="AP194">
        <f t="shared" si="191"/>
        <v>0.83165680586009783</v>
      </c>
      <c r="AQ194">
        <f t="shared" si="180"/>
        <v>191</v>
      </c>
      <c r="BA194">
        <f t="shared" si="162"/>
        <v>193</v>
      </c>
      <c r="BB194">
        <v>0.67957746478873238</v>
      </c>
      <c r="BC194">
        <v>129.95500000000001</v>
      </c>
      <c r="BF194">
        <f t="shared" si="192"/>
        <v>0.94017806807187232</v>
      </c>
      <c r="BG194">
        <f t="shared" si="181"/>
        <v>191</v>
      </c>
      <c r="BI194">
        <f t="shared" si="163"/>
        <v>193</v>
      </c>
      <c r="BJ194">
        <f t="shared" si="149"/>
        <v>0.94146341463414629</v>
      </c>
      <c r="BK194">
        <v>79.388000000000005</v>
      </c>
      <c r="BQ194">
        <f t="shared" si="164"/>
        <v>193</v>
      </c>
      <c r="BR194">
        <f t="shared" si="150"/>
        <v>0.62866449511400646</v>
      </c>
      <c r="BS194">
        <v>58.168999999999997</v>
      </c>
      <c r="BV194">
        <f t="shared" si="165"/>
        <v>0.9998082202094638</v>
      </c>
      <c r="BW194">
        <f t="shared" si="182"/>
        <v>191</v>
      </c>
      <c r="BZ194">
        <f t="shared" si="151"/>
        <v>0</v>
      </c>
      <c r="CG194">
        <f t="shared" si="167"/>
        <v>193</v>
      </c>
      <c r="CH194">
        <f t="shared" si="194"/>
        <v>193</v>
      </c>
      <c r="CI194">
        <v>99</v>
      </c>
      <c r="CL194">
        <f t="shared" si="168"/>
        <v>0.99758907291655374</v>
      </c>
      <c r="CM194">
        <f t="shared" si="183"/>
        <v>191</v>
      </c>
      <c r="CO194">
        <f t="shared" si="169"/>
        <v>193</v>
      </c>
      <c r="CP194">
        <f t="shared" si="193"/>
        <v>10.846352703158368</v>
      </c>
      <c r="CQ194">
        <v>22.314</v>
      </c>
      <c r="DB194">
        <f t="shared" si="171"/>
        <v>1</v>
      </c>
      <c r="DC194">
        <f t="shared" si="184"/>
        <v>191</v>
      </c>
      <c r="DK194">
        <f t="shared" si="172"/>
        <v>1</v>
      </c>
      <c r="DL194">
        <f t="shared" si="185"/>
        <v>191</v>
      </c>
      <c r="DO194">
        <f t="shared" si="153"/>
        <v>0</v>
      </c>
      <c r="DS194">
        <f t="shared" si="173"/>
        <v>0.66689990460176674</v>
      </c>
      <c r="DT194">
        <f t="shared" si="186"/>
        <v>191</v>
      </c>
      <c r="DW194">
        <f t="shared" si="154"/>
        <v>0</v>
      </c>
      <c r="EE194">
        <f t="shared" si="155"/>
        <v>0</v>
      </c>
      <c r="EI194">
        <f t="shared" si="174"/>
        <v>1</v>
      </c>
      <c r="EJ194">
        <f t="shared" si="187"/>
        <v>191</v>
      </c>
      <c r="EM194">
        <f t="shared" si="156"/>
        <v>0</v>
      </c>
      <c r="EU194">
        <f t="shared" si="157"/>
        <v>0</v>
      </c>
      <c r="EY194">
        <f t="shared" si="175"/>
        <v>0.1511873052156342</v>
      </c>
      <c r="EZ194">
        <f t="shared" si="188"/>
        <v>191</v>
      </c>
      <c r="FC194">
        <f t="shared" si="158"/>
        <v>0</v>
      </c>
      <c r="FK194">
        <f t="shared" si="159"/>
        <v>0</v>
      </c>
      <c r="FO194">
        <f t="shared" si="176"/>
        <v>1</v>
      </c>
      <c r="FP194">
        <f t="shared" si="189"/>
        <v>191</v>
      </c>
      <c r="FS194">
        <f t="shared" si="160"/>
        <v>0</v>
      </c>
      <c r="FW194">
        <f t="shared" si="177"/>
        <v>1</v>
      </c>
      <c r="FX194">
        <f t="shared" si="190"/>
        <v>191</v>
      </c>
    </row>
    <row r="195" spans="6:180" x14ac:dyDescent="0.25">
      <c r="F195">
        <f t="shared" si="161"/>
        <v>6.3917853302868755E-2</v>
      </c>
      <c r="G195">
        <f t="shared" si="178"/>
        <v>342</v>
      </c>
      <c r="T195">
        <f t="shared" ref="T195:T258" si="195">_xlfn.NORM.DIST(U195,$R$3,$S$3,TRUE)</f>
        <v>0.11752993561483416</v>
      </c>
      <c r="U195">
        <f t="shared" si="179"/>
        <v>342</v>
      </c>
      <c r="AP195">
        <f t="shared" si="191"/>
        <v>0.83826920778952141</v>
      </c>
      <c r="AQ195">
        <f t="shared" si="180"/>
        <v>192</v>
      </c>
      <c r="BA195">
        <f t="shared" si="162"/>
        <v>194</v>
      </c>
      <c r="BB195">
        <v>0.68309859154929575</v>
      </c>
      <c r="BC195">
        <v>130.684</v>
      </c>
      <c r="BF195">
        <f t="shared" si="192"/>
        <v>0.94231839104184567</v>
      </c>
      <c r="BG195">
        <f t="shared" si="181"/>
        <v>192</v>
      </c>
      <c r="BI195">
        <f t="shared" si="163"/>
        <v>194</v>
      </c>
      <c r="BJ195">
        <f t="shared" ref="BJ195:BJ258" si="196">(BI195/(BM$9 +1))</f>
        <v>0.9463414634146341</v>
      </c>
      <c r="BK195">
        <v>81.409000000000006</v>
      </c>
      <c r="BQ195">
        <f t="shared" si="164"/>
        <v>194</v>
      </c>
      <c r="BR195">
        <f t="shared" ref="BR195:BR258" si="197">(BQ195/(BU$9 +1))</f>
        <v>0.63192182410423448</v>
      </c>
      <c r="BS195">
        <v>58.5</v>
      </c>
      <c r="BV195">
        <f t="shared" si="165"/>
        <v>0.99982590309633723</v>
      </c>
      <c r="BW195">
        <f t="shared" si="182"/>
        <v>192</v>
      </c>
      <c r="BZ195">
        <f t="shared" ref="BZ195:BZ258" si="198">(BY195/(CC$9 +1))</f>
        <v>0</v>
      </c>
      <c r="CG195">
        <f t="shared" si="167"/>
        <v>194</v>
      </c>
      <c r="CH195">
        <f t="shared" si="194"/>
        <v>194</v>
      </c>
      <c r="CI195">
        <v>99.204999999999998</v>
      </c>
      <c r="CL195">
        <f t="shared" si="168"/>
        <v>0.99776989941212713</v>
      </c>
      <c r="CM195">
        <f t="shared" si="183"/>
        <v>192</v>
      </c>
      <c r="CO195">
        <f t="shared" si="169"/>
        <v>194</v>
      </c>
      <c r="CP195">
        <f t="shared" si="193"/>
        <v>10.902551421827582</v>
      </c>
      <c r="CQ195">
        <v>22.582999999999998</v>
      </c>
      <c r="DB195">
        <f t="shared" si="171"/>
        <v>1</v>
      </c>
      <c r="DC195">
        <f t="shared" si="184"/>
        <v>192</v>
      </c>
      <c r="DK195">
        <f t="shared" si="172"/>
        <v>1</v>
      </c>
      <c r="DL195">
        <f t="shared" si="185"/>
        <v>192</v>
      </c>
      <c r="DO195">
        <f t="shared" ref="DO195:DO258" si="199">(DN195/(DR$9 +1))</f>
        <v>0</v>
      </c>
      <c r="DS195">
        <f t="shared" si="173"/>
        <v>0.67156450919202304</v>
      </c>
      <c r="DT195">
        <f t="shared" si="186"/>
        <v>192</v>
      </c>
      <c r="DW195">
        <f t="shared" ref="DW195:DW258" si="200">(DV195/(DZ$9 +1))</f>
        <v>0</v>
      </c>
      <c r="EE195">
        <f t="shared" ref="EE195:EE258" si="201">(ED195/(EH$9 +1))</f>
        <v>0</v>
      </c>
      <c r="EI195">
        <f t="shared" si="174"/>
        <v>1</v>
      </c>
      <c r="EJ195">
        <f t="shared" si="187"/>
        <v>192</v>
      </c>
      <c r="EM195">
        <f t="shared" ref="EM195:EM258" si="202">(EL195/(EP$9 +1))</f>
        <v>0</v>
      </c>
      <c r="EU195">
        <f t="shared" ref="EU195:EU258" si="203">(ET195/(EX$9 +1))</f>
        <v>0</v>
      </c>
      <c r="EY195">
        <f t="shared" si="175"/>
        <v>0.15306792767060121</v>
      </c>
      <c r="EZ195">
        <f t="shared" si="188"/>
        <v>192</v>
      </c>
      <c r="FC195">
        <f t="shared" ref="FC195:FC258" si="204">(FB195/(FF$9 +1))</f>
        <v>0</v>
      </c>
      <c r="FK195">
        <f t="shared" ref="FK195:FK258" si="205">(FJ195/(FN$9 +1))</f>
        <v>0</v>
      </c>
      <c r="FO195">
        <f t="shared" si="176"/>
        <v>1</v>
      </c>
      <c r="FP195">
        <f t="shared" si="189"/>
        <v>192</v>
      </c>
      <c r="FS195">
        <f t="shared" ref="FS195:FS258" si="206">(FR195/(FV$9 +1))</f>
        <v>0</v>
      </c>
      <c r="FW195">
        <f t="shared" si="177"/>
        <v>1</v>
      </c>
      <c r="FX195">
        <f t="shared" si="190"/>
        <v>192</v>
      </c>
    </row>
    <row r="196" spans="6:180" x14ac:dyDescent="0.25">
      <c r="F196">
        <f t="shared" ref="F196:F259" si="207">_xlfn.NORM.DIST(G196,$D$3,$E$3,TRUE)</f>
        <v>6.5310893321038094E-2</v>
      </c>
      <c r="G196">
        <f t="shared" si="178"/>
        <v>343</v>
      </c>
      <c r="T196">
        <f t="shared" si="195"/>
        <v>0.11875378767507661</v>
      </c>
      <c r="U196">
        <f t="shared" si="179"/>
        <v>343</v>
      </c>
      <c r="AP196">
        <f t="shared" si="191"/>
        <v>0.84470998137073294</v>
      </c>
      <c r="AQ196">
        <f t="shared" si="180"/>
        <v>193</v>
      </c>
      <c r="BA196">
        <f t="shared" ref="BA196:BA259" si="208">BA195+1</f>
        <v>195</v>
      </c>
      <c r="BB196">
        <v>0.68661971830985913</v>
      </c>
      <c r="BC196">
        <v>131.72499999999999</v>
      </c>
      <c r="BF196">
        <f t="shared" si="192"/>
        <v>0.94439803099872299</v>
      </c>
      <c r="BG196">
        <f t="shared" si="181"/>
        <v>193</v>
      </c>
      <c r="BI196">
        <f t="shared" ref="BI196:BI205" si="209">BI195+1</f>
        <v>195</v>
      </c>
      <c r="BJ196">
        <f t="shared" si="196"/>
        <v>0.95121951219512191</v>
      </c>
      <c r="BK196">
        <v>82.43</v>
      </c>
      <c r="BQ196">
        <f t="shared" ref="BQ196:BQ259" si="210">BQ195+1</f>
        <v>195</v>
      </c>
      <c r="BR196">
        <f t="shared" si="197"/>
        <v>0.63517915309446249</v>
      </c>
      <c r="BS196">
        <v>58.976999999999997</v>
      </c>
      <c r="BV196">
        <f t="shared" ref="BV196:BV259" si="211">_xlfn.NORM.DIST(BW196,BT$3,BU$3,TRUE)</f>
        <v>0.9998420516982055</v>
      </c>
      <c r="BW196">
        <f t="shared" si="182"/>
        <v>193</v>
      </c>
      <c r="BZ196">
        <f t="shared" si="198"/>
        <v>0</v>
      </c>
      <c r="CG196">
        <f t="shared" ref="CG196:CG259" si="212">CG195+1</f>
        <v>195</v>
      </c>
      <c r="CH196">
        <f t="shared" si="194"/>
        <v>195</v>
      </c>
      <c r="CI196">
        <v>101.142</v>
      </c>
      <c r="CL196">
        <f t="shared" ref="CL196:CL259" si="213">_xlfn.NORM.DIST(CM196,CJ$3,CK$3,TRUE)</f>
        <v>0.99793834857064778</v>
      </c>
      <c r="CM196">
        <f t="shared" si="183"/>
        <v>193</v>
      </c>
      <c r="CO196">
        <f t="shared" ref="CO196:CO256" si="214">CO195+1</f>
        <v>195</v>
      </c>
      <c r="CP196">
        <f t="shared" si="193"/>
        <v>10.958750140496797</v>
      </c>
      <c r="CQ196">
        <v>22.707999999999998</v>
      </c>
      <c r="DB196">
        <f t="shared" ref="DB196:DB258" si="215">_xlfn.NORM.DIST(DC196,CZ$3,DA$3,TRUE)</f>
        <v>1</v>
      </c>
      <c r="DC196">
        <f t="shared" si="184"/>
        <v>193</v>
      </c>
      <c r="DK196">
        <f t="shared" ref="DK196:DK259" si="216">_xlfn.NORM.DIST(DL196,DI$3,DJ$3,TRUE)</f>
        <v>1</v>
      </c>
      <c r="DL196">
        <f t="shared" si="185"/>
        <v>193</v>
      </c>
      <c r="DO196">
        <f t="shared" si="199"/>
        <v>0</v>
      </c>
      <c r="DS196">
        <f t="shared" ref="DS196:DS259" si="217">_xlfn.NORM.DIST(DT196,DQ$3,DR$3,TRUE)</f>
        <v>0.67620252421211635</v>
      </c>
      <c r="DT196">
        <f t="shared" si="186"/>
        <v>193</v>
      </c>
      <c r="DW196">
        <f t="shared" si="200"/>
        <v>0</v>
      </c>
      <c r="EE196">
        <f t="shared" si="201"/>
        <v>0</v>
      </c>
      <c r="EI196">
        <f t="shared" ref="EI196:EI259" si="218">_xlfn.NORM.DIST(EJ196,EG$3,EH$3,TRUE)</f>
        <v>1</v>
      </c>
      <c r="EJ196">
        <f t="shared" si="187"/>
        <v>193</v>
      </c>
      <c r="EM196">
        <f t="shared" si="202"/>
        <v>0</v>
      </c>
      <c r="EU196">
        <f t="shared" si="203"/>
        <v>0</v>
      </c>
      <c r="EY196">
        <f t="shared" ref="EY196:EY259" si="219">_xlfn.NORM.DIST(EZ196,EW$3,EX$3,TRUE)</f>
        <v>0.1549639916247548</v>
      </c>
      <c r="EZ196">
        <f t="shared" si="188"/>
        <v>193</v>
      </c>
      <c r="FC196">
        <f t="shared" si="204"/>
        <v>0</v>
      </c>
      <c r="FK196">
        <f t="shared" si="205"/>
        <v>0</v>
      </c>
      <c r="FO196">
        <f t="shared" ref="FO196:FO259" si="220">_xlfn.NORM.DIST(FP196,FM$3,FN$3,TRUE)</f>
        <v>1</v>
      </c>
      <c r="FP196">
        <f t="shared" si="189"/>
        <v>193</v>
      </c>
      <c r="FS196">
        <f t="shared" si="206"/>
        <v>0</v>
      </c>
      <c r="FW196">
        <f t="shared" ref="FW196:FW259" si="221">_xlfn.NORM.DIST(FX196,FU$3,FV$3,TRUE)</f>
        <v>1</v>
      </c>
      <c r="FX196">
        <f t="shared" si="190"/>
        <v>193</v>
      </c>
    </row>
    <row r="197" spans="6:180" x14ac:dyDescent="0.25">
      <c r="F197">
        <f t="shared" si="207"/>
        <v>6.6727371490314852E-2</v>
      </c>
      <c r="G197">
        <f t="shared" ref="G197:G260" si="222">G196+1</f>
        <v>344</v>
      </c>
      <c r="T197">
        <f t="shared" si="195"/>
        <v>0.11998661509547916</v>
      </c>
      <c r="U197">
        <f t="shared" ref="U197:U260" si="223">U196+1</f>
        <v>344</v>
      </c>
      <c r="AP197">
        <f t="shared" si="191"/>
        <v>0.85097913207705245</v>
      </c>
      <c r="AQ197">
        <f t="shared" ref="AQ197:AQ260" si="224">AQ196+1</f>
        <v>194</v>
      </c>
      <c r="BA197">
        <f t="shared" si="208"/>
        <v>196</v>
      </c>
      <c r="BB197">
        <v>0.6901408450704225</v>
      </c>
      <c r="BC197">
        <v>133.053</v>
      </c>
      <c r="BF197">
        <f t="shared" si="192"/>
        <v>0.94641803427674687</v>
      </c>
      <c r="BG197">
        <f t="shared" ref="BG197:BG260" si="225">BG196+1</f>
        <v>194</v>
      </c>
      <c r="BI197">
        <f t="shared" si="209"/>
        <v>196</v>
      </c>
      <c r="BJ197">
        <f t="shared" si="196"/>
        <v>0.95609756097560972</v>
      </c>
      <c r="BK197">
        <v>83.997</v>
      </c>
      <c r="BQ197">
        <f t="shared" si="210"/>
        <v>196</v>
      </c>
      <c r="BR197">
        <f t="shared" si="197"/>
        <v>0.6384364820846905</v>
      </c>
      <c r="BS197">
        <v>59.38</v>
      </c>
      <c r="BV197">
        <f t="shared" si="211"/>
        <v>0.99985678964465841</v>
      </c>
      <c r="BW197">
        <f t="shared" ref="BW197:BW260" si="226">BW196+1</f>
        <v>194</v>
      </c>
      <c r="BZ197">
        <f t="shared" si="198"/>
        <v>0</v>
      </c>
      <c r="CG197">
        <f t="shared" si="212"/>
        <v>196</v>
      </c>
      <c r="CH197">
        <f t="shared" si="194"/>
        <v>196</v>
      </c>
      <c r="CI197">
        <v>101.223</v>
      </c>
      <c r="CL197">
        <f t="shared" si="213"/>
        <v>0.99809517007047344</v>
      </c>
      <c r="CM197">
        <f t="shared" ref="CM197:CM260" si="227">CM196+1</f>
        <v>194</v>
      </c>
      <c r="CO197">
        <f t="shared" si="214"/>
        <v>196</v>
      </c>
      <c r="CP197">
        <f t="shared" si="193"/>
        <v>11.01494885916601</v>
      </c>
      <c r="CQ197">
        <v>22.8474</v>
      </c>
      <c r="DB197">
        <f t="shared" si="215"/>
        <v>1</v>
      </c>
      <c r="DC197">
        <f t="shared" ref="DC197:DC260" si="228">DC196+1</f>
        <v>194</v>
      </c>
      <c r="DK197">
        <f t="shared" si="216"/>
        <v>1</v>
      </c>
      <c r="DL197">
        <f t="shared" ref="DL197:DL260" si="229">DL196+1</f>
        <v>194</v>
      </c>
      <c r="DO197">
        <f t="shared" si="199"/>
        <v>0</v>
      </c>
      <c r="DS197">
        <f t="shared" si="217"/>
        <v>0.68081333763387009</v>
      </c>
      <c r="DT197">
        <f t="shared" ref="DT197:DT260" si="230">DT196+1</f>
        <v>194</v>
      </c>
      <c r="DW197">
        <f t="shared" si="200"/>
        <v>0</v>
      </c>
      <c r="EE197">
        <f t="shared" si="201"/>
        <v>0</v>
      </c>
      <c r="EI197">
        <f t="shared" si="218"/>
        <v>1</v>
      </c>
      <c r="EJ197">
        <f t="shared" ref="EJ197:EJ260" si="231">EJ196+1</f>
        <v>194</v>
      </c>
      <c r="EM197">
        <f t="shared" si="202"/>
        <v>0</v>
      </c>
      <c r="EU197">
        <f t="shared" si="203"/>
        <v>0</v>
      </c>
      <c r="EY197">
        <f t="shared" si="219"/>
        <v>0.1568755018111298</v>
      </c>
      <c r="EZ197">
        <f t="shared" ref="EZ197:EZ260" si="232">EZ196+1</f>
        <v>194</v>
      </c>
      <c r="FC197">
        <f t="shared" si="204"/>
        <v>0</v>
      </c>
      <c r="FK197">
        <f t="shared" si="205"/>
        <v>0</v>
      </c>
      <c r="FO197">
        <f t="shared" si="220"/>
        <v>1</v>
      </c>
      <c r="FP197">
        <f t="shared" ref="FP197:FP260" si="233">FP196+1</f>
        <v>194</v>
      </c>
      <c r="FS197">
        <f t="shared" si="206"/>
        <v>0</v>
      </c>
      <c r="FW197">
        <f t="shared" si="221"/>
        <v>1</v>
      </c>
      <c r="FX197">
        <f t="shared" ref="FX197:FX260" si="234">FX196+1</f>
        <v>194</v>
      </c>
    </row>
    <row r="198" spans="6:180" x14ac:dyDescent="0.25">
      <c r="F198">
        <f t="shared" si="207"/>
        <v>6.8167506696153179E-2</v>
      </c>
      <c r="G198">
        <f t="shared" si="222"/>
        <v>345</v>
      </c>
      <c r="T198">
        <f t="shared" si="195"/>
        <v>0.12122843618003994</v>
      </c>
      <c r="U198">
        <f t="shared" si="223"/>
        <v>345</v>
      </c>
      <c r="AP198">
        <f t="shared" si="191"/>
        <v>0.85707690542221349</v>
      </c>
      <c r="AQ198">
        <f t="shared" si="224"/>
        <v>195</v>
      </c>
      <c r="BA198">
        <f t="shared" si="208"/>
        <v>197</v>
      </c>
      <c r="BB198">
        <v>0.69366197183098588</v>
      </c>
      <c r="BC198">
        <v>133.07900000000001</v>
      </c>
      <c r="BF198">
        <f t="shared" si="192"/>
        <v>0.94837945642810295</v>
      </c>
      <c r="BG198">
        <f t="shared" si="225"/>
        <v>195</v>
      </c>
      <c r="BI198">
        <f t="shared" si="209"/>
        <v>197</v>
      </c>
      <c r="BJ198">
        <f t="shared" si="196"/>
        <v>0.96097560975609753</v>
      </c>
      <c r="BK198">
        <v>86.186999999999998</v>
      </c>
      <c r="BQ198">
        <f t="shared" si="210"/>
        <v>197</v>
      </c>
      <c r="BR198">
        <f t="shared" si="197"/>
        <v>0.64169381107491852</v>
      </c>
      <c r="BS198">
        <v>59.411999999999999</v>
      </c>
      <c r="BV198">
        <f t="shared" si="211"/>
        <v>0.99987023150283727</v>
      </c>
      <c r="BW198">
        <f t="shared" si="226"/>
        <v>195</v>
      </c>
      <c r="BZ198">
        <f t="shared" si="198"/>
        <v>0</v>
      </c>
      <c r="CG198">
        <f t="shared" si="212"/>
        <v>197</v>
      </c>
      <c r="CH198">
        <f t="shared" si="194"/>
        <v>197</v>
      </c>
      <c r="CI198">
        <v>101.8</v>
      </c>
      <c r="CL198">
        <f t="shared" si="213"/>
        <v>0.9982410757970176</v>
      </c>
      <c r="CM198">
        <f t="shared" si="227"/>
        <v>195</v>
      </c>
      <c r="CO198">
        <f t="shared" si="214"/>
        <v>197</v>
      </c>
      <c r="CP198">
        <f t="shared" si="193"/>
        <v>11.071147577835225</v>
      </c>
      <c r="CQ198">
        <v>23.145</v>
      </c>
      <c r="DB198">
        <f t="shared" si="215"/>
        <v>1</v>
      </c>
      <c r="DC198">
        <f t="shared" si="228"/>
        <v>195</v>
      </c>
      <c r="DK198">
        <f t="shared" si="216"/>
        <v>1</v>
      </c>
      <c r="DL198">
        <f t="shared" si="229"/>
        <v>195</v>
      </c>
      <c r="DO198">
        <f t="shared" si="199"/>
        <v>0</v>
      </c>
      <c r="DS198">
        <f t="shared" si="217"/>
        <v>0.68539635000040433</v>
      </c>
      <c r="DT198">
        <f t="shared" si="230"/>
        <v>195</v>
      </c>
      <c r="DW198">
        <f t="shared" si="200"/>
        <v>0</v>
      </c>
      <c r="EE198">
        <f t="shared" si="201"/>
        <v>0</v>
      </c>
      <c r="EI198">
        <f t="shared" si="218"/>
        <v>1</v>
      </c>
      <c r="EJ198">
        <f t="shared" si="231"/>
        <v>195</v>
      </c>
      <c r="EM198">
        <f t="shared" si="202"/>
        <v>0</v>
      </c>
      <c r="EU198">
        <f t="shared" si="203"/>
        <v>0</v>
      </c>
      <c r="EY198">
        <f t="shared" si="219"/>
        <v>0.15880246102084966</v>
      </c>
      <c r="EZ198">
        <f t="shared" si="232"/>
        <v>195</v>
      </c>
      <c r="FC198">
        <f t="shared" si="204"/>
        <v>0</v>
      </c>
      <c r="FK198">
        <f t="shared" si="205"/>
        <v>0</v>
      </c>
      <c r="FO198">
        <f t="shared" si="220"/>
        <v>1</v>
      </c>
      <c r="FP198">
        <f t="shared" si="233"/>
        <v>195</v>
      </c>
      <c r="FS198">
        <f t="shared" si="206"/>
        <v>0</v>
      </c>
      <c r="FW198">
        <f t="shared" si="221"/>
        <v>1</v>
      </c>
      <c r="FX198">
        <f t="shared" si="234"/>
        <v>195</v>
      </c>
    </row>
    <row r="199" spans="6:180" x14ac:dyDescent="0.25">
      <c r="F199">
        <f t="shared" si="207"/>
        <v>6.9631515667515118E-2</v>
      </c>
      <c r="G199">
        <f t="shared" si="222"/>
        <v>346</v>
      </c>
      <c r="T199">
        <f t="shared" si="195"/>
        <v>0.12247926867551405</v>
      </c>
      <c r="U199">
        <f t="shared" si="223"/>
        <v>346</v>
      </c>
      <c r="AP199">
        <f t="shared" si="191"/>
        <v>0.86300377996719679</v>
      </c>
      <c r="AQ199">
        <f t="shared" si="224"/>
        <v>196</v>
      </c>
      <c r="BA199">
        <f t="shared" si="208"/>
        <v>198</v>
      </c>
      <c r="BB199">
        <v>0.69718309859154926</v>
      </c>
      <c r="BC199">
        <v>133.63999999999999</v>
      </c>
      <c r="BF199">
        <f t="shared" si="192"/>
        <v>0.9502833609159409</v>
      </c>
      <c r="BG199">
        <f t="shared" si="225"/>
        <v>196</v>
      </c>
      <c r="BI199">
        <f t="shared" si="209"/>
        <v>198</v>
      </c>
      <c r="BJ199">
        <f t="shared" si="196"/>
        <v>0.96585365853658534</v>
      </c>
      <c r="BK199">
        <v>86.197999999999993</v>
      </c>
      <c r="BQ199">
        <f t="shared" si="210"/>
        <v>198</v>
      </c>
      <c r="BR199">
        <f t="shared" si="197"/>
        <v>0.64495114006514653</v>
      </c>
      <c r="BS199">
        <v>60.093000000000004</v>
      </c>
      <c r="BV199">
        <f t="shared" si="211"/>
        <v>0.99988248336018548</v>
      </c>
      <c r="BW199">
        <f t="shared" si="226"/>
        <v>196</v>
      </c>
      <c r="BZ199">
        <f t="shared" si="198"/>
        <v>0</v>
      </c>
      <c r="CG199">
        <f t="shared" si="212"/>
        <v>198</v>
      </c>
      <c r="CH199">
        <f t="shared" si="194"/>
        <v>198</v>
      </c>
      <c r="CI199">
        <v>102.3</v>
      </c>
      <c r="CL199">
        <f t="shared" si="213"/>
        <v>0.99837674118123654</v>
      </c>
      <c r="CM199">
        <f t="shared" si="227"/>
        <v>196</v>
      </c>
      <c r="CO199">
        <f t="shared" si="214"/>
        <v>198</v>
      </c>
      <c r="CP199">
        <f t="shared" si="193"/>
        <v>11.12734629650444</v>
      </c>
      <c r="CQ199">
        <v>23.228000000000002</v>
      </c>
      <c r="DB199">
        <f t="shared" si="215"/>
        <v>1</v>
      </c>
      <c r="DC199">
        <f t="shared" si="228"/>
        <v>196</v>
      </c>
      <c r="DK199">
        <f t="shared" si="216"/>
        <v>1</v>
      </c>
      <c r="DL199">
        <f t="shared" si="229"/>
        <v>196</v>
      </c>
      <c r="DO199">
        <f t="shared" si="199"/>
        <v>0</v>
      </c>
      <c r="DS199">
        <f t="shared" si="217"/>
        <v>0.68995097464826294</v>
      </c>
      <c r="DT199">
        <f t="shared" si="230"/>
        <v>196</v>
      </c>
      <c r="DW199">
        <f t="shared" si="200"/>
        <v>0</v>
      </c>
      <c r="EE199">
        <f t="shared" si="201"/>
        <v>0</v>
      </c>
      <c r="EI199">
        <f t="shared" si="218"/>
        <v>1</v>
      </c>
      <c r="EJ199">
        <f t="shared" si="231"/>
        <v>196</v>
      </c>
      <c r="EM199">
        <f t="shared" si="202"/>
        <v>0</v>
      </c>
      <c r="EU199">
        <f t="shared" si="203"/>
        <v>0</v>
      </c>
      <c r="EY199">
        <f t="shared" si="219"/>
        <v>0.16074487008683153</v>
      </c>
      <c r="EZ199">
        <f t="shared" si="232"/>
        <v>196</v>
      </c>
      <c r="FC199">
        <f t="shared" si="204"/>
        <v>0</v>
      </c>
      <c r="FK199">
        <f t="shared" si="205"/>
        <v>0</v>
      </c>
      <c r="FO199">
        <f t="shared" si="220"/>
        <v>1</v>
      </c>
      <c r="FP199">
        <f t="shared" si="233"/>
        <v>196</v>
      </c>
      <c r="FS199">
        <f t="shared" si="206"/>
        <v>0</v>
      </c>
      <c r="FW199">
        <f t="shared" si="221"/>
        <v>1</v>
      </c>
      <c r="FX199">
        <f t="shared" si="234"/>
        <v>196</v>
      </c>
    </row>
    <row r="200" spans="6:180" x14ac:dyDescent="0.25">
      <c r="F200">
        <f t="shared" si="207"/>
        <v>7.1119612861123699E-2</v>
      </c>
      <c r="G200">
        <f t="shared" si="222"/>
        <v>347</v>
      </c>
      <c r="T200">
        <f t="shared" si="195"/>
        <v>0.12373912976531462</v>
      </c>
      <c r="U200">
        <f t="shared" si="223"/>
        <v>347</v>
      </c>
      <c r="AP200">
        <f t="shared" si="191"/>
        <v>0.86876045986627193</v>
      </c>
      <c r="AQ200">
        <f t="shared" si="224"/>
        <v>197</v>
      </c>
      <c r="BA200">
        <f t="shared" si="208"/>
        <v>199</v>
      </c>
      <c r="BB200">
        <v>0.70070422535211263</v>
      </c>
      <c r="BC200">
        <v>133.70400000000001</v>
      </c>
      <c r="BF200">
        <f t="shared" si="192"/>
        <v>0.9521308178348924</v>
      </c>
      <c r="BG200">
        <f t="shared" si="225"/>
        <v>197</v>
      </c>
      <c r="BI200">
        <f t="shared" si="209"/>
        <v>199</v>
      </c>
      <c r="BJ200">
        <f t="shared" si="196"/>
        <v>0.97073170731707314</v>
      </c>
      <c r="BK200">
        <v>87.103448275862064</v>
      </c>
      <c r="BQ200">
        <f t="shared" si="210"/>
        <v>199</v>
      </c>
      <c r="BR200">
        <f t="shared" si="197"/>
        <v>0.64820846905537455</v>
      </c>
      <c r="BS200">
        <v>60.16</v>
      </c>
      <c r="BV200">
        <f t="shared" si="211"/>
        <v>0.99989364337682218</v>
      </c>
      <c r="BW200">
        <f t="shared" si="226"/>
        <v>197</v>
      </c>
      <c r="BZ200">
        <f t="shared" si="198"/>
        <v>0</v>
      </c>
      <c r="CG200">
        <f t="shared" si="212"/>
        <v>199</v>
      </c>
      <c r="CH200">
        <f t="shared" si="194"/>
        <v>199</v>
      </c>
      <c r="CI200">
        <v>104</v>
      </c>
      <c r="CL200">
        <f t="shared" si="213"/>
        <v>0.9985028065323982</v>
      </c>
      <c r="CM200">
        <f t="shared" si="227"/>
        <v>197</v>
      </c>
      <c r="CO200">
        <f t="shared" si="214"/>
        <v>199</v>
      </c>
      <c r="CP200">
        <f t="shared" si="193"/>
        <v>11.183545015173653</v>
      </c>
      <c r="CQ200">
        <v>23.71</v>
      </c>
      <c r="DB200">
        <f t="shared" si="215"/>
        <v>1</v>
      </c>
      <c r="DC200">
        <f t="shared" si="228"/>
        <v>197</v>
      </c>
      <c r="DK200">
        <f t="shared" si="216"/>
        <v>1</v>
      </c>
      <c r="DL200">
        <f t="shared" si="229"/>
        <v>197</v>
      </c>
      <c r="DO200">
        <f t="shared" si="199"/>
        <v>0</v>
      </c>
      <c r="DS200">
        <f t="shared" si="217"/>
        <v>0.69447663791975345</v>
      </c>
      <c r="DT200">
        <f t="shared" si="230"/>
        <v>197</v>
      </c>
      <c r="DW200">
        <f t="shared" si="200"/>
        <v>0</v>
      </c>
      <c r="EE200">
        <f t="shared" si="201"/>
        <v>0</v>
      </c>
      <c r="EI200">
        <f t="shared" si="218"/>
        <v>1</v>
      </c>
      <c r="EJ200">
        <f t="shared" si="231"/>
        <v>197</v>
      </c>
      <c r="EM200">
        <f t="shared" si="202"/>
        <v>0</v>
      </c>
      <c r="EU200">
        <f t="shared" si="203"/>
        <v>0</v>
      </c>
      <c r="EY200">
        <f t="shared" si="219"/>
        <v>0.16270272786786352</v>
      </c>
      <c r="EZ200">
        <f t="shared" si="232"/>
        <v>197</v>
      </c>
      <c r="FC200">
        <f t="shared" si="204"/>
        <v>0</v>
      </c>
      <c r="FK200">
        <f t="shared" si="205"/>
        <v>0</v>
      </c>
      <c r="FO200">
        <f t="shared" si="220"/>
        <v>1</v>
      </c>
      <c r="FP200">
        <f t="shared" si="233"/>
        <v>197</v>
      </c>
      <c r="FS200">
        <f t="shared" si="206"/>
        <v>0</v>
      </c>
      <c r="FW200">
        <f t="shared" si="221"/>
        <v>1</v>
      </c>
      <c r="FX200">
        <f t="shared" si="234"/>
        <v>197</v>
      </c>
    </row>
    <row r="201" spans="6:180" x14ac:dyDescent="0.25">
      <c r="F201">
        <f t="shared" si="207"/>
        <v>7.263201034491383E-2</v>
      </c>
      <c r="G201">
        <f t="shared" si="222"/>
        <v>348</v>
      </c>
      <c r="T201">
        <f t="shared" si="195"/>
        <v>0.12500803606345606</v>
      </c>
      <c r="U201">
        <f t="shared" si="223"/>
        <v>348</v>
      </c>
      <c r="AP201">
        <f t="shared" si="191"/>
        <v>0.87434786699105715</v>
      </c>
      <c r="AQ201">
        <f t="shared" si="224"/>
        <v>198</v>
      </c>
      <c r="BA201">
        <f t="shared" si="208"/>
        <v>200</v>
      </c>
      <c r="BB201">
        <v>0.70422535211267601</v>
      </c>
      <c r="BC201">
        <v>134.19999999999999</v>
      </c>
      <c r="BF201">
        <f t="shared" si="192"/>
        <v>0.95392290266038637</v>
      </c>
      <c r="BG201">
        <f t="shared" si="225"/>
        <v>198</v>
      </c>
      <c r="BI201">
        <f t="shared" si="209"/>
        <v>200</v>
      </c>
      <c r="BJ201">
        <f t="shared" si="196"/>
        <v>0.97560975609756095</v>
      </c>
      <c r="BK201">
        <v>87.379310344827587</v>
      </c>
      <c r="BQ201">
        <f t="shared" si="210"/>
        <v>200</v>
      </c>
      <c r="BR201">
        <f t="shared" si="197"/>
        <v>0.65146579804560256</v>
      </c>
      <c r="BS201">
        <v>60.801000000000002</v>
      </c>
      <c r="BV201">
        <f t="shared" si="211"/>
        <v>0.99990380230851894</v>
      </c>
      <c r="BW201">
        <f t="shared" si="226"/>
        <v>198</v>
      </c>
      <c r="BZ201">
        <f t="shared" si="198"/>
        <v>0</v>
      </c>
      <c r="CG201">
        <f t="shared" si="212"/>
        <v>200</v>
      </c>
      <c r="CH201">
        <f t="shared" si="194"/>
        <v>200</v>
      </c>
      <c r="CI201">
        <v>104.145</v>
      </c>
      <c r="CL201">
        <f t="shared" si="213"/>
        <v>0.99861987836153521</v>
      </c>
      <c r="CM201">
        <f t="shared" si="227"/>
        <v>198</v>
      </c>
      <c r="CO201">
        <f t="shared" si="214"/>
        <v>200</v>
      </c>
      <c r="CP201">
        <f t="shared" si="193"/>
        <v>11.239743733842868</v>
      </c>
      <c r="CQ201">
        <v>23.725000000000001</v>
      </c>
      <c r="DB201">
        <f t="shared" si="215"/>
        <v>1</v>
      </c>
      <c r="DC201">
        <f t="shared" si="228"/>
        <v>198</v>
      </c>
      <c r="DK201">
        <f t="shared" si="216"/>
        <v>1</v>
      </c>
      <c r="DL201">
        <f t="shared" si="229"/>
        <v>198</v>
      </c>
      <c r="DO201">
        <f t="shared" si="199"/>
        <v>0</v>
      </c>
      <c r="DS201">
        <f t="shared" si="217"/>
        <v>0.69897277936538482</v>
      </c>
      <c r="DT201">
        <f t="shared" si="230"/>
        <v>198</v>
      </c>
      <c r="DW201">
        <f t="shared" si="200"/>
        <v>0</v>
      </c>
      <c r="EE201">
        <f t="shared" si="201"/>
        <v>0</v>
      </c>
      <c r="EI201">
        <f t="shared" si="218"/>
        <v>1</v>
      </c>
      <c r="EJ201">
        <f t="shared" si="231"/>
        <v>198</v>
      </c>
      <c r="EM201">
        <f t="shared" si="202"/>
        <v>0</v>
      </c>
      <c r="EU201">
        <f t="shared" si="203"/>
        <v>0</v>
      </c>
      <c r="EY201">
        <f t="shared" si="219"/>
        <v>0.16467603123306018</v>
      </c>
      <c r="EZ201">
        <f t="shared" si="232"/>
        <v>198</v>
      </c>
      <c r="FC201">
        <f t="shared" si="204"/>
        <v>0</v>
      </c>
      <c r="FK201">
        <f t="shared" si="205"/>
        <v>0</v>
      </c>
      <c r="FO201">
        <f t="shared" si="220"/>
        <v>1</v>
      </c>
      <c r="FP201">
        <f t="shared" si="233"/>
        <v>198</v>
      </c>
      <c r="FS201">
        <f t="shared" si="206"/>
        <v>0</v>
      </c>
      <c r="FW201">
        <f t="shared" si="221"/>
        <v>1</v>
      </c>
      <c r="FX201">
        <f t="shared" si="234"/>
        <v>198</v>
      </c>
    </row>
    <row r="202" spans="6:180" x14ac:dyDescent="0.25">
      <c r="F202">
        <f t="shared" si="207"/>
        <v>7.41689176807388E-2</v>
      </c>
      <c r="G202">
        <f t="shared" si="222"/>
        <v>349</v>
      </c>
      <c r="T202">
        <f t="shared" si="195"/>
        <v>0.1262860036085412</v>
      </c>
      <c r="U202">
        <f t="shared" si="223"/>
        <v>349</v>
      </c>
      <c r="AP202">
        <f t="shared" si="191"/>
        <v>0.87976713267208562</v>
      </c>
      <c r="AQ202">
        <f t="shared" si="224"/>
        <v>199</v>
      </c>
      <c r="BA202">
        <f t="shared" si="208"/>
        <v>201</v>
      </c>
      <c r="BB202">
        <v>0.70774647887323938</v>
      </c>
      <c r="BC202">
        <v>134.43199999999999</v>
      </c>
      <c r="BF202">
        <f t="shared" si="192"/>
        <v>0.95566069502796713</v>
      </c>
      <c r="BG202">
        <f t="shared" si="225"/>
        <v>199</v>
      </c>
      <c r="BI202">
        <f t="shared" si="209"/>
        <v>201</v>
      </c>
      <c r="BJ202">
        <f t="shared" si="196"/>
        <v>0.98048780487804876</v>
      </c>
      <c r="BK202">
        <v>90.087000000000003</v>
      </c>
      <c r="BQ202">
        <f t="shared" si="210"/>
        <v>201</v>
      </c>
      <c r="BR202">
        <f t="shared" si="197"/>
        <v>0.65472312703583058</v>
      </c>
      <c r="BS202">
        <v>61.145000000000003</v>
      </c>
      <c r="BV202">
        <f t="shared" si="211"/>
        <v>0.99991304400128522</v>
      </c>
      <c r="BW202">
        <f t="shared" si="226"/>
        <v>199</v>
      </c>
      <c r="BZ202">
        <f t="shared" si="198"/>
        <v>0</v>
      </c>
      <c r="CG202">
        <f t="shared" si="212"/>
        <v>201</v>
      </c>
      <c r="CH202">
        <f t="shared" si="194"/>
        <v>201</v>
      </c>
      <c r="CI202">
        <v>105.02</v>
      </c>
      <c r="CL202">
        <f t="shared" si="213"/>
        <v>0.99872853069227541</v>
      </c>
      <c r="CM202">
        <f t="shared" si="227"/>
        <v>199</v>
      </c>
      <c r="CO202">
        <f t="shared" si="214"/>
        <v>201</v>
      </c>
      <c r="CP202">
        <f t="shared" si="193"/>
        <v>11.295942452512083</v>
      </c>
      <c r="CQ202">
        <v>23.781099999999999</v>
      </c>
      <c r="DB202">
        <f t="shared" si="215"/>
        <v>1</v>
      </c>
      <c r="DC202">
        <f t="shared" si="228"/>
        <v>199</v>
      </c>
      <c r="DK202">
        <f t="shared" si="216"/>
        <v>1</v>
      </c>
      <c r="DL202">
        <f t="shared" si="229"/>
        <v>199</v>
      </c>
      <c r="DO202">
        <f t="shared" si="199"/>
        <v>0</v>
      </c>
      <c r="DS202">
        <f t="shared" si="217"/>
        <v>0.70343885193629863</v>
      </c>
      <c r="DT202">
        <f t="shared" si="230"/>
        <v>199</v>
      </c>
      <c r="DW202">
        <f t="shared" si="200"/>
        <v>0</v>
      </c>
      <c r="EE202">
        <f t="shared" si="201"/>
        <v>0</v>
      </c>
      <c r="EI202">
        <f t="shared" si="218"/>
        <v>1</v>
      </c>
      <c r="EJ202">
        <f t="shared" si="231"/>
        <v>199</v>
      </c>
      <c r="EM202">
        <f t="shared" si="202"/>
        <v>0</v>
      </c>
      <c r="EU202">
        <f t="shared" si="203"/>
        <v>0</v>
      </c>
      <c r="EY202">
        <f t="shared" si="219"/>
        <v>0.16666477504670327</v>
      </c>
      <c r="EZ202">
        <f t="shared" si="232"/>
        <v>199</v>
      </c>
      <c r="FC202">
        <f t="shared" si="204"/>
        <v>0</v>
      </c>
      <c r="FK202">
        <f t="shared" si="205"/>
        <v>0</v>
      </c>
      <c r="FO202">
        <f t="shared" si="220"/>
        <v>1</v>
      </c>
      <c r="FP202">
        <f t="shared" si="233"/>
        <v>199</v>
      </c>
      <c r="FS202">
        <f t="shared" si="206"/>
        <v>0</v>
      </c>
      <c r="FW202">
        <f t="shared" si="221"/>
        <v>1</v>
      </c>
      <c r="FX202">
        <f t="shared" si="234"/>
        <v>199</v>
      </c>
    </row>
    <row r="203" spans="6:180" x14ac:dyDescent="0.25">
      <c r="F203">
        <f t="shared" si="207"/>
        <v>7.5730541806393242E-2</v>
      </c>
      <c r="G203">
        <f t="shared" si="222"/>
        <v>350</v>
      </c>
      <c r="T203">
        <f t="shared" si="195"/>
        <v>0.12757304785779366</v>
      </c>
      <c r="U203">
        <f t="shared" si="223"/>
        <v>350</v>
      </c>
      <c r="AP203">
        <f t="shared" si="191"/>
        <v>0.88501958909784195</v>
      </c>
      <c r="AQ203">
        <f t="shared" si="224"/>
        <v>200</v>
      </c>
      <c r="BA203">
        <f t="shared" si="208"/>
        <v>202</v>
      </c>
      <c r="BB203">
        <v>0.71126760563380287</v>
      </c>
      <c r="BC203">
        <v>134.61379310344827</v>
      </c>
      <c r="BF203">
        <f t="shared" si="192"/>
        <v>0.957345277543727</v>
      </c>
      <c r="BG203">
        <f t="shared" si="225"/>
        <v>200</v>
      </c>
      <c r="BI203">
        <f t="shared" si="209"/>
        <v>202</v>
      </c>
      <c r="BJ203">
        <f t="shared" si="196"/>
        <v>0.98536585365853657</v>
      </c>
      <c r="BK203">
        <v>91.753</v>
      </c>
      <c r="BQ203">
        <f t="shared" si="210"/>
        <v>202</v>
      </c>
      <c r="BR203">
        <f t="shared" si="197"/>
        <v>0.65798045602605859</v>
      </c>
      <c r="BS203">
        <v>61.412999999999997</v>
      </c>
      <c r="BV203">
        <f t="shared" si="211"/>
        <v>0.99992144585857856</v>
      </c>
      <c r="BW203">
        <f t="shared" si="226"/>
        <v>200</v>
      </c>
      <c r="BZ203">
        <f t="shared" si="198"/>
        <v>0</v>
      </c>
      <c r="CG203">
        <f t="shared" si="212"/>
        <v>202</v>
      </c>
      <c r="CH203">
        <f t="shared" si="194"/>
        <v>202</v>
      </c>
      <c r="CI203">
        <v>105.2</v>
      </c>
      <c r="CL203">
        <f t="shared" si="213"/>
        <v>0.99882930635601874</v>
      </c>
      <c r="CM203">
        <f t="shared" si="227"/>
        <v>200</v>
      </c>
      <c r="CO203">
        <f t="shared" si="214"/>
        <v>202</v>
      </c>
      <c r="CP203">
        <f t="shared" si="193"/>
        <v>11.352141171181296</v>
      </c>
      <c r="CQ203">
        <v>23.8</v>
      </c>
      <c r="DB203">
        <f t="shared" si="215"/>
        <v>1</v>
      </c>
      <c r="DC203">
        <f t="shared" si="228"/>
        <v>200</v>
      </c>
      <c r="DK203">
        <f t="shared" si="216"/>
        <v>1</v>
      </c>
      <c r="DL203">
        <f t="shared" si="229"/>
        <v>200</v>
      </c>
      <c r="DO203">
        <f t="shared" si="199"/>
        <v>0</v>
      </c>
      <c r="DS203">
        <f t="shared" si="217"/>
        <v>0.70787432216659796</v>
      </c>
      <c r="DT203">
        <f t="shared" si="230"/>
        <v>200</v>
      </c>
      <c r="DW203">
        <f t="shared" si="200"/>
        <v>0</v>
      </c>
      <c r="EE203">
        <f t="shared" si="201"/>
        <v>0</v>
      </c>
      <c r="EI203">
        <f t="shared" si="218"/>
        <v>1</v>
      </c>
      <c r="EJ203">
        <f t="shared" si="231"/>
        <v>200</v>
      </c>
      <c r="EM203">
        <f t="shared" si="202"/>
        <v>0</v>
      </c>
      <c r="EU203">
        <f t="shared" si="203"/>
        <v>0</v>
      </c>
      <c r="EY203">
        <f t="shared" si="219"/>
        <v>0.16866895215347885</v>
      </c>
      <c r="EZ203">
        <f t="shared" si="232"/>
        <v>200</v>
      </c>
      <c r="FC203">
        <f t="shared" si="204"/>
        <v>0</v>
      </c>
      <c r="FK203">
        <f t="shared" si="205"/>
        <v>0</v>
      </c>
      <c r="FO203">
        <f t="shared" si="220"/>
        <v>1</v>
      </c>
      <c r="FP203">
        <f t="shared" si="233"/>
        <v>200</v>
      </c>
      <c r="FS203">
        <f t="shared" si="206"/>
        <v>0</v>
      </c>
      <c r="FW203">
        <f t="shared" si="221"/>
        <v>1</v>
      </c>
      <c r="FX203">
        <f t="shared" si="234"/>
        <v>200</v>
      </c>
    </row>
    <row r="204" spans="6:180" x14ac:dyDescent="0.25">
      <c r="F204">
        <f t="shared" si="207"/>
        <v>7.7317086917012626E-2</v>
      </c>
      <c r="G204">
        <f t="shared" si="222"/>
        <v>351</v>
      </c>
      <c r="T204">
        <f t="shared" si="195"/>
        <v>0.12886918368113651</v>
      </c>
      <c r="U204">
        <f t="shared" si="223"/>
        <v>351</v>
      </c>
      <c r="AP204">
        <f t="shared" ref="AP204:AP267" si="235">_xlfn.NORM.DIST(AQ204,AN$3,AO$3,TRUE)</f>
        <v>0.89010676041148629</v>
      </c>
      <c r="AQ204">
        <f t="shared" si="224"/>
        <v>201</v>
      </c>
      <c r="BA204">
        <f t="shared" si="208"/>
        <v>203</v>
      </c>
      <c r="BB204">
        <v>0.71478873239436624</v>
      </c>
      <c r="BC204">
        <v>136.69999999999999</v>
      </c>
      <c r="BF204">
        <f t="shared" si="192"/>
        <v>0.95897773462687108</v>
      </c>
      <c r="BG204">
        <f t="shared" si="225"/>
        <v>201</v>
      </c>
      <c r="BI204">
        <f t="shared" si="209"/>
        <v>203</v>
      </c>
      <c r="BJ204">
        <f t="shared" si="196"/>
        <v>0.99024390243902438</v>
      </c>
      <c r="BK204">
        <v>92.137931034482762</v>
      </c>
      <c r="BQ204">
        <f t="shared" si="210"/>
        <v>203</v>
      </c>
      <c r="BR204">
        <f t="shared" si="197"/>
        <v>0.66123778501628661</v>
      </c>
      <c r="BS204">
        <v>63.2</v>
      </c>
      <c r="BV204">
        <f t="shared" si="211"/>
        <v>0.9999290792821689</v>
      </c>
      <c r="BW204">
        <f t="shared" si="226"/>
        <v>201</v>
      </c>
      <c r="BZ204">
        <f t="shared" si="198"/>
        <v>0</v>
      </c>
      <c r="CG204">
        <f t="shared" si="212"/>
        <v>203</v>
      </c>
      <c r="CH204">
        <f t="shared" si="194"/>
        <v>203</v>
      </c>
      <c r="CI204">
        <v>105.3</v>
      </c>
      <c r="CL204">
        <f t="shared" si="213"/>
        <v>0.99892271826870327</v>
      </c>
      <c r="CM204">
        <f t="shared" si="227"/>
        <v>201</v>
      </c>
      <c r="CO204">
        <f t="shared" si="214"/>
        <v>203</v>
      </c>
      <c r="CP204">
        <f t="shared" si="193"/>
        <v>11.408339889850511</v>
      </c>
      <c r="CQ204">
        <v>23.8</v>
      </c>
      <c r="DB204">
        <f t="shared" si="215"/>
        <v>1</v>
      </c>
      <c r="DC204">
        <f t="shared" si="228"/>
        <v>201</v>
      </c>
      <c r="DK204">
        <f t="shared" si="216"/>
        <v>1</v>
      </c>
      <c r="DL204">
        <f t="shared" si="229"/>
        <v>201</v>
      </c>
      <c r="DO204">
        <f t="shared" si="199"/>
        <v>0</v>
      </c>
      <c r="DS204">
        <f t="shared" si="217"/>
        <v>0.7122786703454913</v>
      </c>
      <c r="DT204">
        <f t="shared" si="230"/>
        <v>201</v>
      </c>
      <c r="DW204">
        <f t="shared" si="200"/>
        <v>0</v>
      </c>
      <c r="EE204">
        <f t="shared" si="201"/>
        <v>0</v>
      </c>
      <c r="EI204">
        <f t="shared" si="218"/>
        <v>1</v>
      </c>
      <c r="EJ204">
        <f t="shared" si="231"/>
        <v>201</v>
      </c>
      <c r="EM204">
        <f t="shared" si="202"/>
        <v>0</v>
      </c>
      <c r="EU204">
        <f t="shared" si="203"/>
        <v>0</v>
      </c>
      <c r="EY204">
        <f t="shared" si="219"/>
        <v>0.1706885533641154</v>
      </c>
      <c r="EZ204">
        <f t="shared" si="232"/>
        <v>201</v>
      </c>
      <c r="FC204">
        <f t="shared" si="204"/>
        <v>0</v>
      </c>
      <c r="FK204">
        <f t="shared" si="205"/>
        <v>0</v>
      </c>
      <c r="FO204">
        <f t="shared" si="220"/>
        <v>1</v>
      </c>
      <c r="FP204">
        <f t="shared" si="233"/>
        <v>201</v>
      </c>
      <c r="FS204">
        <f t="shared" si="206"/>
        <v>0</v>
      </c>
      <c r="FW204">
        <f t="shared" si="221"/>
        <v>1</v>
      </c>
      <c r="FX204">
        <f t="shared" si="234"/>
        <v>201</v>
      </c>
    </row>
    <row r="205" spans="6:180" x14ac:dyDescent="0.25">
      <c r="F205">
        <f t="shared" si="207"/>
        <v>7.8928754345913149E-2</v>
      </c>
      <c r="G205">
        <f t="shared" si="222"/>
        <v>352</v>
      </c>
      <c r="T205">
        <f t="shared" si="195"/>
        <v>0.13017442535531959</v>
      </c>
      <c r="U205">
        <f t="shared" si="223"/>
        <v>352</v>
      </c>
      <c r="AP205">
        <f t="shared" si="235"/>
        <v>0.8950303535455465</v>
      </c>
      <c r="AQ205">
        <f t="shared" si="224"/>
        <v>202</v>
      </c>
      <c r="BA205">
        <f t="shared" si="208"/>
        <v>204</v>
      </c>
      <c r="BB205">
        <v>0.71830985915492962</v>
      </c>
      <c r="BC205">
        <v>136.69999999999999</v>
      </c>
      <c r="BF205">
        <f t="shared" si="192"/>
        <v>0.96055915138533443</v>
      </c>
      <c r="BG205">
        <f t="shared" si="225"/>
        <v>202</v>
      </c>
      <c r="BI205">
        <f t="shared" si="209"/>
        <v>204</v>
      </c>
      <c r="BJ205">
        <f t="shared" si="196"/>
        <v>0.99512195121951219</v>
      </c>
      <c r="BK205">
        <v>97.289000000000001</v>
      </c>
      <c r="BQ205">
        <f t="shared" si="210"/>
        <v>204</v>
      </c>
      <c r="BR205">
        <f t="shared" si="197"/>
        <v>0.66449511400651462</v>
      </c>
      <c r="BS205">
        <v>63.314999999999998</v>
      </c>
      <c r="BV205">
        <f t="shared" si="211"/>
        <v>0.99993601008768862</v>
      </c>
      <c r="BW205">
        <f t="shared" si="226"/>
        <v>202</v>
      </c>
      <c r="BZ205">
        <f t="shared" si="198"/>
        <v>0</v>
      </c>
      <c r="CG205">
        <f t="shared" si="212"/>
        <v>204</v>
      </c>
      <c r="CH205">
        <f t="shared" si="194"/>
        <v>204</v>
      </c>
      <c r="CI205">
        <v>105.339</v>
      </c>
      <c r="CL205">
        <f t="shared" si="213"/>
        <v>0.99900925068666857</v>
      </c>
      <c r="CM205">
        <f t="shared" si="227"/>
        <v>202</v>
      </c>
      <c r="CO205">
        <f t="shared" si="214"/>
        <v>204</v>
      </c>
      <c r="CP205">
        <f t="shared" si="193"/>
        <v>11.464538608519726</v>
      </c>
      <c r="CQ205">
        <v>24.0245</v>
      </c>
      <c r="DB205">
        <f t="shared" si="215"/>
        <v>1</v>
      </c>
      <c r="DC205">
        <f t="shared" si="228"/>
        <v>202</v>
      </c>
      <c r="DK205">
        <f t="shared" si="216"/>
        <v>1</v>
      </c>
      <c r="DL205">
        <f t="shared" si="229"/>
        <v>202</v>
      </c>
      <c r="DO205">
        <f t="shared" si="199"/>
        <v>0</v>
      </c>
      <c r="DS205">
        <f t="shared" si="217"/>
        <v>0.71665139067917827</v>
      </c>
      <c r="DT205">
        <f t="shared" si="230"/>
        <v>202</v>
      </c>
      <c r="DW205">
        <f t="shared" si="200"/>
        <v>0</v>
      </c>
      <c r="EE205">
        <f t="shared" si="201"/>
        <v>0</v>
      </c>
      <c r="EI205">
        <f t="shared" si="218"/>
        <v>1</v>
      </c>
      <c r="EJ205">
        <f t="shared" si="231"/>
        <v>202</v>
      </c>
      <c r="EM205">
        <f t="shared" si="202"/>
        <v>0</v>
      </c>
      <c r="EU205">
        <f t="shared" si="203"/>
        <v>0</v>
      </c>
      <c r="EY205">
        <f t="shared" si="219"/>
        <v>0.17272356744143211</v>
      </c>
      <c r="EZ205">
        <f t="shared" si="232"/>
        <v>202</v>
      </c>
      <c r="FC205">
        <f t="shared" si="204"/>
        <v>0</v>
      </c>
      <c r="FK205">
        <f t="shared" si="205"/>
        <v>0</v>
      </c>
      <c r="FO205">
        <f t="shared" si="220"/>
        <v>1</v>
      </c>
      <c r="FP205">
        <f t="shared" si="233"/>
        <v>202</v>
      </c>
      <c r="FS205">
        <f t="shared" si="206"/>
        <v>0</v>
      </c>
      <c r="FW205">
        <f t="shared" si="221"/>
        <v>1</v>
      </c>
      <c r="FX205">
        <f t="shared" si="234"/>
        <v>202</v>
      </c>
    </row>
    <row r="206" spans="6:180" x14ac:dyDescent="0.25">
      <c r="F206">
        <f t="shared" si="207"/>
        <v>8.056574244493514E-2</v>
      </c>
      <c r="G206">
        <f t="shared" si="222"/>
        <v>353</v>
      </c>
      <c r="T206">
        <f t="shared" si="195"/>
        <v>0.13148878655809637</v>
      </c>
      <c r="U206">
        <f t="shared" si="223"/>
        <v>353</v>
      </c>
      <c r="AP206">
        <f t="shared" si="235"/>
        <v>0.89979224883471376</v>
      </c>
      <c r="AQ206">
        <f t="shared" si="224"/>
        <v>203</v>
      </c>
      <c r="BA206">
        <f t="shared" si="208"/>
        <v>205</v>
      </c>
      <c r="BB206">
        <v>0.721830985915493</v>
      </c>
      <c r="BC206">
        <v>138.91</v>
      </c>
      <c r="BF206">
        <f t="shared" si="192"/>
        <v>0.96209061252528294</v>
      </c>
      <c r="BG206">
        <f t="shared" si="225"/>
        <v>203</v>
      </c>
      <c r="BJ206">
        <f t="shared" si="196"/>
        <v>0</v>
      </c>
      <c r="BQ206">
        <f t="shared" si="210"/>
        <v>205</v>
      </c>
      <c r="BR206">
        <f t="shared" si="197"/>
        <v>0.66775244299674263</v>
      </c>
      <c r="BS206">
        <v>63.350999999999999</v>
      </c>
      <c r="BV206">
        <f t="shared" si="211"/>
        <v>0.99994229889590047</v>
      </c>
      <c r="BW206">
        <f t="shared" si="226"/>
        <v>203</v>
      </c>
      <c r="BZ206">
        <f t="shared" si="198"/>
        <v>0</v>
      </c>
      <c r="CG206">
        <f t="shared" si="212"/>
        <v>205</v>
      </c>
      <c r="CH206">
        <f t="shared" si="194"/>
        <v>205</v>
      </c>
      <c r="CI206">
        <v>105.44199999999999</v>
      </c>
      <c r="CL206">
        <f t="shared" si="213"/>
        <v>0.99908936043937835</v>
      </c>
      <c r="CM206">
        <f t="shared" si="227"/>
        <v>203</v>
      </c>
      <c r="CO206">
        <f t="shared" si="214"/>
        <v>205</v>
      </c>
      <c r="CP206">
        <f t="shared" si="193"/>
        <v>11.52073732718894</v>
      </c>
      <c r="CQ206">
        <v>24.369</v>
      </c>
      <c r="DB206">
        <f t="shared" si="215"/>
        <v>1</v>
      </c>
      <c r="DC206">
        <f t="shared" si="228"/>
        <v>203</v>
      </c>
      <c r="DK206">
        <f t="shared" si="216"/>
        <v>1</v>
      </c>
      <c r="DL206">
        <f t="shared" si="229"/>
        <v>203</v>
      </c>
      <c r="DO206">
        <f t="shared" si="199"/>
        <v>0</v>
      </c>
      <c r="DS206">
        <f t="shared" si="217"/>
        <v>0.72099199144241521</v>
      </c>
      <c r="DT206">
        <f t="shared" si="230"/>
        <v>203</v>
      </c>
      <c r="DW206">
        <f t="shared" si="200"/>
        <v>0</v>
      </c>
      <c r="EE206">
        <f t="shared" si="201"/>
        <v>0</v>
      </c>
      <c r="EI206">
        <f t="shared" si="218"/>
        <v>1</v>
      </c>
      <c r="EJ206">
        <f t="shared" si="231"/>
        <v>203</v>
      </c>
      <c r="EM206">
        <f t="shared" si="202"/>
        <v>0</v>
      </c>
      <c r="EU206">
        <f t="shared" si="203"/>
        <v>0</v>
      </c>
      <c r="EY206">
        <f t="shared" si="219"/>
        <v>0.17477398108680525</v>
      </c>
      <c r="EZ206">
        <f t="shared" si="232"/>
        <v>203</v>
      </c>
      <c r="FC206">
        <f t="shared" si="204"/>
        <v>0</v>
      </c>
      <c r="FK206">
        <f t="shared" si="205"/>
        <v>0</v>
      </c>
      <c r="FO206">
        <f t="shared" si="220"/>
        <v>1</v>
      </c>
      <c r="FP206">
        <f t="shared" si="233"/>
        <v>203</v>
      </c>
      <c r="FS206">
        <f t="shared" si="206"/>
        <v>0</v>
      </c>
      <c r="FW206">
        <f t="shared" si="221"/>
        <v>1</v>
      </c>
      <c r="FX206">
        <f t="shared" si="234"/>
        <v>203</v>
      </c>
    </row>
    <row r="207" spans="6:180" x14ac:dyDescent="0.25">
      <c r="F207">
        <f t="shared" si="207"/>
        <v>8.2228246464356849E-2</v>
      </c>
      <c r="G207">
        <f t="shared" si="222"/>
        <v>354</v>
      </c>
      <c r="T207">
        <f t="shared" si="195"/>
        <v>0.13281228036245155</v>
      </c>
      <c r="U207">
        <f t="shared" si="223"/>
        <v>354</v>
      </c>
      <c r="AP207">
        <f t="shared" si="235"/>
        <v>0.90439449044654152</v>
      </c>
      <c r="AQ207">
        <f t="shared" si="224"/>
        <v>204</v>
      </c>
      <c r="BA207">
        <f t="shared" si="208"/>
        <v>206</v>
      </c>
      <c r="BB207">
        <v>0.72535211267605637</v>
      </c>
      <c r="BC207">
        <v>140.26400000000001</v>
      </c>
      <c r="BF207">
        <f t="shared" si="192"/>
        <v>0.96357320129523294</v>
      </c>
      <c r="BG207">
        <f t="shared" si="225"/>
        <v>204</v>
      </c>
      <c r="BJ207">
        <f t="shared" si="196"/>
        <v>0</v>
      </c>
      <c r="BQ207">
        <f t="shared" si="210"/>
        <v>206</v>
      </c>
      <c r="BR207">
        <f t="shared" si="197"/>
        <v>0.67100977198697065</v>
      </c>
      <c r="BS207">
        <v>63.4</v>
      </c>
      <c r="BV207">
        <f t="shared" si="211"/>
        <v>0.99994800150070984</v>
      </c>
      <c r="BW207">
        <f t="shared" si="226"/>
        <v>204</v>
      </c>
      <c r="BZ207">
        <f t="shared" si="198"/>
        <v>0</v>
      </c>
      <c r="CG207">
        <f t="shared" si="212"/>
        <v>206</v>
      </c>
      <c r="CH207">
        <f t="shared" si="194"/>
        <v>206</v>
      </c>
      <c r="CI207">
        <v>106.095</v>
      </c>
      <c r="CL207">
        <f t="shared" si="213"/>
        <v>0.99916347813701145</v>
      </c>
      <c r="CM207">
        <f t="shared" si="227"/>
        <v>204</v>
      </c>
      <c r="CO207">
        <f t="shared" si="214"/>
        <v>206</v>
      </c>
      <c r="CP207">
        <f t="shared" si="193"/>
        <v>11.576936045858155</v>
      </c>
      <c r="CQ207">
        <v>24.417000000000002</v>
      </c>
      <c r="DB207">
        <f t="shared" si="215"/>
        <v>1</v>
      </c>
      <c r="DC207">
        <f t="shared" si="228"/>
        <v>204</v>
      </c>
      <c r="DK207">
        <f t="shared" si="216"/>
        <v>1</v>
      </c>
      <c r="DL207">
        <f t="shared" si="229"/>
        <v>204</v>
      </c>
      <c r="DO207">
        <f t="shared" si="199"/>
        <v>0</v>
      </c>
      <c r="DS207">
        <f t="shared" si="217"/>
        <v>0.725299995119707</v>
      </c>
      <c r="DT207">
        <f t="shared" si="230"/>
        <v>204</v>
      </c>
      <c r="DW207">
        <f t="shared" si="200"/>
        <v>0</v>
      </c>
      <c r="EE207">
        <f t="shared" si="201"/>
        <v>0</v>
      </c>
      <c r="EI207">
        <f t="shared" si="218"/>
        <v>1</v>
      </c>
      <c r="EJ207">
        <f t="shared" si="231"/>
        <v>204</v>
      </c>
      <c r="EM207">
        <f t="shared" si="202"/>
        <v>0</v>
      </c>
      <c r="EU207">
        <f t="shared" si="203"/>
        <v>0</v>
      </c>
      <c r="EY207">
        <f t="shared" si="219"/>
        <v>0.17683977892705943</v>
      </c>
      <c r="EZ207">
        <f t="shared" si="232"/>
        <v>204</v>
      </c>
      <c r="FC207">
        <f t="shared" si="204"/>
        <v>0</v>
      </c>
      <c r="FK207">
        <f t="shared" si="205"/>
        <v>0</v>
      </c>
      <c r="FO207">
        <f t="shared" si="220"/>
        <v>1</v>
      </c>
      <c r="FP207">
        <f t="shared" si="233"/>
        <v>204</v>
      </c>
      <c r="FS207">
        <f t="shared" si="206"/>
        <v>0</v>
      </c>
      <c r="FW207">
        <f t="shared" si="221"/>
        <v>1</v>
      </c>
      <c r="FX207">
        <f t="shared" si="234"/>
        <v>204</v>
      </c>
    </row>
    <row r="208" spans="6:180" x14ac:dyDescent="0.25">
      <c r="F208">
        <f t="shared" si="207"/>
        <v>8.3916458432444149E-2</v>
      </c>
      <c r="G208">
        <f t="shared" si="222"/>
        <v>355</v>
      </c>
      <c r="T208">
        <f t="shared" si="195"/>
        <v>0.13414491923088123</v>
      </c>
      <c r="U208">
        <f t="shared" si="223"/>
        <v>355</v>
      </c>
      <c r="AP208">
        <f t="shared" si="235"/>
        <v>0.90883927666933539</v>
      </c>
      <c r="AQ208">
        <f t="shared" si="224"/>
        <v>205</v>
      </c>
      <c r="BA208">
        <f t="shared" si="208"/>
        <v>207</v>
      </c>
      <c r="BB208">
        <v>0.72887323943661975</v>
      </c>
      <c r="BC208">
        <v>141.73400000000001</v>
      </c>
      <c r="BF208">
        <f t="shared" si="192"/>
        <v>0.96500799846543694</v>
      </c>
      <c r="BG208">
        <f t="shared" si="225"/>
        <v>205</v>
      </c>
      <c r="BJ208">
        <f t="shared" si="196"/>
        <v>0</v>
      </c>
      <c r="BQ208">
        <f t="shared" si="210"/>
        <v>207</v>
      </c>
      <c r="BR208">
        <f t="shared" si="197"/>
        <v>0.67426710097719866</v>
      </c>
      <c r="BS208" s="2">
        <v>63.482999999999997</v>
      </c>
      <c r="BV208">
        <f t="shared" si="211"/>
        <v>0.99995316921493982</v>
      </c>
      <c r="BW208">
        <f t="shared" si="226"/>
        <v>205</v>
      </c>
      <c r="BZ208">
        <f t="shared" si="198"/>
        <v>0</v>
      </c>
      <c r="CG208">
        <f t="shared" si="212"/>
        <v>207</v>
      </c>
      <c r="CH208">
        <f t="shared" si="194"/>
        <v>207</v>
      </c>
      <c r="CI208">
        <v>106.212</v>
      </c>
      <c r="CL208">
        <f t="shared" si="213"/>
        <v>0.99923200935116807</v>
      </c>
      <c r="CM208">
        <f t="shared" si="227"/>
        <v>205</v>
      </c>
      <c r="CO208">
        <f t="shared" si="214"/>
        <v>207</v>
      </c>
      <c r="CP208">
        <f t="shared" si="193"/>
        <v>11.633134764527368</v>
      </c>
      <c r="CQ208">
        <v>24.488</v>
      </c>
      <c r="DB208">
        <f t="shared" si="215"/>
        <v>1</v>
      </c>
      <c r="DC208">
        <f t="shared" si="228"/>
        <v>205</v>
      </c>
      <c r="DK208">
        <f t="shared" si="216"/>
        <v>1</v>
      </c>
      <c r="DL208">
        <f t="shared" si="229"/>
        <v>205</v>
      </c>
      <c r="DO208">
        <f t="shared" si="199"/>
        <v>0</v>
      </c>
      <c r="DS208">
        <f t="shared" si="217"/>
        <v>0.72957493853608635</v>
      </c>
      <c r="DT208">
        <f t="shared" si="230"/>
        <v>205</v>
      </c>
      <c r="DW208">
        <f t="shared" si="200"/>
        <v>0</v>
      </c>
      <c r="EE208">
        <f t="shared" si="201"/>
        <v>0</v>
      </c>
      <c r="EI208">
        <f t="shared" si="218"/>
        <v>1</v>
      </c>
      <c r="EJ208">
        <f t="shared" si="231"/>
        <v>205</v>
      </c>
      <c r="EM208">
        <f t="shared" si="202"/>
        <v>0</v>
      </c>
      <c r="EU208">
        <f t="shared" si="203"/>
        <v>0</v>
      </c>
      <c r="EY208">
        <f t="shared" si="219"/>
        <v>0.1789209435017915</v>
      </c>
      <c r="EZ208">
        <f t="shared" si="232"/>
        <v>205</v>
      </c>
      <c r="FC208">
        <f t="shared" si="204"/>
        <v>0</v>
      </c>
      <c r="FK208">
        <f t="shared" si="205"/>
        <v>0</v>
      </c>
      <c r="FO208">
        <f t="shared" si="220"/>
        <v>1</v>
      </c>
      <c r="FP208">
        <f t="shared" si="233"/>
        <v>205</v>
      </c>
      <c r="FS208">
        <f t="shared" si="206"/>
        <v>0</v>
      </c>
      <c r="FW208">
        <f t="shared" si="221"/>
        <v>1</v>
      </c>
      <c r="FX208">
        <f t="shared" si="234"/>
        <v>205</v>
      </c>
    </row>
    <row r="209" spans="6:180" x14ac:dyDescent="0.25">
      <c r="F209">
        <f t="shared" si="207"/>
        <v>8.5630567034705687E-2</v>
      </c>
      <c r="G209">
        <f t="shared" si="222"/>
        <v>356</v>
      </c>
      <c r="T209">
        <f t="shared" si="195"/>
        <v>0.13548671500972811</v>
      </c>
      <c r="U209">
        <f t="shared" si="223"/>
        <v>356</v>
      </c>
      <c r="AP209">
        <f t="shared" si="235"/>
        <v>0.91312895009582418</v>
      </c>
      <c r="AQ209">
        <f t="shared" si="224"/>
        <v>206</v>
      </c>
      <c r="BA209">
        <f t="shared" si="208"/>
        <v>208</v>
      </c>
      <c r="BB209">
        <v>0.73239436619718312</v>
      </c>
      <c r="BC209">
        <v>141.93</v>
      </c>
      <c r="BF209">
        <f t="shared" si="192"/>
        <v>0.96639608134308841</v>
      </c>
      <c r="BG209">
        <f t="shared" si="225"/>
        <v>206</v>
      </c>
      <c r="BJ209">
        <f t="shared" si="196"/>
        <v>0</v>
      </c>
      <c r="BQ209">
        <f t="shared" si="210"/>
        <v>208</v>
      </c>
      <c r="BR209">
        <f t="shared" si="197"/>
        <v>0.67752442996742668</v>
      </c>
      <c r="BS209">
        <v>64</v>
      </c>
      <c r="BV209">
        <f t="shared" si="211"/>
        <v>0.9999578491948734</v>
      </c>
      <c r="BW209">
        <f t="shared" si="226"/>
        <v>206</v>
      </c>
      <c r="BZ209">
        <f t="shared" si="198"/>
        <v>0</v>
      </c>
      <c r="CG209">
        <f t="shared" si="212"/>
        <v>208</v>
      </c>
      <c r="CH209">
        <f t="shared" si="194"/>
        <v>208</v>
      </c>
      <c r="CI209">
        <v>106.27800000000001</v>
      </c>
      <c r="CL209">
        <f t="shared" si="213"/>
        <v>0.99929533576716389</v>
      </c>
      <c r="CM209">
        <f t="shared" si="227"/>
        <v>206</v>
      </c>
      <c r="CO209">
        <f t="shared" si="214"/>
        <v>208</v>
      </c>
      <c r="CP209">
        <f t="shared" si="193"/>
        <v>11.689333483196583</v>
      </c>
      <c r="CQ209">
        <v>25</v>
      </c>
      <c r="DB209">
        <f t="shared" si="215"/>
        <v>1</v>
      </c>
      <c r="DC209">
        <f t="shared" si="228"/>
        <v>206</v>
      </c>
      <c r="DK209">
        <f t="shared" si="216"/>
        <v>1</v>
      </c>
      <c r="DL209">
        <f t="shared" si="229"/>
        <v>206</v>
      </c>
      <c r="DO209">
        <f t="shared" si="199"/>
        <v>0</v>
      </c>
      <c r="DS209">
        <f t="shared" si="217"/>
        <v>0.73381637297744851</v>
      </c>
      <c r="DT209">
        <f t="shared" si="230"/>
        <v>206</v>
      </c>
      <c r="DW209">
        <f t="shared" si="200"/>
        <v>0</v>
      </c>
      <c r="EE209">
        <f t="shared" si="201"/>
        <v>0</v>
      </c>
      <c r="EI209">
        <f t="shared" si="218"/>
        <v>1</v>
      </c>
      <c r="EJ209">
        <f t="shared" si="231"/>
        <v>206</v>
      </c>
      <c r="EM209">
        <f t="shared" si="202"/>
        <v>0</v>
      </c>
      <c r="EU209">
        <f t="shared" si="203"/>
        <v>0</v>
      </c>
      <c r="EY209">
        <f t="shared" si="219"/>
        <v>0.18101745525113433</v>
      </c>
      <c r="EZ209">
        <f t="shared" si="232"/>
        <v>206</v>
      </c>
      <c r="FC209">
        <f t="shared" si="204"/>
        <v>0</v>
      </c>
      <c r="FK209">
        <f t="shared" si="205"/>
        <v>0</v>
      </c>
      <c r="FO209">
        <f t="shared" si="220"/>
        <v>1</v>
      </c>
      <c r="FP209">
        <f t="shared" si="233"/>
        <v>206</v>
      </c>
      <c r="FS209">
        <f t="shared" si="206"/>
        <v>0</v>
      </c>
      <c r="FW209">
        <f t="shared" si="221"/>
        <v>1</v>
      </c>
      <c r="FX209">
        <f t="shared" si="234"/>
        <v>206</v>
      </c>
    </row>
    <row r="210" spans="6:180" x14ac:dyDescent="0.25">
      <c r="F210">
        <f t="shared" si="207"/>
        <v>8.7370757492921738E-2</v>
      </c>
      <c r="G210">
        <f t="shared" si="222"/>
        <v>357</v>
      </c>
      <c r="T210">
        <f t="shared" si="195"/>
        <v>0.13683767892357035</v>
      </c>
      <c r="U210">
        <f t="shared" si="223"/>
        <v>357</v>
      </c>
      <c r="AP210">
        <f t="shared" si="235"/>
        <v>0.91726598774034751</v>
      </c>
      <c r="AQ210">
        <f t="shared" si="224"/>
        <v>207</v>
      </c>
      <c r="BA210">
        <f t="shared" si="208"/>
        <v>209</v>
      </c>
      <c r="BB210">
        <v>0.7359154929577465</v>
      </c>
      <c r="BC210">
        <v>142.76300000000001</v>
      </c>
      <c r="BF210">
        <f t="shared" si="192"/>
        <v>0.96773852282381545</v>
      </c>
      <c r="BG210">
        <f t="shared" si="225"/>
        <v>207</v>
      </c>
      <c r="BJ210">
        <f t="shared" si="196"/>
        <v>0</v>
      </c>
      <c r="BQ210">
        <f t="shared" si="210"/>
        <v>209</v>
      </c>
      <c r="BR210">
        <f t="shared" si="197"/>
        <v>0.68078175895765469</v>
      </c>
      <c r="BS210">
        <v>64</v>
      </c>
      <c r="BV210">
        <f t="shared" si="211"/>
        <v>0.99996208474455517</v>
      </c>
      <c r="BW210">
        <f t="shared" si="226"/>
        <v>207</v>
      </c>
      <c r="BZ210">
        <f t="shared" si="198"/>
        <v>0</v>
      </c>
      <c r="CG210">
        <f t="shared" si="212"/>
        <v>209</v>
      </c>
      <c r="CH210">
        <f t="shared" si="194"/>
        <v>209</v>
      </c>
      <c r="CI210">
        <v>106.84699999999999</v>
      </c>
      <c r="CL210">
        <f t="shared" si="213"/>
        <v>0.99935381630659958</v>
      </c>
      <c r="CM210">
        <f t="shared" si="227"/>
        <v>207</v>
      </c>
      <c r="CO210">
        <f t="shared" si="214"/>
        <v>209</v>
      </c>
      <c r="CP210">
        <f t="shared" si="193"/>
        <v>11.745532201865798</v>
      </c>
      <c r="CQ210">
        <v>25.51055585432783</v>
      </c>
      <c r="DB210">
        <f t="shared" si="215"/>
        <v>1</v>
      </c>
      <c r="DC210">
        <f t="shared" si="228"/>
        <v>207</v>
      </c>
      <c r="DK210">
        <f t="shared" si="216"/>
        <v>1</v>
      </c>
      <c r="DL210">
        <f t="shared" si="229"/>
        <v>207</v>
      </c>
      <c r="DO210">
        <f t="shared" si="199"/>
        <v>0</v>
      </c>
      <c r="DS210">
        <f t="shared" si="217"/>
        <v>0.73802386430042177</v>
      </c>
      <c r="DT210">
        <f t="shared" si="230"/>
        <v>207</v>
      </c>
      <c r="DW210">
        <f t="shared" si="200"/>
        <v>0</v>
      </c>
      <c r="EE210">
        <f t="shared" si="201"/>
        <v>0</v>
      </c>
      <c r="EI210">
        <f t="shared" si="218"/>
        <v>1</v>
      </c>
      <c r="EJ210">
        <f t="shared" si="231"/>
        <v>207</v>
      </c>
      <c r="EM210">
        <f t="shared" si="202"/>
        <v>0</v>
      </c>
      <c r="EU210">
        <f t="shared" si="203"/>
        <v>0</v>
      </c>
      <c r="EY210">
        <f t="shared" si="219"/>
        <v>0.18312929250396823</v>
      </c>
      <c r="EZ210">
        <f t="shared" si="232"/>
        <v>207</v>
      </c>
      <c r="FC210">
        <f t="shared" si="204"/>
        <v>0</v>
      </c>
      <c r="FK210">
        <f t="shared" si="205"/>
        <v>0</v>
      </c>
      <c r="FO210">
        <f t="shared" si="220"/>
        <v>1</v>
      </c>
      <c r="FP210">
        <f t="shared" si="233"/>
        <v>207</v>
      </c>
      <c r="FS210">
        <f t="shared" si="206"/>
        <v>0</v>
      </c>
      <c r="FW210">
        <f t="shared" si="221"/>
        <v>1</v>
      </c>
      <c r="FX210">
        <f t="shared" si="234"/>
        <v>207</v>
      </c>
    </row>
    <row r="211" spans="6:180" x14ac:dyDescent="0.25">
      <c r="F211">
        <f t="shared" si="207"/>
        <v>8.9137211444019107E-2</v>
      </c>
      <c r="G211">
        <f t="shared" si="222"/>
        <v>358</v>
      </c>
      <c r="T211">
        <f t="shared" si="195"/>
        <v>0.13819782156966931</v>
      </c>
      <c r="U211">
        <f t="shared" si="223"/>
        <v>358</v>
      </c>
      <c r="AP211">
        <f t="shared" si="235"/>
        <v>0.92125299112628189</v>
      </c>
      <c r="AQ211">
        <f t="shared" si="224"/>
        <v>208</v>
      </c>
      <c r="BA211">
        <f t="shared" si="208"/>
        <v>210</v>
      </c>
      <c r="BB211">
        <v>0.73943661971830987</v>
      </c>
      <c r="BC211">
        <v>144.93100000000001</v>
      </c>
      <c r="BF211">
        <f t="shared" si="192"/>
        <v>0.96903639047984347</v>
      </c>
      <c r="BG211">
        <f t="shared" si="225"/>
        <v>208</v>
      </c>
      <c r="BJ211">
        <f t="shared" si="196"/>
        <v>0</v>
      </c>
      <c r="BQ211">
        <f t="shared" si="210"/>
        <v>210</v>
      </c>
      <c r="BR211">
        <f t="shared" si="197"/>
        <v>0.68403908794788271</v>
      </c>
      <c r="BS211">
        <v>64.433999999999997</v>
      </c>
      <c r="BV211">
        <f t="shared" si="211"/>
        <v>0.99996591560082038</v>
      </c>
      <c r="BW211">
        <f t="shared" si="226"/>
        <v>208</v>
      </c>
      <c r="BZ211">
        <f t="shared" si="198"/>
        <v>0</v>
      </c>
      <c r="CG211">
        <f t="shared" si="212"/>
        <v>210</v>
      </c>
      <c r="CH211">
        <f t="shared" si="194"/>
        <v>210</v>
      </c>
      <c r="CI211">
        <v>107</v>
      </c>
      <c r="CL211">
        <f t="shared" si="213"/>
        <v>0.99940778821910181</v>
      </c>
      <c r="CM211">
        <f t="shared" si="227"/>
        <v>208</v>
      </c>
      <c r="CO211">
        <f t="shared" si="214"/>
        <v>210</v>
      </c>
      <c r="CP211">
        <f t="shared" si="193"/>
        <v>11.801730920535011</v>
      </c>
      <c r="CQ211">
        <v>25.798999999999999</v>
      </c>
      <c r="DB211">
        <f t="shared" si="215"/>
        <v>1</v>
      </c>
      <c r="DC211">
        <f t="shared" si="228"/>
        <v>208</v>
      </c>
      <c r="DK211">
        <f t="shared" si="216"/>
        <v>1</v>
      </c>
      <c r="DL211">
        <f t="shared" si="229"/>
        <v>208</v>
      </c>
      <c r="DO211">
        <f t="shared" si="199"/>
        <v>0</v>
      </c>
      <c r="DS211">
        <f t="shared" si="217"/>
        <v>0.7421969930317649</v>
      </c>
      <c r="DT211">
        <f t="shared" si="230"/>
        <v>208</v>
      </c>
      <c r="DW211">
        <f t="shared" si="200"/>
        <v>0</v>
      </c>
      <c r="EE211">
        <f t="shared" si="201"/>
        <v>0</v>
      </c>
      <c r="EI211">
        <f t="shared" si="218"/>
        <v>1</v>
      </c>
      <c r="EJ211">
        <f t="shared" si="231"/>
        <v>208</v>
      </c>
      <c r="EM211">
        <f t="shared" si="202"/>
        <v>0</v>
      </c>
      <c r="EU211">
        <f t="shared" si="203"/>
        <v>0</v>
      </c>
      <c r="EY211">
        <f t="shared" si="219"/>
        <v>0.1852564314665858</v>
      </c>
      <c r="EZ211">
        <f t="shared" si="232"/>
        <v>208</v>
      </c>
      <c r="FC211">
        <f t="shared" si="204"/>
        <v>0</v>
      </c>
      <c r="FK211">
        <f t="shared" si="205"/>
        <v>0</v>
      </c>
      <c r="FO211">
        <f t="shared" si="220"/>
        <v>1</v>
      </c>
      <c r="FP211">
        <f t="shared" si="233"/>
        <v>208</v>
      </c>
      <c r="FS211">
        <f t="shared" si="206"/>
        <v>0</v>
      </c>
      <c r="FW211">
        <f t="shared" si="221"/>
        <v>1</v>
      </c>
      <c r="FX211">
        <f t="shared" si="234"/>
        <v>208</v>
      </c>
    </row>
    <row r="212" spans="6:180" x14ac:dyDescent="0.25">
      <c r="F212">
        <f t="shared" si="207"/>
        <v>9.0930106818862169E-2</v>
      </c>
      <c r="G212">
        <f t="shared" si="222"/>
        <v>359</v>
      </c>
      <c r="T212">
        <f t="shared" si="195"/>
        <v>0.13956715291247421</v>
      </c>
      <c r="U212">
        <f t="shared" si="223"/>
        <v>359</v>
      </c>
      <c r="AP212">
        <f t="shared" si="235"/>
        <v>0.92509267637927173</v>
      </c>
      <c r="AQ212">
        <f t="shared" si="224"/>
        <v>209</v>
      </c>
      <c r="BA212">
        <f t="shared" si="208"/>
        <v>211</v>
      </c>
      <c r="BB212">
        <v>0.74295774647887325</v>
      </c>
      <c r="BC212">
        <v>144.94999999999999</v>
      </c>
      <c r="BF212">
        <f t="shared" si="192"/>
        <v>0.97029074568512164</v>
      </c>
      <c r="BG212">
        <f t="shared" si="225"/>
        <v>209</v>
      </c>
      <c r="BJ212">
        <f t="shared" si="196"/>
        <v>0</v>
      </c>
      <c r="BQ212">
        <f t="shared" si="210"/>
        <v>211</v>
      </c>
      <c r="BR212">
        <f t="shared" si="197"/>
        <v>0.68729641693811072</v>
      </c>
      <c r="BS212">
        <v>64.5</v>
      </c>
      <c r="BV212">
        <f t="shared" si="211"/>
        <v>0.99996937820000553</v>
      </c>
      <c r="BW212">
        <f t="shared" si="226"/>
        <v>209</v>
      </c>
      <c r="BZ212">
        <f t="shared" si="198"/>
        <v>0</v>
      </c>
      <c r="CG212">
        <f t="shared" si="212"/>
        <v>211</v>
      </c>
      <c r="CH212">
        <f t="shared" si="194"/>
        <v>211</v>
      </c>
      <c r="CI212">
        <v>108.64400000000001</v>
      </c>
      <c r="CL212">
        <f t="shared" si="213"/>
        <v>0.99945756814232301</v>
      </c>
      <c r="CM212">
        <f t="shared" si="227"/>
        <v>209</v>
      </c>
      <c r="CO212">
        <f t="shared" si="214"/>
        <v>211</v>
      </c>
      <c r="CP212">
        <f t="shared" si="193"/>
        <v>11.857929639204226</v>
      </c>
      <c r="CQ212">
        <v>26</v>
      </c>
      <c r="DB212">
        <f t="shared" si="215"/>
        <v>1</v>
      </c>
      <c r="DC212">
        <f t="shared" si="228"/>
        <v>209</v>
      </c>
      <c r="DK212">
        <f t="shared" si="216"/>
        <v>1</v>
      </c>
      <c r="DL212">
        <f t="shared" si="229"/>
        <v>209</v>
      </c>
      <c r="DO212">
        <f t="shared" si="199"/>
        <v>0</v>
      </c>
      <c r="DS212">
        <f t="shared" si="217"/>
        <v>0.74633535445729182</v>
      </c>
      <c r="DT212">
        <f t="shared" si="230"/>
        <v>209</v>
      </c>
      <c r="DW212">
        <f t="shared" si="200"/>
        <v>0</v>
      </c>
      <c r="EE212">
        <f t="shared" si="201"/>
        <v>0</v>
      </c>
      <c r="EI212">
        <f t="shared" si="218"/>
        <v>1</v>
      </c>
      <c r="EJ212">
        <f t="shared" si="231"/>
        <v>209</v>
      </c>
      <c r="EM212">
        <f t="shared" si="202"/>
        <v>0</v>
      </c>
      <c r="EU212">
        <f t="shared" si="203"/>
        <v>0</v>
      </c>
      <c r="EY212">
        <f t="shared" si="219"/>
        <v>0.18739884621181871</v>
      </c>
      <c r="EZ212">
        <f t="shared" si="232"/>
        <v>209</v>
      </c>
      <c r="FC212">
        <f t="shared" si="204"/>
        <v>0</v>
      </c>
      <c r="FK212">
        <f t="shared" si="205"/>
        <v>0</v>
      </c>
      <c r="FO212">
        <f t="shared" si="220"/>
        <v>1</v>
      </c>
      <c r="FP212">
        <f t="shared" si="233"/>
        <v>209</v>
      </c>
      <c r="FS212">
        <f t="shared" si="206"/>
        <v>0</v>
      </c>
      <c r="FW212">
        <f t="shared" si="221"/>
        <v>1</v>
      </c>
      <c r="FX212">
        <f t="shared" si="234"/>
        <v>209</v>
      </c>
    </row>
    <row r="213" spans="6:180" x14ac:dyDescent="0.25">
      <c r="F213">
        <f t="shared" si="207"/>
        <v>9.2749617721035002E-2</v>
      </c>
      <c r="G213">
        <f t="shared" si="222"/>
        <v>360</v>
      </c>
      <c r="T213">
        <f t="shared" si="195"/>
        <v>0.14094568227818716</v>
      </c>
      <c r="U213">
        <f t="shared" si="223"/>
        <v>360</v>
      </c>
      <c r="AP213">
        <f t="shared" si="235"/>
        <v>0.9287878643605384</v>
      </c>
      <c r="AQ213">
        <f t="shared" si="224"/>
        <v>210</v>
      </c>
      <c r="BA213">
        <f t="shared" si="208"/>
        <v>212</v>
      </c>
      <c r="BB213">
        <v>0.74647887323943662</v>
      </c>
      <c r="BC213">
        <v>145.887</v>
      </c>
      <c r="BF213">
        <f t="shared" si="192"/>
        <v>0.97150264277762954</v>
      </c>
      <c r="BG213">
        <f t="shared" si="225"/>
        <v>210</v>
      </c>
      <c r="BJ213">
        <f t="shared" si="196"/>
        <v>0</v>
      </c>
      <c r="BQ213">
        <f t="shared" si="210"/>
        <v>212</v>
      </c>
      <c r="BR213">
        <f t="shared" si="197"/>
        <v>0.69055374592833874</v>
      </c>
      <c r="BS213">
        <v>66.638999999999996</v>
      </c>
      <c r="BV213">
        <f t="shared" si="211"/>
        <v>0.99997250592726683</v>
      </c>
      <c r="BW213">
        <f t="shared" si="226"/>
        <v>210</v>
      </c>
      <c r="BZ213">
        <f t="shared" si="198"/>
        <v>0</v>
      </c>
      <c r="CG213">
        <f t="shared" si="212"/>
        <v>212</v>
      </c>
      <c r="CH213">
        <f t="shared" si="194"/>
        <v>212</v>
      </c>
      <c r="CI213">
        <v>109</v>
      </c>
      <c r="CL213">
        <f t="shared" si="213"/>
        <v>0.99950345312947231</v>
      </c>
      <c r="CM213">
        <f t="shared" si="227"/>
        <v>210</v>
      </c>
      <c r="CO213">
        <f t="shared" si="214"/>
        <v>212</v>
      </c>
      <c r="CP213">
        <f t="shared" si="193"/>
        <v>11.914128357873441</v>
      </c>
      <c r="CQ213">
        <v>26.085999999999999</v>
      </c>
      <c r="DB213">
        <f t="shared" si="215"/>
        <v>1</v>
      </c>
      <c r="DC213">
        <f t="shared" si="228"/>
        <v>210</v>
      </c>
      <c r="DK213">
        <f t="shared" si="216"/>
        <v>1</v>
      </c>
      <c r="DL213">
        <f t="shared" si="229"/>
        <v>210</v>
      </c>
      <c r="DO213">
        <f t="shared" si="199"/>
        <v>0</v>
      </c>
      <c r="DS213">
        <f t="shared" si="217"/>
        <v>0.7504385587003346</v>
      </c>
      <c r="DT213">
        <f t="shared" si="230"/>
        <v>210</v>
      </c>
      <c r="DW213">
        <f t="shared" si="200"/>
        <v>0</v>
      </c>
      <c r="EE213">
        <f t="shared" si="201"/>
        <v>0</v>
      </c>
      <c r="EI213">
        <f t="shared" si="218"/>
        <v>1</v>
      </c>
      <c r="EJ213">
        <f t="shared" si="231"/>
        <v>210</v>
      </c>
      <c r="EM213">
        <f t="shared" si="202"/>
        <v>0</v>
      </c>
      <c r="EU213">
        <f t="shared" si="203"/>
        <v>0</v>
      </c>
      <c r="EY213">
        <f t="shared" si="219"/>
        <v>0.18955650866863208</v>
      </c>
      <c r="EZ213">
        <f t="shared" si="232"/>
        <v>210</v>
      </c>
      <c r="FC213">
        <f t="shared" si="204"/>
        <v>0</v>
      </c>
      <c r="FK213">
        <f t="shared" si="205"/>
        <v>0</v>
      </c>
      <c r="FO213">
        <f t="shared" si="220"/>
        <v>1</v>
      </c>
      <c r="FP213">
        <f t="shared" si="233"/>
        <v>210</v>
      </c>
      <c r="FS213">
        <f t="shared" si="206"/>
        <v>0</v>
      </c>
      <c r="FW213">
        <f t="shared" si="221"/>
        <v>1</v>
      </c>
      <c r="FX213">
        <f t="shared" si="234"/>
        <v>210</v>
      </c>
    </row>
    <row r="214" spans="6:180" x14ac:dyDescent="0.25">
      <c r="F214">
        <f t="shared" si="207"/>
        <v>9.4595914305687576E-2</v>
      </c>
      <c r="G214">
        <f t="shared" si="222"/>
        <v>361</v>
      </c>
      <c r="T214">
        <f t="shared" si="195"/>
        <v>0.14233341834939012</v>
      </c>
      <c r="U214">
        <f t="shared" si="223"/>
        <v>361</v>
      </c>
      <c r="AP214">
        <f t="shared" si="235"/>
        <v>0.93234147087313746</v>
      </c>
      <c r="AQ214">
        <f t="shared" si="224"/>
        <v>211</v>
      </c>
      <c r="BA214">
        <f t="shared" si="208"/>
        <v>213</v>
      </c>
      <c r="BB214">
        <v>0.75</v>
      </c>
      <c r="BC214">
        <v>146.31200000000001</v>
      </c>
      <c r="BF214">
        <f t="shared" si="192"/>
        <v>0.9726731282589951</v>
      </c>
      <c r="BG214">
        <f t="shared" si="225"/>
        <v>211</v>
      </c>
      <c r="BJ214">
        <f t="shared" si="196"/>
        <v>0</v>
      </c>
      <c r="BQ214">
        <f t="shared" si="210"/>
        <v>213</v>
      </c>
      <c r="BR214">
        <f t="shared" si="197"/>
        <v>0.69381107491856675</v>
      </c>
      <c r="BS214">
        <v>66.765000000000001</v>
      </c>
      <c r="BV214">
        <f t="shared" si="211"/>
        <v>0.99997532934940903</v>
      </c>
      <c r="BW214">
        <f t="shared" si="226"/>
        <v>211</v>
      </c>
      <c r="BZ214">
        <f t="shared" si="198"/>
        <v>0</v>
      </c>
      <c r="CG214">
        <f t="shared" si="212"/>
        <v>213</v>
      </c>
      <c r="CH214">
        <f t="shared" si="194"/>
        <v>213</v>
      </c>
      <c r="CI214">
        <v>109.453</v>
      </c>
      <c r="CL214">
        <f t="shared" si="213"/>
        <v>0.9995457216438226</v>
      </c>
      <c r="CM214">
        <f t="shared" si="227"/>
        <v>211</v>
      </c>
      <c r="CO214">
        <f t="shared" si="214"/>
        <v>213</v>
      </c>
      <c r="CP214">
        <f t="shared" si="193"/>
        <v>11.970327076542654</v>
      </c>
      <c r="CQ214">
        <v>26.3</v>
      </c>
      <c r="DB214">
        <f t="shared" si="215"/>
        <v>1</v>
      </c>
      <c r="DC214">
        <f t="shared" si="228"/>
        <v>211</v>
      </c>
      <c r="DK214">
        <f t="shared" si="216"/>
        <v>1</v>
      </c>
      <c r="DL214">
        <f t="shared" si="229"/>
        <v>211</v>
      </c>
      <c r="DO214">
        <f t="shared" si="199"/>
        <v>0</v>
      </c>
      <c r="DS214">
        <f t="shared" si="217"/>
        <v>0.75450623078976797</v>
      </c>
      <c r="DT214">
        <f t="shared" si="230"/>
        <v>211</v>
      </c>
      <c r="DW214">
        <f t="shared" si="200"/>
        <v>0</v>
      </c>
      <c r="EE214">
        <f t="shared" si="201"/>
        <v>0</v>
      </c>
      <c r="EI214">
        <f t="shared" si="218"/>
        <v>1</v>
      </c>
      <c r="EJ214">
        <f t="shared" si="231"/>
        <v>211</v>
      </c>
      <c r="EM214">
        <f t="shared" si="202"/>
        <v>0</v>
      </c>
      <c r="EU214">
        <f t="shared" si="203"/>
        <v>0</v>
      </c>
      <c r="EY214">
        <f t="shared" si="219"/>
        <v>0.19172938861219405</v>
      </c>
      <c r="EZ214">
        <f t="shared" si="232"/>
        <v>211</v>
      </c>
      <c r="FC214">
        <f t="shared" si="204"/>
        <v>0</v>
      </c>
      <c r="FK214">
        <f t="shared" si="205"/>
        <v>0</v>
      </c>
      <c r="FO214">
        <f t="shared" si="220"/>
        <v>1</v>
      </c>
      <c r="FP214">
        <f t="shared" si="233"/>
        <v>211</v>
      </c>
      <c r="FS214">
        <f t="shared" si="206"/>
        <v>0</v>
      </c>
      <c r="FW214">
        <f t="shared" si="221"/>
        <v>1</v>
      </c>
      <c r="FX214">
        <f t="shared" si="234"/>
        <v>211</v>
      </c>
    </row>
    <row r="215" spans="6:180" x14ac:dyDescent="0.25">
      <c r="F215">
        <f t="shared" si="207"/>
        <v>9.6469162658521707E-2</v>
      </c>
      <c r="G215">
        <f t="shared" si="222"/>
        <v>362</v>
      </c>
      <c r="T215">
        <f t="shared" si="195"/>
        <v>0.14373036915973322</v>
      </c>
      <c r="U215">
        <f t="shared" si="223"/>
        <v>362</v>
      </c>
      <c r="AP215">
        <f t="shared" si="235"/>
        <v>0.93575649697250796</v>
      </c>
      <c r="AQ215">
        <f t="shared" si="224"/>
        <v>212</v>
      </c>
      <c r="BA215">
        <f t="shared" si="208"/>
        <v>214</v>
      </c>
      <c r="BB215">
        <v>0.75352112676056338</v>
      </c>
      <c r="BC215">
        <v>146.61600000000001</v>
      </c>
      <c r="BF215">
        <f t="shared" si="192"/>
        <v>0.973803240031481</v>
      </c>
      <c r="BG215">
        <f t="shared" si="225"/>
        <v>212</v>
      </c>
      <c r="BJ215">
        <f t="shared" si="196"/>
        <v>0</v>
      </c>
      <c r="BQ215">
        <f t="shared" si="210"/>
        <v>214</v>
      </c>
      <c r="BR215">
        <f t="shared" si="197"/>
        <v>0.69706840390879476</v>
      </c>
      <c r="BS215">
        <v>66.858000000000004</v>
      </c>
      <c r="BV215">
        <f t="shared" si="211"/>
        <v>0.99997787643210245</v>
      </c>
      <c r="BW215">
        <f t="shared" si="226"/>
        <v>212</v>
      </c>
      <c r="BZ215">
        <f t="shared" si="198"/>
        <v>0</v>
      </c>
      <c r="CG215">
        <f t="shared" si="212"/>
        <v>214</v>
      </c>
      <c r="CH215">
        <f t="shared" si="194"/>
        <v>214</v>
      </c>
      <c r="CI215">
        <v>111.47799999999999</v>
      </c>
      <c r="CL215">
        <f t="shared" si="213"/>
        <v>0.99958463451979962</v>
      </c>
      <c r="CM215">
        <f t="shared" si="227"/>
        <v>212</v>
      </c>
      <c r="CO215">
        <f t="shared" si="214"/>
        <v>214</v>
      </c>
      <c r="CP215">
        <f t="shared" si="193"/>
        <v>12.026525795211869</v>
      </c>
      <c r="CQ215">
        <v>26.305</v>
      </c>
      <c r="DB215">
        <f t="shared" si="215"/>
        <v>1</v>
      </c>
      <c r="DC215">
        <f t="shared" si="228"/>
        <v>212</v>
      </c>
      <c r="DK215">
        <f t="shared" si="216"/>
        <v>1</v>
      </c>
      <c r="DL215">
        <f t="shared" si="229"/>
        <v>212</v>
      </c>
      <c r="DO215">
        <f t="shared" si="199"/>
        <v>0</v>
      </c>
      <c r="DS215">
        <f t="shared" si="217"/>
        <v>0.7585380107176245</v>
      </c>
      <c r="DT215">
        <f t="shared" si="230"/>
        <v>212</v>
      </c>
      <c r="DW215">
        <f t="shared" si="200"/>
        <v>0</v>
      </c>
      <c r="EE215">
        <f t="shared" si="201"/>
        <v>0</v>
      </c>
      <c r="EI215">
        <f t="shared" si="218"/>
        <v>1</v>
      </c>
      <c r="EJ215">
        <f t="shared" si="231"/>
        <v>212</v>
      </c>
      <c r="EM215">
        <f t="shared" si="202"/>
        <v>0</v>
      </c>
      <c r="EU215">
        <f t="shared" si="203"/>
        <v>0</v>
      </c>
      <c r="EY215">
        <f t="shared" si="219"/>
        <v>0.19391745365442603</v>
      </c>
      <c r="EZ215">
        <f t="shared" si="232"/>
        <v>212</v>
      </c>
      <c r="FC215">
        <f t="shared" si="204"/>
        <v>0</v>
      </c>
      <c r="FK215">
        <f t="shared" si="205"/>
        <v>0</v>
      </c>
      <c r="FO215">
        <f t="shared" si="220"/>
        <v>1</v>
      </c>
      <c r="FP215">
        <f t="shared" si="233"/>
        <v>212</v>
      </c>
      <c r="FS215">
        <f t="shared" si="206"/>
        <v>0</v>
      </c>
      <c r="FW215">
        <f t="shared" si="221"/>
        <v>1</v>
      </c>
      <c r="FX215">
        <f t="shared" si="234"/>
        <v>212</v>
      </c>
    </row>
    <row r="216" spans="6:180" x14ac:dyDescent="0.25">
      <c r="F216">
        <f t="shared" si="207"/>
        <v>9.8369524674993547E-2</v>
      </c>
      <c r="G216">
        <f t="shared" si="222"/>
        <v>363</v>
      </c>
      <c r="T216">
        <f t="shared" si="195"/>
        <v>0.14513654208868898</v>
      </c>
      <c r="U216">
        <f t="shared" si="223"/>
        <v>363</v>
      </c>
      <c r="AP216">
        <f t="shared" si="235"/>
        <v>0.93903601941104975</v>
      </c>
      <c r="AQ216">
        <f t="shared" si="224"/>
        <v>213</v>
      </c>
      <c r="BA216">
        <f t="shared" si="208"/>
        <v>215</v>
      </c>
      <c r="BB216">
        <v>0.75704225352112675</v>
      </c>
      <c r="BC216">
        <v>146.65517241379311</v>
      </c>
      <c r="BF216">
        <f t="shared" si="192"/>
        <v>0.97489400667231818</v>
      </c>
      <c r="BG216">
        <f t="shared" si="225"/>
        <v>213</v>
      </c>
      <c r="BJ216">
        <f t="shared" si="196"/>
        <v>0</v>
      </c>
      <c r="BQ216">
        <f t="shared" si="210"/>
        <v>215</v>
      </c>
      <c r="BR216">
        <f t="shared" si="197"/>
        <v>0.70032573289902278</v>
      </c>
      <c r="BS216">
        <v>66.947999999999993</v>
      </c>
      <c r="BV216">
        <f t="shared" si="211"/>
        <v>0.99998017274233764</v>
      </c>
      <c r="BW216">
        <f t="shared" si="226"/>
        <v>213</v>
      </c>
      <c r="BZ216">
        <f t="shared" si="198"/>
        <v>0</v>
      </c>
      <c r="CG216">
        <f t="shared" si="212"/>
        <v>215</v>
      </c>
      <c r="CH216">
        <f t="shared" si="194"/>
        <v>215</v>
      </c>
      <c r="CI216">
        <v>111.5</v>
      </c>
      <c r="CL216">
        <f t="shared" si="213"/>
        <v>0.99962043589040817</v>
      </c>
      <c r="CM216">
        <f t="shared" si="227"/>
        <v>213</v>
      </c>
      <c r="CO216">
        <f t="shared" si="214"/>
        <v>215</v>
      </c>
      <c r="CP216">
        <f t="shared" si="193"/>
        <v>12.082724513881082</v>
      </c>
      <c r="CQ216">
        <v>26.747</v>
      </c>
      <c r="DB216">
        <f t="shared" si="215"/>
        <v>1</v>
      </c>
      <c r="DC216">
        <f t="shared" si="228"/>
        <v>213</v>
      </c>
      <c r="DK216">
        <f t="shared" si="216"/>
        <v>1</v>
      </c>
      <c r="DL216">
        <f t="shared" si="229"/>
        <v>213</v>
      </c>
      <c r="DO216">
        <f t="shared" si="199"/>
        <v>0</v>
      </c>
      <c r="DS216">
        <f t="shared" si="217"/>
        <v>0.76253355348634499</v>
      </c>
      <c r="DT216">
        <f t="shared" si="230"/>
        <v>213</v>
      </c>
      <c r="DW216">
        <f t="shared" si="200"/>
        <v>0</v>
      </c>
      <c r="EE216">
        <f t="shared" si="201"/>
        <v>0</v>
      </c>
      <c r="EI216">
        <f t="shared" si="218"/>
        <v>1</v>
      </c>
      <c r="EJ216">
        <f t="shared" si="231"/>
        <v>213</v>
      </c>
      <c r="EM216">
        <f t="shared" si="202"/>
        <v>0</v>
      </c>
      <c r="EU216">
        <f t="shared" si="203"/>
        <v>0</v>
      </c>
      <c r="EY216">
        <f t="shared" si="219"/>
        <v>0.19612066923504171</v>
      </c>
      <c r="EZ216">
        <f t="shared" si="232"/>
        <v>213</v>
      </c>
      <c r="FC216">
        <f t="shared" si="204"/>
        <v>0</v>
      </c>
      <c r="FK216">
        <f t="shared" si="205"/>
        <v>0</v>
      </c>
      <c r="FO216">
        <f t="shared" si="220"/>
        <v>1</v>
      </c>
      <c r="FP216">
        <f t="shared" si="233"/>
        <v>213</v>
      </c>
      <c r="FS216">
        <f t="shared" si="206"/>
        <v>0</v>
      </c>
      <c r="FW216">
        <f t="shared" si="221"/>
        <v>1</v>
      </c>
      <c r="FX216">
        <f t="shared" si="234"/>
        <v>213</v>
      </c>
    </row>
    <row r="217" spans="6:180" x14ac:dyDescent="0.25">
      <c r="F217">
        <f t="shared" si="207"/>
        <v>0.10029715793980896</v>
      </c>
      <c r="G217">
        <f t="shared" si="222"/>
        <v>364</v>
      </c>
      <c r="T217">
        <f t="shared" si="195"/>
        <v>0.1465519438563701</v>
      </c>
      <c r="U217">
        <f t="shared" si="223"/>
        <v>364</v>
      </c>
      <c r="AP217">
        <f t="shared" si="235"/>
        <v>0.94218318124476119</v>
      </c>
      <c r="AQ217">
        <f t="shared" si="224"/>
        <v>214</v>
      </c>
      <c r="BA217">
        <f t="shared" si="208"/>
        <v>216</v>
      </c>
      <c r="BB217">
        <v>0.76056338028169013</v>
      </c>
      <c r="BC217">
        <v>146.72</v>
      </c>
      <c r="BF217">
        <f t="shared" si="192"/>
        <v>0.97594644674529651</v>
      </c>
      <c r="BG217">
        <f t="shared" si="225"/>
        <v>214</v>
      </c>
      <c r="BJ217">
        <f t="shared" si="196"/>
        <v>0</v>
      </c>
      <c r="BQ217">
        <f t="shared" si="210"/>
        <v>216</v>
      </c>
      <c r="BR217">
        <f t="shared" si="197"/>
        <v>0.70358306188925079</v>
      </c>
      <c r="BS217">
        <v>67.453999999999994</v>
      </c>
      <c r="BV217">
        <f t="shared" si="211"/>
        <v>0.99998224163693761</v>
      </c>
      <c r="BW217">
        <f t="shared" si="226"/>
        <v>214</v>
      </c>
      <c r="BZ217">
        <f t="shared" si="198"/>
        <v>0</v>
      </c>
      <c r="CG217">
        <f t="shared" si="212"/>
        <v>216</v>
      </c>
      <c r="CH217">
        <f t="shared" si="194"/>
        <v>216</v>
      </c>
      <c r="CI217">
        <v>111.518</v>
      </c>
      <c r="CL217">
        <f t="shared" si="213"/>
        <v>0.99965335408089395</v>
      </c>
      <c r="CM217">
        <f t="shared" si="227"/>
        <v>214</v>
      </c>
      <c r="CO217">
        <f t="shared" si="214"/>
        <v>216</v>
      </c>
      <c r="CP217">
        <f t="shared" si="193"/>
        <v>12.138923232550297</v>
      </c>
      <c r="CQ217">
        <v>26.815000000000001</v>
      </c>
      <c r="DB217">
        <f t="shared" si="215"/>
        <v>1</v>
      </c>
      <c r="DC217">
        <f t="shared" si="228"/>
        <v>214</v>
      </c>
      <c r="DK217">
        <f t="shared" si="216"/>
        <v>1</v>
      </c>
      <c r="DL217">
        <f t="shared" si="229"/>
        <v>214</v>
      </c>
      <c r="DO217">
        <f t="shared" si="199"/>
        <v>0</v>
      </c>
      <c r="DS217">
        <f t="shared" si="217"/>
        <v>0.76649252914571431</v>
      </c>
      <c r="DT217">
        <f t="shared" si="230"/>
        <v>214</v>
      </c>
      <c r="DW217">
        <f t="shared" si="200"/>
        <v>0</v>
      </c>
      <c r="EE217">
        <f t="shared" si="201"/>
        <v>0</v>
      </c>
      <c r="EI217">
        <f t="shared" si="218"/>
        <v>1</v>
      </c>
      <c r="EJ217">
        <f t="shared" si="231"/>
        <v>214</v>
      </c>
      <c r="EM217">
        <f t="shared" si="202"/>
        <v>0</v>
      </c>
      <c r="EU217">
        <f t="shared" si="203"/>
        <v>0</v>
      </c>
      <c r="EY217">
        <f t="shared" si="219"/>
        <v>0.19833899861307877</v>
      </c>
      <c r="EZ217">
        <f t="shared" si="232"/>
        <v>214</v>
      </c>
      <c r="FC217">
        <f t="shared" si="204"/>
        <v>0</v>
      </c>
      <c r="FK217">
        <f t="shared" si="205"/>
        <v>0</v>
      </c>
      <c r="FO217">
        <f t="shared" si="220"/>
        <v>1</v>
      </c>
      <c r="FP217">
        <f t="shared" si="233"/>
        <v>214</v>
      </c>
      <c r="FS217">
        <f t="shared" si="206"/>
        <v>0</v>
      </c>
      <c r="FW217">
        <f t="shared" si="221"/>
        <v>1</v>
      </c>
      <c r="FX217">
        <f t="shared" si="234"/>
        <v>214</v>
      </c>
    </row>
    <row r="218" spans="6:180" x14ac:dyDescent="0.25">
      <c r="F218">
        <f t="shared" si="207"/>
        <v>0.1022522156067909</v>
      </c>
      <c r="G218">
        <f t="shared" si="222"/>
        <v>365</v>
      </c>
      <c r="T218">
        <f t="shared" si="195"/>
        <v>0.14797658051841658</v>
      </c>
      <c r="U218">
        <f t="shared" si="223"/>
        <v>365</v>
      </c>
      <c r="AP218">
        <f t="shared" si="235"/>
        <v>0.94520118262820718</v>
      </c>
      <c r="AQ218">
        <f t="shared" si="224"/>
        <v>215</v>
      </c>
      <c r="BA218">
        <f t="shared" si="208"/>
        <v>217</v>
      </c>
      <c r="BB218">
        <v>0.7640845070422535</v>
      </c>
      <c r="BC218">
        <v>148.49</v>
      </c>
      <c r="BF218">
        <f t="shared" si="192"/>
        <v>0.97696156814944612</v>
      </c>
      <c r="BG218">
        <f t="shared" si="225"/>
        <v>215</v>
      </c>
      <c r="BJ218">
        <f t="shared" si="196"/>
        <v>0</v>
      </c>
      <c r="BQ218">
        <f t="shared" si="210"/>
        <v>217</v>
      </c>
      <c r="BR218">
        <f t="shared" si="197"/>
        <v>0.70684039087947881</v>
      </c>
      <c r="BS218">
        <v>67.760999999999996</v>
      </c>
      <c r="BV218">
        <f t="shared" si="211"/>
        <v>0.99998410443792041</v>
      </c>
      <c r="BW218">
        <f t="shared" si="226"/>
        <v>215</v>
      </c>
      <c r="BZ218">
        <f t="shared" si="198"/>
        <v>0</v>
      </c>
      <c r="CG218">
        <f t="shared" si="212"/>
        <v>217</v>
      </c>
      <c r="CH218">
        <f t="shared" si="194"/>
        <v>217</v>
      </c>
      <c r="CI218">
        <v>112.61</v>
      </c>
      <c r="CL218">
        <f t="shared" si="213"/>
        <v>0.99968360246866339</v>
      </c>
      <c r="CM218">
        <f t="shared" si="227"/>
        <v>215</v>
      </c>
      <c r="CO218">
        <f t="shared" si="214"/>
        <v>217</v>
      </c>
      <c r="CP218">
        <f t="shared" si="193"/>
        <v>12.195121951219512</v>
      </c>
      <c r="CQ218">
        <v>27.041</v>
      </c>
      <c r="DB218">
        <f t="shared" si="215"/>
        <v>1</v>
      </c>
      <c r="DC218">
        <f t="shared" si="228"/>
        <v>215</v>
      </c>
      <c r="DK218">
        <f t="shared" si="216"/>
        <v>1</v>
      </c>
      <c r="DL218">
        <f t="shared" si="229"/>
        <v>215</v>
      </c>
      <c r="DO218">
        <f t="shared" si="199"/>
        <v>0</v>
      </c>
      <c r="DS218">
        <f t="shared" si="217"/>
        <v>0.77041462281954287</v>
      </c>
      <c r="DT218">
        <f t="shared" si="230"/>
        <v>215</v>
      </c>
      <c r="DW218">
        <f t="shared" si="200"/>
        <v>0</v>
      </c>
      <c r="EE218">
        <f t="shared" si="201"/>
        <v>0</v>
      </c>
      <c r="EI218">
        <f t="shared" si="218"/>
        <v>1</v>
      </c>
      <c r="EJ218">
        <f t="shared" si="231"/>
        <v>215</v>
      </c>
      <c r="EM218">
        <f t="shared" si="202"/>
        <v>0</v>
      </c>
      <c r="EU218">
        <f t="shared" si="203"/>
        <v>0</v>
      </c>
      <c r="EY218">
        <f t="shared" si="219"/>
        <v>0.20057240285893235</v>
      </c>
      <c r="EZ218">
        <f t="shared" si="232"/>
        <v>215</v>
      </c>
      <c r="FC218">
        <f t="shared" si="204"/>
        <v>0</v>
      </c>
      <c r="FK218">
        <f t="shared" si="205"/>
        <v>0</v>
      </c>
      <c r="FO218">
        <f t="shared" si="220"/>
        <v>1</v>
      </c>
      <c r="FP218">
        <f t="shared" si="233"/>
        <v>215</v>
      </c>
      <c r="FS218">
        <f t="shared" si="206"/>
        <v>0</v>
      </c>
      <c r="FW218">
        <f t="shared" si="221"/>
        <v>1</v>
      </c>
      <c r="FX218">
        <f t="shared" si="234"/>
        <v>215</v>
      </c>
    </row>
    <row r="219" spans="6:180" x14ac:dyDescent="0.25">
      <c r="F219">
        <f t="shared" si="207"/>
        <v>0.10423484627919723</v>
      </c>
      <c r="G219">
        <f t="shared" si="222"/>
        <v>366</v>
      </c>
      <c r="T219">
        <f t="shared" si="195"/>
        <v>0.14941045746094936</v>
      </c>
      <c r="U219">
        <f t="shared" si="223"/>
        <v>366</v>
      </c>
      <c r="AP219">
        <f t="shared" si="235"/>
        <v>0.94809327182225378</v>
      </c>
      <c r="AQ219">
        <f t="shared" si="224"/>
        <v>216</v>
      </c>
      <c r="BA219">
        <f t="shared" si="208"/>
        <v>218</v>
      </c>
      <c r="BB219">
        <v>0.76760563380281688</v>
      </c>
      <c r="BC219">
        <v>149.73599999999999</v>
      </c>
      <c r="BF219">
        <f t="shared" si="192"/>
        <v>0.97794036750458369</v>
      </c>
      <c r="BG219">
        <f t="shared" si="225"/>
        <v>216</v>
      </c>
      <c r="BJ219">
        <f t="shared" si="196"/>
        <v>0</v>
      </c>
      <c r="BQ219">
        <f t="shared" si="210"/>
        <v>218</v>
      </c>
      <c r="BR219">
        <f t="shared" si="197"/>
        <v>0.71009771986970682</v>
      </c>
      <c r="BS219">
        <v>69.296999999999997</v>
      </c>
      <c r="BV219">
        <f t="shared" si="211"/>
        <v>0.99998578059547427</v>
      </c>
      <c r="BW219">
        <f t="shared" si="226"/>
        <v>216</v>
      </c>
      <c r="BZ219">
        <f t="shared" si="198"/>
        <v>0</v>
      </c>
      <c r="CG219">
        <f t="shared" si="212"/>
        <v>218</v>
      </c>
      <c r="CH219">
        <f t="shared" si="194"/>
        <v>218</v>
      </c>
      <c r="CI219">
        <v>113.07381513810174</v>
      </c>
      <c r="CL219">
        <f t="shared" si="213"/>
        <v>0.99971138030960827</v>
      </c>
      <c r="CM219">
        <f t="shared" si="227"/>
        <v>216</v>
      </c>
      <c r="CO219">
        <f t="shared" si="214"/>
        <v>218</v>
      </c>
      <c r="CP219">
        <f t="shared" si="193"/>
        <v>12.251320669888726</v>
      </c>
      <c r="CQ219" s="1">
        <v>27.21</v>
      </c>
      <c r="DB219">
        <f t="shared" si="215"/>
        <v>1</v>
      </c>
      <c r="DC219">
        <f t="shared" si="228"/>
        <v>216</v>
      </c>
      <c r="DK219">
        <f t="shared" si="216"/>
        <v>1</v>
      </c>
      <c r="DL219">
        <f t="shared" si="229"/>
        <v>216</v>
      </c>
      <c r="DO219">
        <f t="shared" si="199"/>
        <v>0</v>
      </c>
      <c r="DS219">
        <f t="shared" si="217"/>
        <v>0.77429953472216839</v>
      </c>
      <c r="DT219">
        <f t="shared" si="230"/>
        <v>216</v>
      </c>
      <c r="DW219">
        <f t="shared" si="200"/>
        <v>0</v>
      </c>
      <c r="EE219">
        <f t="shared" si="201"/>
        <v>0</v>
      </c>
      <c r="EI219">
        <f t="shared" si="218"/>
        <v>1</v>
      </c>
      <c r="EJ219">
        <f t="shared" si="231"/>
        <v>216</v>
      </c>
      <c r="EM219">
        <f t="shared" si="202"/>
        <v>0</v>
      </c>
      <c r="EU219">
        <f t="shared" si="203"/>
        <v>0</v>
      </c>
      <c r="EY219">
        <f t="shared" si="219"/>
        <v>0.20282084084689342</v>
      </c>
      <c r="EZ219">
        <f t="shared" si="232"/>
        <v>216</v>
      </c>
      <c r="FC219">
        <f t="shared" si="204"/>
        <v>0</v>
      </c>
      <c r="FK219">
        <f t="shared" si="205"/>
        <v>0</v>
      </c>
      <c r="FO219">
        <f t="shared" si="220"/>
        <v>1</v>
      </c>
      <c r="FP219">
        <f t="shared" si="233"/>
        <v>216</v>
      </c>
      <c r="FS219">
        <f t="shared" si="206"/>
        <v>0</v>
      </c>
      <c r="FW219">
        <f t="shared" si="221"/>
        <v>1</v>
      </c>
      <c r="FX219">
        <f t="shared" si="234"/>
        <v>216</v>
      </c>
    </row>
    <row r="220" spans="6:180" x14ac:dyDescent="0.25">
      <c r="F220">
        <f t="shared" si="207"/>
        <v>0.10624519389056916</v>
      </c>
      <c r="G220">
        <f t="shared" si="222"/>
        <v>367</v>
      </c>
      <c r="T220">
        <f t="shared" si="195"/>
        <v>0.15085357939559488</v>
      </c>
      <c r="U220">
        <f t="shared" si="223"/>
        <v>367</v>
      </c>
      <c r="AP220">
        <f t="shared" si="235"/>
        <v>0.95086273643713837</v>
      </c>
      <c r="AQ220">
        <f t="shared" si="224"/>
        <v>217</v>
      </c>
      <c r="BA220">
        <f t="shared" si="208"/>
        <v>219</v>
      </c>
      <c r="BB220">
        <v>0.77112676056338025</v>
      </c>
      <c r="BC220">
        <v>150.172</v>
      </c>
      <c r="BF220">
        <f t="shared" si="192"/>
        <v>0.97888382957342535</v>
      </c>
      <c r="BG220">
        <f t="shared" si="225"/>
        <v>217</v>
      </c>
      <c r="BJ220">
        <f t="shared" si="196"/>
        <v>0</v>
      </c>
      <c r="BQ220">
        <f t="shared" si="210"/>
        <v>219</v>
      </c>
      <c r="BR220">
        <f t="shared" si="197"/>
        <v>0.71335504885993484</v>
      </c>
      <c r="BS220">
        <v>69.489999999999995</v>
      </c>
      <c r="BV220">
        <f t="shared" si="211"/>
        <v>0.9999872878392766</v>
      </c>
      <c r="BW220">
        <f t="shared" si="226"/>
        <v>217</v>
      </c>
      <c r="BZ220">
        <f t="shared" si="198"/>
        <v>0</v>
      </c>
      <c r="CG220">
        <f t="shared" si="212"/>
        <v>219</v>
      </c>
      <c r="CH220">
        <f t="shared" si="194"/>
        <v>219</v>
      </c>
      <c r="CI220">
        <v>113.491</v>
      </c>
      <c r="CL220">
        <f t="shared" si="213"/>
        <v>0.99973687353108409</v>
      </c>
      <c r="CM220">
        <f t="shared" si="227"/>
        <v>217</v>
      </c>
      <c r="CO220">
        <f t="shared" si="214"/>
        <v>219</v>
      </c>
      <c r="CP220">
        <f t="shared" si="193"/>
        <v>12.307519388557941</v>
      </c>
      <c r="CQ220">
        <v>27.526</v>
      </c>
      <c r="DB220">
        <f t="shared" si="215"/>
        <v>1</v>
      </c>
      <c r="DC220">
        <f t="shared" si="228"/>
        <v>217</v>
      </c>
      <c r="DK220">
        <f t="shared" si="216"/>
        <v>1</v>
      </c>
      <c r="DL220">
        <f t="shared" si="229"/>
        <v>217</v>
      </c>
      <c r="DO220">
        <f t="shared" si="199"/>
        <v>0</v>
      </c>
      <c r="DS220">
        <f t="shared" si="217"/>
        <v>0.77814698016485384</v>
      </c>
      <c r="DT220">
        <f t="shared" si="230"/>
        <v>217</v>
      </c>
      <c r="DW220">
        <f t="shared" si="200"/>
        <v>0</v>
      </c>
      <c r="EE220">
        <f t="shared" si="201"/>
        <v>0</v>
      </c>
      <c r="EI220">
        <f t="shared" si="218"/>
        <v>1</v>
      </c>
      <c r="EJ220">
        <f t="shared" si="231"/>
        <v>217</v>
      </c>
      <c r="EM220">
        <f t="shared" si="202"/>
        <v>0</v>
      </c>
      <c r="EU220">
        <f t="shared" si="203"/>
        <v>0</v>
      </c>
      <c r="EY220">
        <f t="shared" si="219"/>
        <v>0.2050842692482002</v>
      </c>
      <c r="EZ220">
        <f t="shared" si="232"/>
        <v>217</v>
      </c>
      <c r="FC220">
        <f t="shared" si="204"/>
        <v>0</v>
      </c>
      <c r="FK220">
        <f t="shared" si="205"/>
        <v>0</v>
      </c>
      <c r="FO220">
        <f t="shared" si="220"/>
        <v>1</v>
      </c>
      <c r="FP220">
        <f t="shared" si="233"/>
        <v>217</v>
      </c>
      <c r="FS220">
        <f t="shared" si="206"/>
        <v>0</v>
      </c>
      <c r="FW220">
        <f t="shared" si="221"/>
        <v>1</v>
      </c>
      <c r="FX220">
        <f t="shared" si="234"/>
        <v>217</v>
      </c>
    </row>
    <row r="221" spans="6:180" x14ac:dyDescent="0.25">
      <c r="F221">
        <f t="shared" si="207"/>
        <v>0.10828339758619059</v>
      </c>
      <c r="G221">
        <f t="shared" si="222"/>
        <v>368</v>
      </c>
      <c r="T221">
        <f t="shared" si="195"/>
        <v>0.15230595035458092</v>
      </c>
      <c r="U221">
        <f t="shared" si="223"/>
        <v>368</v>
      </c>
      <c r="AP221">
        <f t="shared" si="235"/>
        <v>0.9535128949315349</v>
      </c>
      <c r="AQ221">
        <f t="shared" si="224"/>
        <v>218</v>
      </c>
      <c r="BA221">
        <f t="shared" si="208"/>
        <v>220</v>
      </c>
      <c r="BB221">
        <v>0.77464788732394363</v>
      </c>
      <c r="BC221">
        <v>150.989</v>
      </c>
      <c r="BF221">
        <f t="shared" si="192"/>
        <v>0.97979292671991391</v>
      </c>
      <c r="BG221">
        <f t="shared" si="225"/>
        <v>218</v>
      </c>
      <c r="BJ221">
        <f t="shared" si="196"/>
        <v>0</v>
      </c>
      <c r="BQ221">
        <f t="shared" si="210"/>
        <v>220</v>
      </c>
      <c r="BR221">
        <f t="shared" si="197"/>
        <v>0.71661237785016285</v>
      </c>
      <c r="BS221">
        <v>69.5</v>
      </c>
      <c r="BV221">
        <f t="shared" si="211"/>
        <v>0.99998864231885887</v>
      </c>
      <c r="BW221">
        <f t="shared" si="226"/>
        <v>218</v>
      </c>
      <c r="BZ221">
        <f t="shared" si="198"/>
        <v>0</v>
      </c>
      <c r="CG221">
        <f t="shared" si="212"/>
        <v>220</v>
      </c>
      <c r="CH221">
        <f t="shared" si="194"/>
        <v>220</v>
      </c>
      <c r="CI221">
        <v>114.517</v>
      </c>
      <c r="CL221">
        <f t="shared" si="213"/>
        <v>0.99976025549189651</v>
      </c>
      <c r="CM221">
        <f t="shared" si="227"/>
        <v>218</v>
      </c>
      <c r="CO221">
        <f t="shared" si="214"/>
        <v>220</v>
      </c>
      <c r="CP221">
        <f t="shared" si="193"/>
        <v>12.363718107227156</v>
      </c>
      <c r="CQ221">
        <v>27.58</v>
      </c>
      <c r="DB221">
        <f t="shared" si="215"/>
        <v>1</v>
      </c>
      <c r="DC221">
        <f t="shared" si="228"/>
        <v>218</v>
      </c>
      <c r="DK221">
        <f t="shared" si="216"/>
        <v>1</v>
      </c>
      <c r="DL221">
        <f t="shared" si="229"/>
        <v>218</v>
      </c>
      <c r="DO221">
        <f t="shared" si="199"/>
        <v>0</v>
      </c>
      <c r="DS221">
        <f t="shared" si="217"/>
        <v>0.7819566895521749</v>
      </c>
      <c r="DT221">
        <f t="shared" si="230"/>
        <v>218</v>
      </c>
      <c r="DW221">
        <f t="shared" si="200"/>
        <v>0</v>
      </c>
      <c r="EE221">
        <f t="shared" si="201"/>
        <v>0</v>
      </c>
      <c r="EI221">
        <f t="shared" si="218"/>
        <v>1</v>
      </c>
      <c r="EJ221">
        <f t="shared" si="231"/>
        <v>218</v>
      </c>
      <c r="EM221">
        <f t="shared" si="202"/>
        <v>0</v>
      </c>
      <c r="EU221">
        <f t="shared" si="203"/>
        <v>0</v>
      </c>
      <c r="EY221">
        <f t="shared" si="219"/>
        <v>0.20736264252460654</v>
      </c>
      <c r="EZ221">
        <f t="shared" si="232"/>
        <v>218</v>
      </c>
      <c r="FC221">
        <f t="shared" si="204"/>
        <v>0</v>
      </c>
      <c r="FK221">
        <f t="shared" si="205"/>
        <v>0</v>
      </c>
      <c r="FO221">
        <f t="shared" si="220"/>
        <v>1</v>
      </c>
      <c r="FP221">
        <f t="shared" si="233"/>
        <v>218</v>
      </c>
      <c r="FS221">
        <f t="shared" si="206"/>
        <v>0</v>
      </c>
      <c r="FW221">
        <f t="shared" si="221"/>
        <v>1</v>
      </c>
      <c r="FX221">
        <f t="shared" si="234"/>
        <v>218</v>
      </c>
    </row>
    <row r="222" spans="6:180" x14ac:dyDescent="0.25">
      <c r="F222">
        <f t="shared" si="207"/>
        <v>0.11034959160524034</v>
      </c>
      <c r="G222">
        <f t="shared" si="222"/>
        <v>369</v>
      </c>
      <c r="T222">
        <f t="shared" si="195"/>
        <v>0.15376757368590466</v>
      </c>
      <c r="U222">
        <f t="shared" si="223"/>
        <v>369</v>
      </c>
      <c r="AP222">
        <f t="shared" si="235"/>
        <v>0.95604708838634944</v>
      </c>
      <c r="AQ222">
        <f t="shared" si="224"/>
        <v>219</v>
      </c>
      <c r="BA222">
        <f t="shared" si="208"/>
        <v>221</v>
      </c>
      <c r="BB222">
        <v>0.778169014084507</v>
      </c>
      <c r="BC222">
        <v>151.16499999999999</v>
      </c>
      <c r="BF222">
        <f t="shared" si="192"/>
        <v>0.98066861840334374</v>
      </c>
      <c r="BG222">
        <f t="shared" si="225"/>
        <v>219</v>
      </c>
      <c r="BJ222">
        <f t="shared" si="196"/>
        <v>0</v>
      </c>
      <c r="BQ222">
        <f t="shared" si="210"/>
        <v>221</v>
      </c>
      <c r="BR222">
        <f t="shared" si="197"/>
        <v>0.71986970684039087</v>
      </c>
      <c r="BS222">
        <v>71.769000000000005</v>
      </c>
      <c r="BV222">
        <f t="shared" si="211"/>
        <v>0.99998985873368995</v>
      </c>
      <c r="BW222">
        <f t="shared" si="226"/>
        <v>219</v>
      </c>
      <c r="BZ222">
        <f t="shared" si="198"/>
        <v>0</v>
      </c>
      <c r="CG222">
        <f t="shared" si="212"/>
        <v>221</v>
      </c>
      <c r="CH222">
        <f t="shared" si="194"/>
        <v>221</v>
      </c>
      <c r="CI222">
        <v>118.92400000000001</v>
      </c>
      <c r="CL222">
        <f t="shared" si="213"/>
        <v>0.9997816877097343</v>
      </c>
      <c r="CM222">
        <f t="shared" si="227"/>
        <v>219</v>
      </c>
      <c r="CO222">
        <f t="shared" si="214"/>
        <v>221</v>
      </c>
      <c r="CP222">
        <f t="shared" si="193"/>
        <v>12.419916825896369</v>
      </c>
      <c r="CQ222">
        <v>27.747</v>
      </c>
      <c r="DB222">
        <f t="shared" si="215"/>
        <v>1</v>
      </c>
      <c r="DC222">
        <f t="shared" si="228"/>
        <v>219</v>
      </c>
      <c r="DK222">
        <f t="shared" si="216"/>
        <v>1</v>
      </c>
      <c r="DL222">
        <f t="shared" si="229"/>
        <v>219</v>
      </c>
      <c r="DO222">
        <f t="shared" si="199"/>
        <v>0</v>
      </c>
      <c r="DS222">
        <f t="shared" si="217"/>
        <v>0.78572840836849389</v>
      </c>
      <c r="DT222">
        <f t="shared" si="230"/>
        <v>219</v>
      </c>
      <c r="DW222">
        <f t="shared" si="200"/>
        <v>0</v>
      </c>
      <c r="EE222">
        <f t="shared" si="201"/>
        <v>0</v>
      </c>
      <c r="EI222">
        <f t="shared" si="218"/>
        <v>1</v>
      </c>
      <c r="EJ222">
        <f t="shared" si="231"/>
        <v>219</v>
      </c>
      <c r="EM222">
        <f t="shared" si="202"/>
        <v>0</v>
      </c>
      <c r="EU222">
        <f t="shared" si="203"/>
        <v>0</v>
      </c>
      <c r="EY222">
        <f t="shared" si="219"/>
        <v>0.20965591292247429</v>
      </c>
      <c r="EZ222">
        <f t="shared" si="232"/>
        <v>219</v>
      </c>
      <c r="FC222">
        <f t="shared" si="204"/>
        <v>0</v>
      </c>
      <c r="FK222">
        <f t="shared" si="205"/>
        <v>0</v>
      </c>
      <c r="FO222">
        <f t="shared" si="220"/>
        <v>1</v>
      </c>
      <c r="FP222">
        <f t="shared" si="233"/>
        <v>219</v>
      </c>
      <c r="FS222">
        <f t="shared" si="206"/>
        <v>0</v>
      </c>
      <c r="FW222">
        <f t="shared" si="221"/>
        <v>1</v>
      </c>
      <c r="FX222">
        <f t="shared" si="234"/>
        <v>219</v>
      </c>
    </row>
    <row r="223" spans="6:180" x14ac:dyDescent="0.25">
      <c r="F223">
        <f t="shared" si="207"/>
        <v>0.11244390516371791</v>
      </c>
      <c r="G223">
        <f t="shared" si="222"/>
        <v>370</v>
      </c>
      <c r="T223">
        <f t="shared" si="195"/>
        <v>0.15523845204857492</v>
      </c>
      <c r="U223">
        <f t="shared" si="223"/>
        <v>370</v>
      </c>
      <c r="AP223">
        <f t="shared" si="235"/>
        <v>0.95846867257003854</v>
      </c>
      <c r="AQ223">
        <f t="shared" si="224"/>
        <v>220</v>
      </c>
      <c r="BA223">
        <f t="shared" si="208"/>
        <v>222</v>
      </c>
      <c r="BB223">
        <v>0.78169014084507038</v>
      </c>
      <c r="BC223">
        <v>151.71799999999999</v>
      </c>
      <c r="BF223">
        <f t="shared" si="192"/>
        <v>0.98151185070781444</v>
      </c>
      <c r="BG223">
        <f t="shared" si="225"/>
        <v>220</v>
      </c>
      <c r="BJ223">
        <f t="shared" si="196"/>
        <v>0</v>
      </c>
      <c r="BQ223">
        <f t="shared" si="210"/>
        <v>222</v>
      </c>
      <c r="BR223">
        <f t="shared" si="197"/>
        <v>0.72312703583061888</v>
      </c>
      <c r="BS223">
        <v>72.5</v>
      </c>
      <c r="BV223">
        <f t="shared" si="211"/>
        <v>0.99999095045361919</v>
      </c>
      <c r="BW223">
        <f t="shared" si="226"/>
        <v>220</v>
      </c>
      <c r="BZ223">
        <f t="shared" si="198"/>
        <v>0</v>
      </c>
      <c r="CG223">
        <f t="shared" si="212"/>
        <v>222</v>
      </c>
      <c r="CH223">
        <f t="shared" si="194"/>
        <v>222</v>
      </c>
      <c r="CI223">
        <v>119.684</v>
      </c>
      <c r="CL223">
        <f t="shared" si="213"/>
        <v>0.99980132055656967</v>
      </c>
      <c r="CM223">
        <f t="shared" si="227"/>
        <v>220</v>
      </c>
      <c r="CO223">
        <f t="shared" si="214"/>
        <v>222</v>
      </c>
      <c r="CP223">
        <f t="shared" si="193"/>
        <v>12.476115544565584</v>
      </c>
      <c r="CQ223">
        <v>28</v>
      </c>
      <c r="DB223">
        <f t="shared" si="215"/>
        <v>1</v>
      </c>
      <c r="DC223">
        <f t="shared" si="228"/>
        <v>220</v>
      </c>
      <c r="DK223">
        <f t="shared" si="216"/>
        <v>1</v>
      </c>
      <c r="DL223">
        <f t="shared" si="229"/>
        <v>220</v>
      </c>
      <c r="DO223">
        <f t="shared" si="199"/>
        <v>0</v>
      </c>
      <c r="DS223">
        <f t="shared" si="217"/>
        <v>0.78946189715462733</v>
      </c>
      <c r="DT223">
        <f t="shared" si="230"/>
        <v>220</v>
      </c>
      <c r="DW223">
        <f t="shared" si="200"/>
        <v>0</v>
      </c>
      <c r="EE223">
        <f t="shared" si="201"/>
        <v>0</v>
      </c>
      <c r="EI223">
        <f t="shared" si="218"/>
        <v>1</v>
      </c>
      <c r="EJ223">
        <f t="shared" si="231"/>
        <v>220</v>
      </c>
      <c r="EM223">
        <f t="shared" si="202"/>
        <v>0</v>
      </c>
      <c r="EU223">
        <f t="shared" si="203"/>
        <v>0</v>
      </c>
      <c r="EY223">
        <f t="shared" si="219"/>
        <v>0.21196403046739376</v>
      </c>
      <c r="EZ223">
        <f t="shared" si="232"/>
        <v>220</v>
      </c>
      <c r="FC223">
        <f t="shared" si="204"/>
        <v>0</v>
      </c>
      <c r="FK223">
        <f t="shared" si="205"/>
        <v>0</v>
      </c>
      <c r="FO223">
        <f t="shared" si="220"/>
        <v>1</v>
      </c>
      <c r="FP223">
        <f t="shared" si="233"/>
        <v>220</v>
      </c>
      <c r="FS223">
        <f t="shared" si="206"/>
        <v>0</v>
      </c>
      <c r="FW223">
        <f t="shared" si="221"/>
        <v>1</v>
      </c>
      <c r="FX223">
        <f t="shared" si="234"/>
        <v>220</v>
      </c>
    </row>
    <row r="224" spans="6:180" x14ac:dyDescent="0.25">
      <c r="F224">
        <f t="shared" si="207"/>
        <v>0.11456646233822713</v>
      </c>
      <c r="G224">
        <f t="shared" si="222"/>
        <v>371</v>
      </c>
      <c r="T224">
        <f t="shared" si="195"/>
        <v>0.1567185874079306</v>
      </c>
      <c r="U224">
        <f t="shared" si="223"/>
        <v>371</v>
      </c>
      <c r="AP224">
        <f t="shared" si="235"/>
        <v>0.96078101031031193</v>
      </c>
      <c r="AQ224">
        <f t="shared" si="224"/>
        <v>221</v>
      </c>
      <c r="BA224">
        <f t="shared" si="208"/>
        <v>223</v>
      </c>
      <c r="BB224">
        <v>0.78521126760563376</v>
      </c>
      <c r="BC224" s="1">
        <v>152.81379310344826</v>
      </c>
      <c r="BF224">
        <f t="shared" si="192"/>
        <v>0.98232355590649212</v>
      </c>
      <c r="BG224">
        <f t="shared" si="225"/>
        <v>221</v>
      </c>
      <c r="BJ224">
        <f t="shared" si="196"/>
        <v>0</v>
      </c>
      <c r="BQ224">
        <f t="shared" si="210"/>
        <v>223</v>
      </c>
      <c r="BR224">
        <f t="shared" si="197"/>
        <v>0.7263843648208469</v>
      </c>
      <c r="BS224">
        <v>72.784999999999997</v>
      </c>
      <c r="BV224">
        <f t="shared" si="211"/>
        <v>0.99999192963029071</v>
      </c>
      <c r="BW224">
        <f t="shared" si="226"/>
        <v>221</v>
      </c>
      <c r="BZ224">
        <f t="shared" si="198"/>
        <v>0</v>
      </c>
      <c r="CG224">
        <f t="shared" si="212"/>
        <v>223</v>
      </c>
      <c r="CH224">
        <f t="shared" si="194"/>
        <v>223</v>
      </c>
      <c r="CI224">
        <v>120.3</v>
      </c>
      <c r="CL224">
        <f t="shared" si="213"/>
        <v>0.99981929392261792</v>
      </c>
      <c r="CM224">
        <f t="shared" si="227"/>
        <v>221</v>
      </c>
      <c r="CO224">
        <f t="shared" si="214"/>
        <v>223</v>
      </c>
      <c r="CP224">
        <f t="shared" si="193"/>
        <v>12.532314263234797</v>
      </c>
      <c r="CQ224">
        <v>28</v>
      </c>
      <c r="DB224">
        <f t="shared" si="215"/>
        <v>1</v>
      </c>
      <c r="DC224">
        <f t="shared" si="228"/>
        <v>221</v>
      </c>
      <c r="DK224">
        <f t="shared" si="216"/>
        <v>1</v>
      </c>
      <c r="DL224">
        <f t="shared" si="229"/>
        <v>221</v>
      </c>
      <c r="DO224">
        <f t="shared" si="199"/>
        <v>0</v>
      </c>
      <c r="DS224">
        <f t="shared" si="217"/>
        <v>0.79315693147482524</v>
      </c>
      <c r="DT224">
        <f t="shared" si="230"/>
        <v>221</v>
      </c>
      <c r="DW224">
        <f t="shared" si="200"/>
        <v>0</v>
      </c>
      <c r="EE224">
        <f t="shared" si="201"/>
        <v>0</v>
      </c>
      <c r="EI224">
        <f t="shared" si="218"/>
        <v>1</v>
      </c>
      <c r="EJ224">
        <f t="shared" si="231"/>
        <v>221</v>
      </c>
      <c r="EM224">
        <f t="shared" si="202"/>
        <v>0</v>
      </c>
      <c r="EU224">
        <f t="shared" si="203"/>
        <v>0</v>
      </c>
      <c r="EY224">
        <f t="shared" si="219"/>
        <v>0.21428694295933828</v>
      </c>
      <c r="EZ224">
        <f t="shared" si="232"/>
        <v>221</v>
      </c>
      <c r="FC224">
        <f t="shared" si="204"/>
        <v>0</v>
      </c>
      <c r="FK224">
        <f t="shared" si="205"/>
        <v>0</v>
      </c>
      <c r="FO224">
        <f t="shared" si="220"/>
        <v>1</v>
      </c>
      <c r="FP224">
        <f t="shared" si="233"/>
        <v>221</v>
      </c>
      <c r="FS224">
        <f t="shared" si="206"/>
        <v>0</v>
      </c>
      <c r="FW224">
        <f t="shared" si="221"/>
        <v>1</v>
      </c>
      <c r="FX224">
        <f t="shared" si="234"/>
        <v>221</v>
      </c>
    </row>
    <row r="225" spans="6:180" x14ac:dyDescent="0.25">
      <c r="F225">
        <f t="shared" si="207"/>
        <v>0.11671738195069821</v>
      </c>
      <c r="G225">
        <f t="shared" si="222"/>
        <v>372</v>
      </c>
      <c r="T225">
        <f t="shared" si="195"/>
        <v>0.15820798103103506</v>
      </c>
      <c r="U225">
        <f t="shared" si="223"/>
        <v>372</v>
      </c>
      <c r="AP225">
        <f t="shared" si="235"/>
        <v>0.96298746418515346</v>
      </c>
      <c r="AQ225">
        <f t="shared" si="224"/>
        <v>222</v>
      </c>
      <c r="BA225">
        <f t="shared" si="208"/>
        <v>224</v>
      </c>
      <c r="BB225">
        <v>0.78873239436619713</v>
      </c>
      <c r="BC225">
        <v>152.92699999999999</v>
      </c>
      <c r="BF225">
        <f t="shared" si="192"/>
        <v>0.98310465206010589</v>
      </c>
      <c r="BG225">
        <f t="shared" si="225"/>
        <v>222</v>
      </c>
      <c r="BJ225">
        <f t="shared" si="196"/>
        <v>0</v>
      </c>
      <c r="BQ225">
        <f t="shared" si="210"/>
        <v>224</v>
      </c>
      <c r="BR225">
        <f t="shared" si="197"/>
        <v>0.72964169381107491</v>
      </c>
      <c r="BS225">
        <v>73.27</v>
      </c>
      <c r="BV225">
        <f t="shared" si="211"/>
        <v>0.99999280730011242</v>
      </c>
      <c r="BW225">
        <f t="shared" si="226"/>
        <v>222</v>
      </c>
      <c r="BZ225">
        <f t="shared" si="198"/>
        <v>0</v>
      </c>
      <c r="CG225">
        <f t="shared" si="212"/>
        <v>224</v>
      </c>
      <c r="CH225">
        <f t="shared" si="194"/>
        <v>224</v>
      </c>
      <c r="CI225">
        <v>120.3</v>
      </c>
      <c r="CL225">
        <f t="shared" si="213"/>
        <v>0.99983573784951063</v>
      </c>
      <c r="CM225">
        <f t="shared" si="227"/>
        <v>222</v>
      </c>
      <c r="CO225">
        <f t="shared" si="214"/>
        <v>224</v>
      </c>
      <c r="CP225">
        <f t="shared" si="193"/>
        <v>12.588512981904012</v>
      </c>
      <c r="CQ225">
        <v>28.957928267074834</v>
      </c>
      <c r="DB225">
        <f t="shared" si="215"/>
        <v>1</v>
      </c>
      <c r="DC225">
        <f t="shared" si="228"/>
        <v>222</v>
      </c>
      <c r="DK225">
        <f t="shared" si="216"/>
        <v>1</v>
      </c>
      <c r="DL225">
        <f t="shared" si="229"/>
        <v>222</v>
      </c>
      <c r="DO225">
        <f t="shared" si="199"/>
        <v>0</v>
      </c>
      <c r="DS225">
        <f t="shared" si="217"/>
        <v>0.79681330187418498</v>
      </c>
      <c r="DT225">
        <f t="shared" si="230"/>
        <v>222</v>
      </c>
      <c r="DW225">
        <f t="shared" si="200"/>
        <v>0</v>
      </c>
      <c r="EE225">
        <f t="shared" si="201"/>
        <v>0</v>
      </c>
      <c r="EI225">
        <f t="shared" si="218"/>
        <v>1</v>
      </c>
      <c r="EJ225">
        <f t="shared" si="231"/>
        <v>222</v>
      </c>
      <c r="EM225">
        <f t="shared" si="202"/>
        <v>0</v>
      </c>
      <c r="EU225">
        <f t="shared" si="203"/>
        <v>0</v>
      </c>
      <c r="EY225">
        <f t="shared" si="219"/>
        <v>0.21662459596835745</v>
      </c>
      <c r="EZ225">
        <f t="shared" si="232"/>
        <v>222</v>
      </c>
      <c r="FC225">
        <f t="shared" si="204"/>
        <v>0</v>
      </c>
      <c r="FK225">
        <f t="shared" si="205"/>
        <v>0</v>
      </c>
      <c r="FO225">
        <f t="shared" si="220"/>
        <v>1</v>
      </c>
      <c r="FP225">
        <f t="shared" si="233"/>
        <v>222</v>
      </c>
      <c r="FS225">
        <f t="shared" si="206"/>
        <v>0</v>
      </c>
      <c r="FW225">
        <f t="shared" si="221"/>
        <v>1</v>
      </c>
      <c r="FX225">
        <f t="shared" si="234"/>
        <v>222</v>
      </c>
    </row>
    <row r="226" spans="6:180" x14ac:dyDescent="0.25">
      <c r="F226">
        <f t="shared" si="207"/>
        <v>0.11889677745413428</v>
      </c>
      <c r="G226">
        <f t="shared" si="222"/>
        <v>373</v>
      </c>
      <c r="T226">
        <f t="shared" si="195"/>
        <v>0.15970663348214881</v>
      </c>
      <c r="U226">
        <f t="shared" si="223"/>
        <v>373</v>
      </c>
      <c r="AP226">
        <f t="shared" si="235"/>
        <v>0.96509138954419227</v>
      </c>
      <c r="AQ226">
        <f t="shared" si="224"/>
        <v>223</v>
      </c>
      <c r="BA226">
        <f t="shared" si="208"/>
        <v>225</v>
      </c>
      <c r="BB226">
        <v>0.79225352112676062</v>
      </c>
      <c r="BC226">
        <v>153.255</v>
      </c>
      <c r="BF226">
        <f t="shared" si="192"/>
        <v>0.9838560426490629</v>
      </c>
      <c r="BG226">
        <f t="shared" si="225"/>
        <v>223</v>
      </c>
      <c r="BJ226">
        <f t="shared" si="196"/>
        <v>0</v>
      </c>
      <c r="BQ226">
        <f t="shared" si="210"/>
        <v>225</v>
      </c>
      <c r="BR226">
        <f t="shared" si="197"/>
        <v>0.73289902280130292</v>
      </c>
      <c r="BS226">
        <v>73.665000000000006</v>
      </c>
      <c r="BV226">
        <f t="shared" si="211"/>
        <v>0.99999359347933314</v>
      </c>
      <c r="BW226">
        <f t="shared" si="226"/>
        <v>223</v>
      </c>
      <c r="BZ226">
        <f t="shared" si="198"/>
        <v>0</v>
      </c>
      <c r="CG226">
        <f t="shared" si="212"/>
        <v>225</v>
      </c>
      <c r="CH226">
        <f t="shared" si="194"/>
        <v>225</v>
      </c>
      <c r="CI226">
        <v>120.607</v>
      </c>
      <c r="CL226">
        <f t="shared" si="213"/>
        <v>0.99985077313339343</v>
      </c>
      <c r="CM226">
        <f t="shared" si="227"/>
        <v>223</v>
      </c>
      <c r="CO226">
        <f t="shared" si="214"/>
        <v>225</v>
      </c>
      <c r="CP226">
        <f t="shared" si="193"/>
        <v>12.644711700573227</v>
      </c>
      <c r="CQ226">
        <v>29.87</v>
      </c>
      <c r="DB226">
        <f t="shared" si="215"/>
        <v>1</v>
      </c>
      <c r="DC226">
        <f t="shared" si="228"/>
        <v>223</v>
      </c>
      <c r="DK226">
        <f t="shared" si="216"/>
        <v>1</v>
      </c>
      <c r="DL226">
        <f t="shared" si="229"/>
        <v>223</v>
      </c>
      <c r="DO226">
        <f t="shared" si="199"/>
        <v>0</v>
      </c>
      <c r="DS226">
        <f t="shared" si="217"/>
        <v>0.80043081382663195</v>
      </c>
      <c r="DT226">
        <f t="shared" si="230"/>
        <v>223</v>
      </c>
      <c r="DW226">
        <f t="shared" si="200"/>
        <v>0</v>
      </c>
      <c r="EE226">
        <f t="shared" si="201"/>
        <v>0</v>
      </c>
      <c r="EI226">
        <f t="shared" si="218"/>
        <v>1</v>
      </c>
      <c r="EJ226">
        <f t="shared" si="231"/>
        <v>223</v>
      </c>
      <c r="EM226">
        <f t="shared" si="202"/>
        <v>0</v>
      </c>
      <c r="EU226">
        <f t="shared" si="203"/>
        <v>0</v>
      </c>
      <c r="EY226">
        <f t="shared" si="219"/>
        <v>0.21897693283081446</v>
      </c>
      <c r="EZ226">
        <f t="shared" si="232"/>
        <v>223</v>
      </c>
      <c r="FC226">
        <f t="shared" si="204"/>
        <v>0</v>
      </c>
      <c r="FK226">
        <f t="shared" si="205"/>
        <v>0</v>
      </c>
      <c r="FO226">
        <f t="shared" si="220"/>
        <v>1</v>
      </c>
      <c r="FP226">
        <f t="shared" si="233"/>
        <v>223</v>
      </c>
      <c r="FS226">
        <f t="shared" si="206"/>
        <v>0</v>
      </c>
      <c r="FW226">
        <f t="shared" si="221"/>
        <v>1</v>
      </c>
      <c r="FX226">
        <f t="shared" si="234"/>
        <v>223</v>
      </c>
    </row>
    <row r="227" spans="6:180" x14ac:dyDescent="0.25">
      <c r="F227">
        <f t="shared" si="207"/>
        <v>0.12110475681946442</v>
      </c>
      <c r="G227">
        <f t="shared" si="222"/>
        <v>374</v>
      </c>
      <c r="T227">
        <f t="shared" si="195"/>
        <v>0.16121454461828288</v>
      </c>
      <c r="U227">
        <f t="shared" si="223"/>
        <v>374</v>
      </c>
      <c r="AP227">
        <f t="shared" si="235"/>
        <v>0.96709612786958632</v>
      </c>
      <c r="AQ227">
        <f t="shared" si="224"/>
        <v>224</v>
      </c>
      <c r="BA227">
        <f t="shared" si="208"/>
        <v>226</v>
      </c>
      <c r="BB227">
        <v>0.79577464788732399</v>
      </c>
      <c r="BC227">
        <v>153.28</v>
      </c>
      <c r="BF227">
        <f t="shared" si="192"/>
        <v>0.98457861623852261</v>
      </c>
      <c r="BG227">
        <f t="shared" si="225"/>
        <v>224</v>
      </c>
      <c r="BJ227">
        <f t="shared" si="196"/>
        <v>0</v>
      </c>
      <c r="BQ227">
        <f t="shared" si="210"/>
        <v>226</v>
      </c>
      <c r="BR227">
        <f t="shared" si="197"/>
        <v>0.73615635179153094</v>
      </c>
      <c r="BS227">
        <v>75.2</v>
      </c>
      <c r="BV227">
        <f t="shared" si="211"/>
        <v>0.9999942972517547</v>
      </c>
      <c r="BW227">
        <f t="shared" si="226"/>
        <v>224</v>
      </c>
      <c r="BZ227">
        <f t="shared" si="198"/>
        <v>0</v>
      </c>
      <c r="CG227">
        <f t="shared" si="212"/>
        <v>226</v>
      </c>
      <c r="CH227">
        <f t="shared" si="194"/>
        <v>226</v>
      </c>
      <c r="CI227">
        <v>121.511</v>
      </c>
      <c r="CL227">
        <f t="shared" si="213"/>
        <v>0.99986451189870262</v>
      </c>
      <c r="CM227">
        <f t="shared" si="227"/>
        <v>224</v>
      </c>
      <c r="CO227">
        <f t="shared" si="214"/>
        <v>226</v>
      </c>
      <c r="CP227">
        <f t="shared" si="193"/>
        <v>12.70091041924244</v>
      </c>
      <c r="CQ227">
        <v>30.571000000000002</v>
      </c>
      <c r="DB227">
        <f t="shared" si="215"/>
        <v>1</v>
      </c>
      <c r="DC227">
        <f t="shared" si="228"/>
        <v>224</v>
      </c>
      <c r="DK227">
        <f t="shared" si="216"/>
        <v>1</v>
      </c>
      <c r="DL227">
        <f t="shared" si="229"/>
        <v>224</v>
      </c>
      <c r="DO227">
        <f t="shared" si="199"/>
        <v>0</v>
      </c>
      <c r="DS227">
        <f t="shared" si="217"/>
        <v>0.80400928767361124</v>
      </c>
      <c r="DT227">
        <f t="shared" si="230"/>
        <v>224</v>
      </c>
      <c r="DW227">
        <f t="shared" si="200"/>
        <v>0</v>
      </c>
      <c r="EE227">
        <f t="shared" si="201"/>
        <v>0</v>
      </c>
      <c r="EI227">
        <f t="shared" si="218"/>
        <v>1</v>
      </c>
      <c r="EJ227">
        <f t="shared" si="231"/>
        <v>224</v>
      </c>
      <c r="EM227">
        <f t="shared" si="202"/>
        <v>0</v>
      </c>
      <c r="EU227">
        <f t="shared" si="203"/>
        <v>0</v>
      </c>
      <c r="EY227">
        <f t="shared" si="219"/>
        <v>0.22134389464617182</v>
      </c>
      <c r="EZ227">
        <f t="shared" si="232"/>
        <v>224</v>
      </c>
      <c r="FC227">
        <f t="shared" si="204"/>
        <v>0</v>
      </c>
      <c r="FK227">
        <f t="shared" si="205"/>
        <v>0</v>
      </c>
      <c r="FO227">
        <f t="shared" si="220"/>
        <v>1</v>
      </c>
      <c r="FP227">
        <f t="shared" si="233"/>
        <v>224</v>
      </c>
      <c r="FS227">
        <f t="shared" si="206"/>
        <v>0</v>
      </c>
      <c r="FW227">
        <f t="shared" si="221"/>
        <v>1</v>
      </c>
      <c r="FX227">
        <f t="shared" si="234"/>
        <v>224</v>
      </c>
    </row>
    <row r="228" spans="6:180" x14ac:dyDescent="0.25">
      <c r="F228">
        <f t="shared" si="207"/>
        <v>0.12334142242358712</v>
      </c>
      <c r="G228">
        <f t="shared" si="222"/>
        <v>375</v>
      </c>
      <c r="T228">
        <f t="shared" si="195"/>
        <v>0.16273171358483146</v>
      </c>
      <c r="U228">
        <f t="shared" si="223"/>
        <v>375</v>
      </c>
      <c r="AP228">
        <f t="shared" si="235"/>
        <v>0.96900500048374971</v>
      </c>
      <c r="AQ228">
        <f t="shared" si="224"/>
        <v>225</v>
      </c>
      <c r="BA228">
        <f t="shared" si="208"/>
        <v>227</v>
      </c>
      <c r="BB228">
        <v>0.79929577464788737</v>
      </c>
      <c r="BC228">
        <v>153.697</v>
      </c>
      <c r="BF228">
        <f t="shared" si="192"/>
        <v>0.98527324617572876</v>
      </c>
      <c r="BG228">
        <f t="shared" si="225"/>
        <v>225</v>
      </c>
      <c r="BJ228">
        <f t="shared" si="196"/>
        <v>0</v>
      </c>
      <c r="BQ228">
        <f t="shared" si="210"/>
        <v>227</v>
      </c>
      <c r="BR228">
        <f t="shared" si="197"/>
        <v>0.73941368078175895</v>
      </c>
      <c r="BS228">
        <v>75.256</v>
      </c>
      <c r="BV228">
        <f t="shared" si="211"/>
        <v>0.99999492684957447</v>
      </c>
      <c r="BW228">
        <f t="shared" si="226"/>
        <v>225</v>
      </c>
      <c r="BZ228">
        <f t="shared" si="198"/>
        <v>0</v>
      </c>
      <c r="CG228">
        <f t="shared" si="212"/>
        <v>227</v>
      </c>
      <c r="CH228">
        <f t="shared" si="194"/>
        <v>227</v>
      </c>
      <c r="CI228">
        <v>121.977</v>
      </c>
      <c r="CL228">
        <f t="shared" si="213"/>
        <v>0.99987705814342054</v>
      </c>
      <c r="CM228">
        <f t="shared" si="227"/>
        <v>225</v>
      </c>
      <c r="CO228">
        <f t="shared" si="214"/>
        <v>227</v>
      </c>
      <c r="CP228">
        <f t="shared" si="193"/>
        <v>12.757109137911655</v>
      </c>
      <c r="CQ228">
        <v>30.669</v>
      </c>
      <c r="DB228">
        <f t="shared" si="215"/>
        <v>1</v>
      </c>
      <c r="DC228">
        <f t="shared" si="228"/>
        <v>225</v>
      </c>
      <c r="DK228">
        <f t="shared" si="216"/>
        <v>1</v>
      </c>
      <c r="DL228">
        <f t="shared" si="229"/>
        <v>225</v>
      </c>
      <c r="DO228">
        <f t="shared" si="199"/>
        <v>0</v>
      </c>
      <c r="DS228">
        <f t="shared" si="217"/>
        <v>0.80754855855363472</v>
      </c>
      <c r="DT228">
        <f t="shared" si="230"/>
        <v>225</v>
      </c>
      <c r="DW228">
        <f t="shared" si="200"/>
        <v>0</v>
      </c>
      <c r="EE228">
        <f t="shared" si="201"/>
        <v>0</v>
      </c>
      <c r="EI228">
        <f t="shared" si="218"/>
        <v>1</v>
      </c>
      <c r="EJ228">
        <f t="shared" si="231"/>
        <v>225</v>
      </c>
      <c r="EM228">
        <f t="shared" si="202"/>
        <v>0</v>
      </c>
      <c r="EU228">
        <f t="shared" si="203"/>
        <v>0</v>
      </c>
      <c r="EY228">
        <f t="shared" si="219"/>
        <v>0.22372542027432901</v>
      </c>
      <c r="EZ228">
        <f t="shared" si="232"/>
        <v>225</v>
      </c>
      <c r="FC228">
        <f t="shared" si="204"/>
        <v>0</v>
      </c>
      <c r="FK228">
        <f t="shared" si="205"/>
        <v>0</v>
      </c>
      <c r="FO228">
        <f t="shared" si="220"/>
        <v>1</v>
      </c>
      <c r="FP228">
        <f t="shared" si="233"/>
        <v>225</v>
      </c>
      <c r="FS228">
        <f t="shared" si="206"/>
        <v>0</v>
      </c>
      <c r="FW228">
        <f t="shared" si="221"/>
        <v>1</v>
      </c>
      <c r="FX228">
        <f t="shared" si="234"/>
        <v>225</v>
      </c>
    </row>
    <row r="229" spans="6:180" x14ac:dyDescent="0.25">
      <c r="F229">
        <f t="shared" si="207"/>
        <v>0.12560687093869061</v>
      </c>
      <c r="G229">
        <f t="shared" si="222"/>
        <v>376</v>
      </c>
      <c r="T229">
        <f t="shared" si="195"/>
        <v>0.16425813881128845</v>
      </c>
      <c r="U229">
        <f t="shared" si="223"/>
        <v>376</v>
      </c>
      <c r="AP229">
        <f t="shared" si="235"/>
        <v>0.97082130260947352</v>
      </c>
      <c r="AQ229">
        <f t="shared" si="224"/>
        <v>226</v>
      </c>
      <c r="BA229">
        <f t="shared" si="208"/>
        <v>228</v>
      </c>
      <c r="BB229">
        <v>0.80281690140845074</v>
      </c>
      <c r="BC229">
        <v>155.571</v>
      </c>
      <c r="BF229">
        <f t="shared" si="192"/>
        <v>0.98594079031886317</v>
      </c>
      <c r="BG229">
        <f t="shared" si="225"/>
        <v>226</v>
      </c>
      <c r="BJ229">
        <f t="shared" si="196"/>
        <v>0</v>
      </c>
      <c r="BQ229">
        <f t="shared" si="210"/>
        <v>228</v>
      </c>
      <c r="BR229">
        <f t="shared" si="197"/>
        <v>0.74267100977198697</v>
      </c>
      <c r="BS229">
        <v>77.308999999999997</v>
      </c>
      <c r="BV229">
        <f t="shared" si="211"/>
        <v>0.99999548972783336</v>
      </c>
      <c r="BW229">
        <f t="shared" si="226"/>
        <v>226</v>
      </c>
      <c r="BZ229">
        <f t="shared" si="198"/>
        <v>0</v>
      </c>
      <c r="CG229">
        <f t="shared" si="212"/>
        <v>228</v>
      </c>
      <c r="CH229">
        <f t="shared" si="194"/>
        <v>228</v>
      </c>
      <c r="CI229">
        <v>124</v>
      </c>
      <c r="CL229">
        <f t="shared" si="213"/>
        <v>0.999888508256639</v>
      </c>
      <c r="CM229">
        <f t="shared" si="227"/>
        <v>226</v>
      </c>
      <c r="CO229">
        <f t="shared" si="214"/>
        <v>228</v>
      </c>
      <c r="CP229">
        <f t="shared" si="193"/>
        <v>12.81330785658087</v>
      </c>
      <c r="CQ229">
        <v>30.933</v>
      </c>
      <c r="DB229">
        <f t="shared" si="215"/>
        <v>1</v>
      </c>
      <c r="DC229">
        <f t="shared" si="228"/>
        <v>226</v>
      </c>
      <c r="DK229">
        <f t="shared" si="216"/>
        <v>1</v>
      </c>
      <c r="DL229">
        <f t="shared" si="229"/>
        <v>226</v>
      </c>
      <c r="DO229">
        <f t="shared" si="199"/>
        <v>0</v>
      </c>
      <c r="DS229">
        <f t="shared" si="217"/>
        <v>0.8110484763228416</v>
      </c>
      <c r="DT229">
        <f t="shared" si="230"/>
        <v>226</v>
      </c>
      <c r="DW229">
        <f t="shared" si="200"/>
        <v>0</v>
      </c>
      <c r="EE229">
        <f t="shared" si="201"/>
        <v>0</v>
      </c>
      <c r="EI229">
        <f t="shared" si="218"/>
        <v>1</v>
      </c>
      <c r="EJ229">
        <f t="shared" si="231"/>
        <v>226</v>
      </c>
      <c r="EM229">
        <f t="shared" si="202"/>
        <v>0</v>
      </c>
      <c r="EU229">
        <f t="shared" si="203"/>
        <v>0</v>
      </c>
      <c r="EY229">
        <f t="shared" si="219"/>
        <v>0.22612144633351849</v>
      </c>
      <c r="EZ229">
        <f t="shared" si="232"/>
        <v>226</v>
      </c>
      <c r="FC229">
        <f t="shared" si="204"/>
        <v>0</v>
      </c>
      <c r="FK229">
        <f t="shared" si="205"/>
        <v>0</v>
      </c>
      <c r="FO229">
        <f t="shared" si="220"/>
        <v>1</v>
      </c>
      <c r="FP229">
        <f t="shared" si="233"/>
        <v>226</v>
      </c>
      <c r="FS229">
        <f t="shared" si="206"/>
        <v>0</v>
      </c>
      <c r="FW229">
        <f t="shared" si="221"/>
        <v>1</v>
      </c>
      <c r="FX229">
        <f t="shared" si="234"/>
        <v>226</v>
      </c>
    </row>
    <row r="230" spans="6:180" x14ac:dyDescent="0.25">
      <c r="F230">
        <f t="shared" si="207"/>
        <v>0.12790119322293164</v>
      </c>
      <c r="G230">
        <f t="shared" si="222"/>
        <v>377</v>
      </c>
      <c r="T230">
        <f t="shared" si="195"/>
        <v>0.16579381800704593</v>
      </c>
      <c r="U230">
        <f t="shared" si="223"/>
        <v>377</v>
      </c>
      <c r="AP230">
        <f t="shared" si="235"/>
        <v>0.97254829778626584</v>
      </c>
      <c r="AQ230">
        <f t="shared" si="224"/>
        <v>227</v>
      </c>
      <c r="BA230">
        <f t="shared" si="208"/>
        <v>229</v>
      </c>
      <c r="BB230">
        <v>0.80633802816901412</v>
      </c>
      <c r="BC230">
        <v>155.88300000000001</v>
      </c>
      <c r="BF230">
        <f t="shared" si="192"/>
        <v>0.98658209079665149</v>
      </c>
      <c r="BG230">
        <f t="shared" si="225"/>
        <v>227</v>
      </c>
      <c r="BJ230">
        <f t="shared" si="196"/>
        <v>0</v>
      </c>
      <c r="BQ230">
        <f t="shared" si="210"/>
        <v>229</v>
      </c>
      <c r="BR230">
        <f t="shared" si="197"/>
        <v>0.74592833876221498</v>
      </c>
      <c r="BS230">
        <v>77.387</v>
      </c>
      <c r="BV230">
        <f t="shared" si="211"/>
        <v>0.99999599263291206</v>
      </c>
      <c r="BW230">
        <f t="shared" si="226"/>
        <v>227</v>
      </c>
      <c r="BZ230">
        <f t="shared" si="198"/>
        <v>0</v>
      </c>
      <c r="CG230">
        <f t="shared" si="212"/>
        <v>229</v>
      </c>
      <c r="CH230">
        <f t="shared" si="194"/>
        <v>229</v>
      </c>
      <c r="CI230">
        <v>124.76600000000001</v>
      </c>
      <c r="CL230">
        <f t="shared" si="213"/>
        <v>0.99989895150928809</v>
      </c>
      <c r="CM230">
        <f t="shared" si="227"/>
        <v>227</v>
      </c>
      <c r="CO230">
        <f t="shared" si="214"/>
        <v>229</v>
      </c>
      <c r="CP230">
        <f t="shared" si="193"/>
        <v>12.869506575250083</v>
      </c>
      <c r="CQ230">
        <v>31</v>
      </c>
      <c r="DB230">
        <f t="shared" si="215"/>
        <v>1</v>
      </c>
      <c r="DC230">
        <f t="shared" si="228"/>
        <v>227</v>
      </c>
      <c r="DK230">
        <f t="shared" si="216"/>
        <v>1</v>
      </c>
      <c r="DL230">
        <f t="shared" si="229"/>
        <v>227</v>
      </c>
      <c r="DO230">
        <f t="shared" si="199"/>
        <v>0</v>
      </c>
      <c r="DS230">
        <f t="shared" si="217"/>
        <v>0.81450890546673549</v>
      </c>
      <c r="DT230">
        <f t="shared" si="230"/>
        <v>227</v>
      </c>
      <c r="DW230">
        <f t="shared" si="200"/>
        <v>0</v>
      </c>
      <c r="EE230">
        <f t="shared" si="201"/>
        <v>0</v>
      </c>
      <c r="EI230">
        <f t="shared" si="218"/>
        <v>1</v>
      </c>
      <c r="EJ230">
        <f t="shared" si="231"/>
        <v>227</v>
      </c>
      <c r="EM230">
        <f t="shared" si="202"/>
        <v>0</v>
      </c>
      <c r="EU230">
        <f t="shared" si="203"/>
        <v>0</v>
      </c>
      <c r="EY230">
        <f t="shared" si="219"/>
        <v>0.22853190719876285</v>
      </c>
      <c r="EZ230">
        <f t="shared" si="232"/>
        <v>227</v>
      </c>
      <c r="FC230">
        <f t="shared" si="204"/>
        <v>0</v>
      </c>
      <c r="FK230">
        <f t="shared" si="205"/>
        <v>0</v>
      </c>
      <c r="FO230">
        <f t="shared" si="220"/>
        <v>1</v>
      </c>
      <c r="FP230">
        <f t="shared" si="233"/>
        <v>227</v>
      </c>
      <c r="FS230">
        <f t="shared" si="206"/>
        <v>0</v>
      </c>
      <c r="FW230">
        <f t="shared" si="221"/>
        <v>1</v>
      </c>
      <c r="FX230">
        <f t="shared" si="234"/>
        <v>227</v>
      </c>
    </row>
    <row r="231" spans="6:180" x14ac:dyDescent="0.25">
      <c r="F231">
        <f t="shared" si="207"/>
        <v>0.13022447421255981</v>
      </c>
      <c r="G231">
        <f t="shared" si="222"/>
        <v>378</v>
      </c>
      <c r="T231">
        <f t="shared" si="195"/>
        <v>0.16733874815727939</v>
      </c>
      <c r="U231">
        <f t="shared" si="223"/>
        <v>378</v>
      </c>
      <c r="AP231">
        <f t="shared" si="235"/>
        <v>0.9741892126450743</v>
      </c>
      <c r="AQ231">
        <f t="shared" si="224"/>
        <v>228</v>
      </c>
      <c r="BA231">
        <f t="shared" si="208"/>
        <v>230</v>
      </c>
      <c r="BB231">
        <v>0.8098591549295775</v>
      </c>
      <c r="BC231">
        <v>157.13300000000001</v>
      </c>
      <c r="BF231">
        <f t="shared" si="192"/>
        <v>0.98719797379791929</v>
      </c>
      <c r="BG231">
        <f t="shared" si="225"/>
        <v>228</v>
      </c>
      <c r="BJ231">
        <f t="shared" si="196"/>
        <v>0</v>
      </c>
      <c r="BQ231">
        <f t="shared" si="210"/>
        <v>230</v>
      </c>
      <c r="BR231">
        <f t="shared" si="197"/>
        <v>0.749185667752443</v>
      </c>
      <c r="BS231">
        <v>77.412999999999997</v>
      </c>
      <c r="BV231">
        <f t="shared" si="211"/>
        <v>0.99999644166549551</v>
      </c>
      <c r="BW231">
        <f t="shared" si="226"/>
        <v>228</v>
      </c>
      <c r="BZ231">
        <f t="shared" si="198"/>
        <v>0</v>
      </c>
      <c r="CG231">
        <f t="shared" si="212"/>
        <v>230</v>
      </c>
      <c r="CH231">
        <f t="shared" si="194"/>
        <v>230</v>
      </c>
      <c r="CI231">
        <v>125</v>
      </c>
      <c r="CL231">
        <f t="shared" si="213"/>
        <v>0.99990847051891063</v>
      </c>
      <c r="CM231">
        <f t="shared" si="227"/>
        <v>228</v>
      </c>
      <c r="CO231">
        <f t="shared" si="214"/>
        <v>230</v>
      </c>
      <c r="CP231">
        <f t="shared" si="193"/>
        <v>12.925705293919298</v>
      </c>
      <c r="CQ231">
        <v>31</v>
      </c>
      <c r="DB231">
        <f t="shared" si="215"/>
        <v>1</v>
      </c>
      <c r="DC231">
        <f t="shared" si="228"/>
        <v>228</v>
      </c>
      <c r="DK231">
        <f t="shared" si="216"/>
        <v>1</v>
      </c>
      <c r="DL231">
        <f t="shared" si="229"/>
        <v>228</v>
      </c>
      <c r="DO231">
        <f t="shared" si="199"/>
        <v>0</v>
      </c>
      <c r="DS231">
        <f t="shared" si="217"/>
        <v>0.81792972500326722</v>
      </c>
      <c r="DT231">
        <f t="shared" si="230"/>
        <v>228</v>
      </c>
      <c r="DW231">
        <f t="shared" si="200"/>
        <v>0</v>
      </c>
      <c r="EE231">
        <f t="shared" si="201"/>
        <v>0</v>
      </c>
      <c r="EI231">
        <f t="shared" si="218"/>
        <v>1</v>
      </c>
      <c r="EJ231">
        <f t="shared" si="231"/>
        <v>228</v>
      </c>
      <c r="EM231">
        <f t="shared" si="202"/>
        <v>0</v>
      </c>
      <c r="EU231">
        <f t="shared" si="203"/>
        <v>0</v>
      </c>
      <c r="EY231">
        <f t="shared" si="219"/>
        <v>0.23095673500089647</v>
      </c>
      <c r="EZ231">
        <f t="shared" si="232"/>
        <v>228</v>
      </c>
      <c r="FC231">
        <f t="shared" si="204"/>
        <v>0</v>
      </c>
      <c r="FK231">
        <f t="shared" si="205"/>
        <v>0</v>
      </c>
      <c r="FO231">
        <f t="shared" si="220"/>
        <v>1</v>
      </c>
      <c r="FP231">
        <f t="shared" si="233"/>
        <v>228</v>
      </c>
      <c r="FS231">
        <f t="shared" si="206"/>
        <v>0</v>
      </c>
      <c r="FW231">
        <f t="shared" si="221"/>
        <v>1</v>
      </c>
      <c r="FX231">
        <f t="shared" si="234"/>
        <v>228</v>
      </c>
    </row>
    <row r="232" spans="6:180" x14ac:dyDescent="0.25">
      <c r="F232">
        <f t="shared" si="207"/>
        <v>0.13257679281557036</v>
      </c>
      <c r="G232">
        <f t="shared" si="222"/>
        <v>379</v>
      </c>
      <c r="T232">
        <f t="shared" si="195"/>
        <v>0.16889292551891769</v>
      </c>
      <c r="U232">
        <f t="shared" si="223"/>
        <v>379</v>
      </c>
      <c r="AP232">
        <f t="shared" si="235"/>
        <v>0.97574723204196423</v>
      </c>
      <c r="AQ232">
        <f t="shared" si="224"/>
        <v>229</v>
      </c>
      <c r="BA232">
        <f t="shared" si="208"/>
        <v>231</v>
      </c>
      <c r="BB232">
        <v>0.81338028169014087</v>
      </c>
      <c r="BC232">
        <v>157.86199999999999</v>
      </c>
      <c r="BF232">
        <f t="shared" ref="BF232:BF295" si="236">_xlfn.NORM.DIST(BG232,BD$3,BE$3,TRUE)</f>
        <v>0.98778924939026991</v>
      </c>
      <c r="BG232">
        <f t="shared" si="225"/>
        <v>229</v>
      </c>
      <c r="BJ232">
        <f t="shared" si="196"/>
        <v>0</v>
      </c>
      <c r="BQ232">
        <f t="shared" si="210"/>
        <v>231</v>
      </c>
      <c r="BR232">
        <f t="shared" si="197"/>
        <v>0.75244299674267101</v>
      </c>
      <c r="BS232">
        <v>77.891999999999996</v>
      </c>
      <c r="BV232">
        <f t="shared" si="211"/>
        <v>0.99999684233840436</v>
      </c>
      <c r="BW232">
        <f t="shared" si="226"/>
        <v>229</v>
      </c>
      <c r="BZ232">
        <f t="shared" si="198"/>
        <v>0</v>
      </c>
      <c r="CG232">
        <f t="shared" si="212"/>
        <v>231</v>
      </c>
      <c r="CH232">
        <f t="shared" si="194"/>
        <v>231</v>
      </c>
      <c r="CI232">
        <v>125.017</v>
      </c>
      <c r="CL232">
        <f t="shared" si="213"/>
        <v>0.9999171416893754</v>
      </c>
      <c r="CM232">
        <f t="shared" si="227"/>
        <v>229</v>
      </c>
      <c r="CO232">
        <f t="shared" si="214"/>
        <v>231</v>
      </c>
      <c r="CP232">
        <f t="shared" si="193"/>
        <v>12.981904012588513</v>
      </c>
      <c r="CQ232">
        <v>31.231999999999999</v>
      </c>
      <c r="DB232">
        <f t="shared" si="215"/>
        <v>1</v>
      </c>
      <c r="DC232">
        <f t="shared" si="228"/>
        <v>229</v>
      </c>
      <c r="DK232">
        <f t="shared" si="216"/>
        <v>1</v>
      </c>
      <c r="DL232">
        <f t="shared" si="229"/>
        <v>229</v>
      </c>
      <c r="DO232">
        <f t="shared" si="199"/>
        <v>0</v>
      </c>
      <c r="DS232">
        <f t="shared" si="217"/>
        <v>0.82131082837744152</v>
      </c>
      <c r="DT232">
        <f t="shared" si="230"/>
        <v>229</v>
      </c>
      <c r="DW232">
        <f t="shared" si="200"/>
        <v>0</v>
      </c>
      <c r="EE232">
        <f t="shared" si="201"/>
        <v>0</v>
      </c>
      <c r="EI232">
        <f t="shared" si="218"/>
        <v>1</v>
      </c>
      <c r="EJ232">
        <f t="shared" si="231"/>
        <v>229</v>
      </c>
      <c r="EM232">
        <f t="shared" si="202"/>
        <v>0</v>
      </c>
      <c r="EU232">
        <f t="shared" si="203"/>
        <v>0</v>
      </c>
      <c r="EY232">
        <f t="shared" si="219"/>
        <v>0.23339585962615655</v>
      </c>
      <c r="EZ232">
        <f t="shared" si="232"/>
        <v>229</v>
      </c>
      <c r="FC232">
        <f t="shared" si="204"/>
        <v>0</v>
      </c>
      <c r="FK232">
        <f t="shared" si="205"/>
        <v>0</v>
      </c>
      <c r="FO232">
        <f t="shared" si="220"/>
        <v>1</v>
      </c>
      <c r="FP232">
        <f t="shared" si="233"/>
        <v>229</v>
      </c>
      <c r="FS232">
        <f t="shared" si="206"/>
        <v>0</v>
      </c>
      <c r="FW232">
        <f t="shared" si="221"/>
        <v>1</v>
      </c>
      <c r="FX232">
        <f t="shared" si="234"/>
        <v>229</v>
      </c>
    </row>
    <row r="233" spans="6:180" x14ac:dyDescent="0.25">
      <c r="F233">
        <f t="shared" si="207"/>
        <v>0.13495822180697151</v>
      </c>
      <c r="G233">
        <f t="shared" si="222"/>
        <v>380</v>
      </c>
      <c r="T233">
        <f t="shared" si="195"/>
        <v>0.17045634561670128</v>
      </c>
      <c r="U233">
        <f t="shared" si="223"/>
        <v>380</v>
      </c>
      <c r="AP233">
        <f t="shared" si="235"/>
        <v>0.97722549454980512</v>
      </c>
      <c r="AQ233">
        <f t="shared" si="224"/>
        <v>230</v>
      </c>
      <c r="BA233">
        <f t="shared" si="208"/>
        <v>232</v>
      </c>
      <c r="BB233">
        <v>0.81690140845070425</v>
      </c>
      <c r="BC233">
        <v>158</v>
      </c>
      <c r="BF233">
        <f t="shared" si="236"/>
        <v>0.9883567113670324</v>
      </c>
      <c r="BG233">
        <f t="shared" si="225"/>
        <v>230</v>
      </c>
      <c r="BJ233">
        <f t="shared" si="196"/>
        <v>0</v>
      </c>
      <c r="BQ233">
        <f t="shared" si="210"/>
        <v>232</v>
      </c>
      <c r="BR233">
        <f t="shared" si="197"/>
        <v>0.75570032573289903</v>
      </c>
      <c r="BS233">
        <v>78</v>
      </c>
      <c r="BV233">
        <f t="shared" si="211"/>
        <v>0.99999719962966171</v>
      </c>
      <c r="BW233">
        <f t="shared" si="226"/>
        <v>230</v>
      </c>
      <c r="BZ233">
        <f t="shared" si="198"/>
        <v>0</v>
      </c>
      <c r="CG233">
        <f t="shared" si="212"/>
        <v>232</v>
      </c>
      <c r="CH233">
        <f t="shared" si="194"/>
        <v>232</v>
      </c>
      <c r="CI233">
        <v>127.858</v>
      </c>
      <c r="CL233">
        <f t="shared" si="213"/>
        <v>0.99992503562643542</v>
      </c>
      <c r="CM233">
        <f t="shared" si="227"/>
        <v>230</v>
      </c>
      <c r="CO233">
        <f t="shared" si="214"/>
        <v>232</v>
      </c>
      <c r="CP233">
        <f t="shared" si="193"/>
        <v>13.038102731257727</v>
      </c>
      <c r="CQ233">
        <v>32.005000000000003</v>
      </c>
      <c r="DB233">
        <f t="shared" si="215"/>
        <v>1</v>
      </c>
      <c r="DC233">
        <f t="shared" si="228"/>
        <v>230</v>
      </c>
      <c r="DK233">
        <f t="shared" si="216"/>
        <v>1</v>
      </c>
      <c r="DL233">
        <f t="shared" si="229"/>
        <v>230</v>
      </c>
      <c r="DO233">
        <f t="shared" si="199"/>
        <v>0</v>
      </c>
      <c r="DS233">
        <f t="shared" si="217"/>
        <v>0.8246521233476285</v>
      </c>
      <c r="DT233">
        <f t="shared" si="230"/>
        <v>230</v>
      </c>
      <c r="DW233">
        <f t="shared" si="200"/>
        <v>0</v>
      </c>
      <c r="EE233">
        <f t="shared" si="201"/>
        <v>0</v>
      </c>
      <c r="EI233">
        <f t="shared" si="218"/>
        <v>1</v>
      </c>
      <c r="EJ233">
        <f t="shared" si="231"/>
        <v>230</v>
      </c>
      <c r="EM233">
        <f t="shared" si="202"/>
        <v>0</v>
      </c>
      <c r="EU233">
        <f t="shared" si="203"/>
        <v>0</v>
      </c>
      <c r="EY233">
        <f t="shared" si="219"/>
        <v>0.23584920871634726</v>
      </c>
      <c r="EZ233">
        <f t="shared" si="232"/>
        <v>230</v>
      </c>
      <c r="FC233">
        <f t="shared" si="204"/>
        <v>0</v>
      </c>
      <c r="FK233">
        <f t="shared" si="205"/>
        <v>0</v>
      </c>
      <c r="FO233">
        <f t="shared" si="220"/>
        <v>1</v>
      </c>
      <c r="FP233">
        <f t="shared" si="233"/>
        <v>230</v>
      </c>
      <c r="FS233">
        <f t="shared" si="206"/>
        <v>0</v>
      </c>
      <c r="FW233">
        <f t="shared" si="221"/>
        <v>1</v>
      </c>
      <c r="FX233">
        <f t="shared" si="234"/>
        <v>230</v>
      </c>
    </row>
    <row r="234" spans="6:180" x14ac:dyDescent="0.25">
      <c r="F234">
        <f t="shared" si="207"/>
        <v>0.13736882772574879</v>
      </c>
      <c r="G234">
        <f t="shared" si="222"/>
        <v>381</v>
      </c>
      <c r="T234">
        <f t="shared" si="195"/>
        <v>0.17202900323932899</v>
      </c>
      <c r="U234">
        <f t="shared" si="223"/>
        <v>381</v>
      </c>
      <c r="AP234">
        <f t="shared" si="235"/>
        <v>0.97862708830558442</v>
      </c>
      <c r="AQ234">
        <f t="shared" si="224"/>
        <v>231</v>
      </c>
      <c r="BA234">
        <f t="shared" si="208"/>
        <v>233</v>
      </c>
      <c r="BB234">
        <v>0.82042253521126762</v>
      </c>
      <c r="BC234">
        <v>158</v>
      </c>
      <c r="BF234">
        <f t="shared" si="236"/>
        <v>0.98890113712160332</v>
      </c>
      <c r="BG234">
        <f t="shared" si="225"/>
        <v>231</v>
      </c>
      <c r="BJ234">
        <f t="shared" si="196"/>
        <v>0</v>
      </c>
      <c r="BQ234">
        <f t="shared" si="210"/>
        <v>233</v>
      </c>
      <c r="BR234">
        <f t="shared" si="197"/>
        <v>0.75895765472312704</v>
      </c>
      <c r="BS234">
        <v>78</v>
      </c>
      <c r="BV234">
        <f t="shared" si="211"/>
        <v>0.99999751803114911</v>
      </c>
      <c r="BW234">
        <f t="shared" si="226"/>
        <v>231</v>
      </c>
      <c r="BZ234">
        <f t="shared" si="198"/>
        <v>0</v>
      </c>
      <c r="CG234">
        <f t="shared" si="212"/>
        <v>233</v>
      </c>
      <c r="CH234">
        <f t="shared" si="194"/>
        <v>233</v>
      </c>
      <c r="CI234">
        <v>128.72</v>
      </c>
      <c r="CL234">
        <f t="shared" si="213"/>
        <v>0.99993221753004224</v>
      </c>
      <c r="CM234">
        <f t="shared" si="227"/>
        <v>231</v>
      </c>
      <c r="CO234">
        <f t="shared" si="214"/>
        <v>233</v>
      </c>
      <c r="CP234">
        <f t="shared" si="193"/>
        <v>13.094301449926942</v>
      </c>
      <c r="CQ234">
        <v>32.786000000000001</v>
      </c>
      <c r="DB234">
        <f t="shared" si="215"/>
        <v>1</v>
      </c>
      <c r="DC234">
        <f t="shared" si="228"/>
        <v>231</v>
      </c>
      <c r="DK234">
        <f t="shared" si="216"/>
        <v>1</v>
      </c>
      <c r="DL234">
        <f t="shared" si="229"/>
        <v>231</v>
      </c>
      <c r="DO234">
        <f t="shared" si="199"/>
        <v>0</v>
      </c>
      <c r="DS234">
        <f t="shared" si="217"/>
        <v>0.82795353186377074</v>
      </c>
      <c r="DT234">
        <f t="shared" si="230"/>
        <v>231</v>
      </c>
      <c r="DW234">
        <f t="shared" si="200"/>
        <v>0</v>
      </c>
      <c r="EE234">
        <f t="shared" si="201"/>
        <v>0</v>
      </c>
      <c r="EI234">
        <f t="shared" si="218"/>
        <v>1</v>
      </c>
      <c r="EJ234">
        <f t="shared" si="231"/>
        <v>231</v>
      </c>
      <c r="EM234">
        <f t="shared" si="202"/>
        <v>0</v>
      </c>
      <c r="EU234">
        <f t="shared" si="203"/>
        <v>0</v>
      </c>
      <c r="EY234">
        <f t="shared" si="219"/>
        <v>0.23831670766957885</v>
      </c>
      <c r="EZ234">
        <f t="shared" si="232"/>
        <v>231</v>
      </c>
      <c r="FC234">
        <f t="shared" si="204"/>
        <v>0</v>
      </c>
      <c r="FK234">
        <f t="shared" si="205"/>
        <v>0</v>
      </c>
      <c r="FO234">
        <f t="shared" si="220"/>
        <v>1</v>
      </c>
      <c r="FP234">
        <f t="shared" si="233"/>
        <v>231</v>
      </c>
      <c r="FS234">
        <f t="shared" si="206"/>
        <v>0</v>
      </c>
      <c r="FW234">
        <f t="shared" si="221"/>
        <v>1</v>
      </c>
      <c r="FX234">
        <f t="shared" si="234"/>
        <v>231</v>
      </c>
    </row>
    <row r="235" spans="6:180" x14ac:dyDescent="0.25">
      <c r="F235">
        <f t="shared" si="207"/>
        <v>0.13980867077361325</v>
      </c>
      <c r="G235">
        <f t="shared" si="222"/>
        <v>382</v>
      </c>
      <c r="T235">
        <f t="shared" si="195"/>
        <v>0.173610892435695</v>
      </c>
      <c r="U235">
        <f t="shared" si="223"/>
        <v>382</v>
      </c>
      <c r="AP235">
        <f t="shared" si="235"/>
        <v>0.97995504720961157</v>
      </c>
      <c r="AQ235">
        <f t="shared" si="224"/>
        <v>232</v>
      </c>
      <c r="BA235">
        <f t="shared" si="208"/>
        <v>234</v>
      </c>
      <c r="BB235">
        <v>0.823943661971831</v>
      </c>
      <c r="BC235">
        <v>158.25200000000001</v>
      </c>
      <c r="BF235">
        <f t="shared" si="236"/>
        <v>0.98942328754828968</v>
      </c>
      <c r="BG235">
        <f t="shared" si="225"/>
        <v>232</v>
      </c>
      <c r="BJ235">
        <f t="shared" si="196"/>
        <v>0</v>
      </c>
      <c r="BQ235">
        <f t="shared" si="210"/>
        <v>234</v>
      </c>
      <c r="BR235">
        <f t="shared" si="197"/>
        <v>0.76221498371335505</v>
      </c>
      <c r="BS235">
        <v>78</v>
      </c>
      <c r="BV235">
        <f t="shared" si="211"/>
        <v>0.99999780159317753</v>
      </c>
      <c r="BW235">
        <f t="shared" si="226"/>
        <v>232</v>
      </c>
      <c r="BZ235">
        <f t="shared" si="198"/>
        <v>0</v>
      </c>
      <c r="CG235">
        <f t="shared" si="212"/>
        <v>234</v>
      </c>
      <c r="CH235">
        <f t="shared" si="194"/>
        <v>234</v>
      </c>
      <c r="CI235">
        <v>129.161</v>
      </c>
      <c r="CL235">
        <f t="shared" si="213"/>
        <v>0.99993874756432832</v>
      </c>
      <c r="CM235">
        <f t="shared" si="227"/>
        <v>232</v>
      </c>
      <c r="CO235">
        <f t="shared" si="214"/>
        <v>234</v>
      </c>
      <c r="CP235">
        <f t="shared" si="193"/>
        <v>13.150500168596155</v>
      </c>
      <c r="CQ235">
        <v>34.457000000000001</v>
      </c>
      <c r="DB235">
        <f t="shared" si="215"/>
        <v>1</v>
      </c>
      <c r="DC235">
        <f t="shared" si="228"/>
        <v>232</v>
      </c>
      <c r="DK235">
        <f t="shared" si="216"/>
        <v>1</v>
      </c>
      <c r="DL235">
        <f t="shared" si="229"/>
        <v>232</v>
      </c>
      <c r="DO235">
        <f t="shared" si="199"/>
        <v>0</v>
      </c>
      <c r="DS235">
        <f t="shared" si="217"/>
        <v>0.83121498993768206</v>
      </c>
      <c r="DT235">
        <f t="shared" si="230"/>
        <v>232</v>
      </c>
      <c r="DW235">
        <f t="shared" si="200"/>
        <v>0</v>
      </c>
      <c r="EE235">
        <f t="shared" si="201"/>
        <v>0</v>
      </c>
      <c r="EI235">
        <f t="shared" si="218"/>
        <v>1</v>
      </c>
      <c r="EJ235">
        <f t="shared" si="231"/>
        <v>232</v>
      </c>
      <c r="EM235">
        <f t="shared" si="202"/>
        <v>0</v>
      </c>
      <c r="EU235">
        <f t="shared" si="203"/>
        <v>0</v>
      </c>
      <c r="EY235">
        <f t="shared" si="219"/>
        <v>0.24079827964158595</v>
      </c>
      <c r="EZ235">
        <f t="shared" si="232"/>
        <v>232</v>
      </c>
      <c r="FC235">
        <f t="shared" si="204"/>
        <v>0</v>
      </c>
      <c r="FK235">
        <f t="shared" si="205"/>
        <v>0</v>
      </c>
      <c r="FO235">
        <f t="shared" si="220"/>
        <v>1</v>
      </c>
      <c r="FP235">
        <f t="shared" si="233"/>
        <v>232</v>
      </c>
      <c r="FS235">
        <f t="shared" si="206"/>
        <v>0</v>
      </c>
      <c r="FW235">
        <f t="shared" si="221"/>
        <v>1</v>
      </c>
      <c r="FX235">
        <f t="shared" si="234"/>
        <v>232</v>
      </c>
    </row>
    <row r="236" spans="6:180" x14ac:dyDescent="0.25">
      <c r="F236">
        <f t="shared" si="207"/>
        <v>0.14227780471561469</v>
      </c>
      <c r="G236">
        <f t="shared" si="222"/>
        <v>383</v>
      </c>
      <c r="T236">
        <f t="shared" si="195"/>
        <v>0.17520200651121715</v>
      </c>
      <c r="U236">
        <f t="shared" si="223"/>
        <v>383</v>
      </c>
      <c r="AP236">
        <f t="shared" si="235"/>
        <v>0.98121234747160913</v>
      </c>
      <c r="AQ236">
        <f t="shared" si="224"/>
        <v>233</v>
      </c>
      <c r="BA236">
        <f t="shared" si="208"/>
        <v>235</v>
      </c>
      <c r="BB236">
        <v>0.82746478873239437</v>
      </c>
      <c r="BC236">
        <v>158.57913098636217</v>
      </c>
      <c r="BF236">
        <f t="shared" si="236"/>
        <v>0.98992390696874399</v>
      </c>
      <c r="BG236">
        <f t="shared" si="225"/>
        <v>233</v>
      </c>
      <c r="BJ236">
        <f t="shared" si="196"/>
        <v>0</v>
      </c>
      <c r="BQ236">
        <f t="shared" si="210"/>
        <v>235</v>
      </c>
      <c r="BR236">
        <f t="shared" si="197"/>
        <v>0.76547231270358307</v>
      </c>
      <c r="BS236">
        <v>78</v>
      </c>
      <c r="BV236">
        <f t="shared" si="211"/>
        <v>0.99999805396528152</v>
      </c>
      <c r="BW236">
        <f t="shared" si="226"/>
        <v>233</v>
      </c>
      <c r="BZ236">
        <f t="shared" si="198"/>
        <v>0</v>
      </c>
      <c r="CG236">
        <f t="shared" si="212"/>
        <v>235</v>
      </c>
      <c r="CH236">
        <f t="shared" si="194"/>
        <v>235</v>
      </c>
      <c r="CI236">
        <v>131.059</v>
      </c>
      <c r="CL236">
        <f t="shared" si="213"/>
        <v>0.99994468120616864</v>
      </c>
      <c r="CM236">
        <f t="shared" si="227"/>
        <v>233</v>
      </c>
      <c r="CO236">
        <f t="shared" si="214"/>
        <v>235</v>
      </c>
      <c r="CP236">
        <f t="shared" si="193"/>
        <v>13.20669888726537</v>
      </c>
      <c r="CQ236">
        <v>34.950000000000003</v>
      </c>
      <c r="DB236">
        <f t="shared" si="215"/>
        <v>1</v>
      </c>
      <c r="DC236">
        <f t="shared" si="228"/>
        <v>233</v>
      </c>
      <c r="DK236">
        <f t="shared" si="216"/>
        <v>1</v>
      </c>
      <c r="DL236">
        <f t="shared" si="229"/>
        <v>233</v>
      </c>
      <c r="DO236">
        <f t="shared" si="199"/>
        <v>0</v>
      </c>
      <c r="DS236">
        <f t="shared" si="217"/>
        <v>0.83443644750563417</v>
      </c>
      <c r="DT236">
        <f t="shared" si="230"/>
        <v>233</v>
      </c>
      <c r="DW236">
        <f t="shared" si="200"/>
        <v>0</v>
      </c>
      <c r="EE236">
        <f t="shared" si="201"/>
        <v>0</v>
      </c>
      <c r="EI236">
        <f t="shared" si="218"/>
        <v>1</v>
      </c>
      <c r="EJ236">
        <f t="shared" si="231"/>
        <v>233</v>
      </c>
      <c r="EM236">
        <f t="shared" si="202"/>
        <v>0</v>
      </c>
      <c r="EU236">
        <f t="shared" si="203"/>
        <v>0</v>
      </c>
      <c r="EY236">
        <f t="shared" si="219"/>
        <v>0.24329384554762812</v>
      </c>
      <c r="EZ236">
        <f t="shared" si="232"/>
        <v>233</v>
      </c>
      <c r="FC236">
        <f t="shared" si="204"/>
        <v>0</v>
      </c>
      <c r="FK236">
        <f t="shared" si="205"/>
        <v>0</v>
      </c>
      <c r="FO236">
        <f t="shared" si="220"/>
        <v>1</v>
      </c>
      <c r="FP236">
        <f t="shared" si="233"/>
        <v>233</v>
      </c>
      <c r="FS236">
        <f t="shared" si="206"/>
        <v>0</v>
      </c>
      <c r="FW236">
        <f t="shared" si="221"/>
        <v>1</v>
      </c>
      <c r="FX236">
        <f t="shared" si="234"/>
        <v>233</v>
      </c>
    </row>
    <row r="237" spans="6:180" x14ac:dyDescent="0.25">
      <c r="F237">
        <f t="shared" si="207"/>
        <v>0.14477627678270638</v>
      </c>
      <c r="G237">
        <f t="shared" si="222"/>
        <v>384</v>
      </c>
      <c r="T237">
        <f t="shared" si="195"/>
        <v>0.17680233802425782</v>
      </c>
      <c r="U237">
        <f t="shared" si="223"/>
        <v>384</v>
      </c>
      <c r="AP237">
        <f t="shared" si="235"/>
        <v>0.9824019044975093</v>
      </c>
      <c r="AQ237">
        <f t="shared" si="224"/>
        <v>234</v>
      </c>
      <c r="BA237">
        <f t="shared" si="208"/>
        <v>236</v>
      </c>
      <c r="BB237">
        <v>0.83098591549295775</v>
      </c>
      <c r="BC237">
        <v>158.57913098636217</v>
      </c>
      <c r="BF237">
        <f t="shared" si="236"/>
        <v>0.99040372308306834</v>
      </c>
      <c r="BG237">
        <f t="shared" si="225"/>
        <v>234</v>
      </c>
      <c r="BJ237">
        <f t="shared" si="196"/>
        <v>0</v>
      </c>
      <c r="BQ237">
        <f t="shared" si="210"/>
        <v>236</v>
      </c>
      <c r="BR237">
        <f t="shared" si="197"/>
        <v>0.76872964169381108</v>
      </c>
      <c r="BS237">
        <v>78</v>
      </c>
      <c r="BV237">
        <f t="shared" si="211"/>
        <v>0.99999827843352629</v>
      </c>
      <c r="BW237">
        <f t="shared" si="226"/>
        <v>234</v>
      </c>
      <c r="BZ237">
        <f t="shared" si="198"/>
        <v>0</v>
      </c>
      <c r="CG237">
        <f t="shared" si="212"/>
        <v>236</v>
      </c>
      <c r="CH237">
        <f t="shared" si="194"/>
        <v>236</v>
      </c>
      <c r="CI237">
        <v>132.49199999999999</v>
      </c>
      <c r="CL237">
        <f t="shared" si="213"/>
        <v>0.99995006957322685</v>
      </c>
      <c r="CM237">
        <f t="shared" si="227"/>
        <v>234</v>
      </c>
      <c r="CO237">
        <f t="shared" si="214"/>
        <v>236</v>
      </c>
      <c r="CP237">
        <f t="shared" si="193"/>
        <v>13.262897605934585</v>
      </c>
      <c r="CQ237">
        <v>35.082000000000001</v>
      </c>
      <c r="DB237">
        <f t="shared" si="215"/>
        <v>1</v>
      </c>
      <c r="DC237">
        <f t="shared" si="228"/>
        <v>234</v>
      </c>
      <c r="DK237">
        <f t="shared" si="216"/>
        <v>1</v>
      </c>
      <c r="DL237">
        <f t="shared" si="229"/>
        <v>234</v>
      </c>
      <c r="DO237">
        <f t="shared" si="199"/>
        <v>0</v>
      </c>
      <c r="DS237">
        <f t="shared" si="217"/>
        <v>0.83761786828344253</v>
      </c>
      <c r="DT237">
        <f t="shared" si="230"/>
        <v>234</v>
      </c>
      <c r="DW237">
        <f t="shared" si="200"/>
        <v>0</v>
      </c>
      <c r="EE237">
        <f t="shared" si="201"/>
        <v>0</v>
      </c>
      <c r="EI237">
        <f t="shared" si="218"/>
        <v>1</v>
      </c>
      <c r="EJ237">
        <f t="shared" si="231"/>
        <v>234</v>
      </c>
      <c r="EM237">
        <f t="shared" si="202"/>
        <v>0</v>
      </c>
      <c r="EU237">
        <f t="shared" si="203"/>
        <v>0</v>
      </c>
      <c r="EY237">
        <f t="shared" si="219"/>
        <v>0.24580332406497524</v>
      </c>
      <c r="EZ237">
        <f t="shared" si="232"/>
        <v>234</v>
      </c>
      <c r="FC237">
        <f t="shared" si="204"/>
        <v>0</v>
      </c>
      <c r="FK237">
        <f t="shared" si="205"/>
        <v>0</v>
      </c>
      <c r="FO237">
        <f t="shared" si="220"/>
        <v>1</v>
      </c>
      <c r="FP237">
        <f t="shared" si="233"/>
        <v>234</v>
      </c>
      <c r="FS237">
        <f t="shared" si="206"/>
        <v>0</v>
      </c>
      <c r="FW237">
        <f t="shared" si="221"/>
        <v>1</v>
      </c>
      <c r="FX237">
        <f t="shared" si="234"/>
        <v>234</v>
      </c>
    </row>
    <row r="238" spans="6:180" x14ac:dyDescent="0.25">
      <c r="F238">
        <f t="shared" si="207"/>
        <v>0.14730412757634195</v>
      </c>
      <c r="G238">
        <f t="shared" si="222"/>
        <v>385</v>
      </c>
      <c r="T238">
        <f t="shared" si="195"/>
        <v>0.17841187878263817</v>
      </c>
      <c r="U238">
        <f t="shared" si="223"/>
        <v>385</v>
      </c>
      <c r="AP238">
        <f t="shared" si="235"/>
        <v>0.9835265701096908</v>
      </c>
      <c r="AQ238">
        <f t="shared" si="224"/>
        <v>235</v>
      </c>
      <c r="BA238">
        <f t="shared" si="208"/>
        <v>237</v>
      </c>
      <c r="BB238">
        <v>0.83450704225352113</v>
      </c>
      <c r="BC238">
        <v>158.59100000000001</v>
      </c>
      <c r="BF238">
        <f t="shared" si="236"/>
        <v>0.99086344694465345</v>
      </c>
      <c r="BG238">
        <f t="shared" si="225"/>
        <v>235</v>
      </c>
      <c r="BJ238">
        <f t="shared" si="196"/>
        <v>0</v>
      </c>
      <c r="BQ238">
        <f t="shared" si="210"/>
        <v>237</v>
      </c>
      <c r="BR238">
        <f t="shared" si="197"/>
        <v>0.7719869706840391</v>
      </c>
      <c r="BS238">
        <v>78</v>
      </c>
      <c r="BV238">
        <f t="shared" si="211"/>
        <v>0.99999847795459418</v>
      </c>
      <c r="BW238">
        <f t="shared" si="226"/>
        <v>235</v>
      </c>
      <c r="BZ238">
        <f t="shared" si="198"/>
        <v>0</v>
      </c>
      <c r="CG238">
        <f t="shared" si="212"/>
        <v>237</v>
      </c>
      <c r="CH238">
        <f t="shared" si="194"/>
        <v>237</v>
      </c>
      <c r="CI238">
        <v>133.56800000000001</v>
      </c>
      <c r="CL238">
        <f t="shared" si="213"/>
        <v>0.99995495973237836</v>
      </c>
      <c r="CM238">
        <f t="shared" si="227"/>
        <v>235</v>
      </c>
      <c r="CO238">
        <f t="shared" si="214"/>
        <v>237</v>
      </c>
      <c r="CP238">
        <f t="shared" si="193"/>
        <v>13.319096324603798</v>
      </c>
      <c r="CQ238">
        <v>35.392000000000003</v>
      </c>
      <c r="DB238">
        <f t="shared" si="215"/>
        <v>1</v>
      </c>
      <c r="DC238">
        <f t="shared" si="228"/>
        <v>235</v>
      </c>
      <c r="DK238">
        <f t="shared" si="216"/>
        <v>1</v>
      </c>
      <c r="DL238">
        <f t="shared" si="229"/>
        <v>235</v>
      </c>
      <c r="DO238">
        <f t="shared" si="199"/>
        <v>0</v>
      </c>
      <c r="DS238">
        <f t="shared" si="217"/>
        <v>0.84075922961425742</v>
      </c>
      <c r="DT238">
        <f t="shared" si="230"/>
        <v>235</v>
      </c>
      <c r="DW238">
        <f t="shared" si="200"/>
        <v>0</v>
      </c>
      <c r="EE238">
        <f t="shared" si="201"/>
        <v>0</v>
      </c>
      <c r="EI238">
        <f t="shared" si="218"/>
        <v>1</v>
      </c>
      <c r="EJ238">
        <f t="shared" si="231"/>
        <v>235</v>
      </c>
      <c r="EM238">
        <f t="shared" si="202"/>
        <v>0</v>
      </c>
      <c r="EU238">
        <f t="shared" si="203"/>
        <v>0</v>
      </c>
      <c r="EY238">
        <f t="shared" si="219"/>
        <v>0.24832663163597923</v>
      </c>
      <c r="EZ238">
        <f t="shared" si="232"/>
        <v>235</v>
      </c>
      <c r="FC238">
        <f t="shared" si="204"/>
        <v>0</v>
      </c>
      <c r="FK238">
        <f t="shared" si="205"/>
        <v>0</v>
      </c>
      <c r="FO238">
        <f t="shared" si="220"/>
        <v>1</v>
      </c>
      <c r="FP238">
        <f t="shared" si="233"/>
        <v>235</v>
      </c>
      <c r="FS238">
        <f t="shared" si="206"/>
        <v>0</v>
      </c>
      <c r="FW238">
        <f t="shared" si="221"/>
        <v>1</v>
      </c>
      <c r="FX238">
        <f t="shared" si="234"/>
        <v>235</v>
      </c>
    </row>
    <row r="239" spans="6:180" x14ac:dyDescent="0.25">
      <c r="F239">
        <f t="shared" si="207"/>
        <v>0.14986139097518908</v>
      </c>
      <c r="G239">
        <f t="shared" si="222"/>
        <v>386</v>
      </c>
      <c r="T239">
        <f t="shared" si="195"/>
        <v>0.18003061984024837</v>
      </c>
      <c r="U239">
        <f t="shared" si="223"/>
        <v>386</v>
      </c>
      <c r="AP239">
        <f t="shared" si="235"/>
        <v>0.98458913009239302</v>
      </c>
      <c r="AQ239">
        <f t="shared" si="224"/>
        <v>236</v>
      </c>
      <c r="BA239">
        <f t="shared" si="208"/>
        <v>238</v>
      </c>
      <c r="BB239">
        <v>0.8380281690140845</v>
      </c>
      <c r="BC239">
        <v>158.90299999999999</v>
      </c>
      <c r="BF239">
        <f t="shared" si="236"/>
        <v>0.99130377295781369</v>
      </c>
      <c r="BG239">
        <f t="shared" si="225"/>
        <v>236</v>
      </c>
      <c r="BJ239">
        <f t="shared" si="196"/>
        <v>0</v>
      </c>
      <c r="BQ239">
        <f t="shared" si="210"/>
        <v>238</v>
      </c>
      <c r="BR239">
        <f t="shared" si="197"/>
        <v>0.77524429967426711</v>
      </c>
      <c r="BS239">
        <v>79.052999999999997</v>
      </c>
      <c r="BV239">
        <f t="shared" si="211"/>
        <v>0.99999865518690434</v>
      </c>
      <c r="BW239">
        <f t="shared" si="226"/>
        <v>236</v>
      </c>
      <c r="BZ239">
        <f t="shared" si="198"/>
        <v>0</v>
      </c>
      <c r="CG239">
        <f t="shared" si="212"/>
        <v>238</v>
      </c>
      <c r="CH239">
        <f t="shared" si="194"/>
        <v>238</v>
      </c>
      <c r="CI239">
        <v>134.99299999999999</v>
      </c>
      <c r="CL239">
        <f t="shared" si="213"/>
        <v>0.99995939498939812</v>
      </c>
      <c r="CM239">
        <f t="shared" si="227"/>
        <v>236</v>
      </c>
      <c r="CO239">
        <f t="shared" si="214"/>
        <v>238</v>
      </c>
      <c r="CP239">
        <f t="shared" si="193"/>
        <v>13.375295043273013</v>
      </c>
      <c r="CQ239">
        <v>35.529000000000003</v>
      </c>
      <c r="DB239">
        <f t="shared" si="215"/>
        <v>1</v>
      </c>
      <c r="DC239">
        <f t="shared" si="228"/>
        <v>236</v>
      </c>
      <c r="DK239">
        <f t="shared" si="216"/>
        <v>1</v>
      </c>
      <c r="DL239">
        <f t="shared" si="229"/>
        <v>236</v>
      </c>
      <c r="DO239">
        <f t="shared" si="199"/>
        <v>0</v>
      </c>
      <c r="DS239">
        <f t="shared" si="217"/>
        <v>0.84386052230927822</v>
      </c>
      <c r="DT239">
        <f t="shared" si="230"/>
        <v>236</v>
      </c>
      <c r="DW239">
        <f t="shared" si="200"/>
        <v>0</v>
      </c>
      <c r="EE239">
        <f t="shared" si="201"/>
        <v>0</v>
      </c>
      <c r="EI239">
        <f t="shared" si="218"/>
        <v>1</v>
      </c>
      <c r="EJ239">
        <f t="shared" si="231"/>
        <v>236</v>
      </c>
      <c r="EM239">
        <f t="shared" si="202"/>
        <v>0</v>
      </c>
      <c r="EU239">
        <f t="shared" si="203"/>
        <v>0</v>
      </c>
      <c r="EY239">
        <f t="shared" si="219"/>
        <v>0.25086368247173607</v>
      </c>
      <c r="EZ239">
        <f t="shared" si="232"/>
        <v>236</v>
      </c>
      <c r="FC239">
        <f t="shared" si="204"/>
        <v>0</v>
      </c>
      <c r="FK239">
        <f t="shared" si="205"/>
        <v>0</v>
      </c>
      <c r="FO239">
        <f t="shared" si="220"/>
        <v>1</v>
      </c>
      <c r="FP239">
        <f t="shared" si="233"/>
        <v>236</v>
      </c>
      <c r="FS239">
        <f t="shared" si="206"/>
        <v>0</v>
      </c>
      <c r="FW239">
        <f t="shared" si="221"/>
        <v>1</v>
      </c>
      <c r="FX239">
        <f t="shared" si="234"/>
        <v>236</v>
      </c>
    </row>
    <row r="240" spans="6:180" x14ac:dyDescent="0.25">
      <c r="F240">
        <f t="shared" si="207"/>
        <v>0.15244809404404111</v>
      </c>
      <c r="G240">
        <f t="shared" si="222"/>
        <v>387</v>
      </c>
      <c r="T240">
        <f t="shared" si="195"/>
        <v>0.18165855149375304</v>
      </c>
      <c r="U240">
        <f t="shared" si="223"/>
        <v>387</v>
      </c>
      <c r="AP240">
        <f t="shared" si="235"/>
        <v>0.98559230205314796</v>
      </c>
      <c r="AQ240">
        <f t="shared" si="224"/>
        <v>237</v>
      </c>
      <c r="BA240">
        <f t="shared" si="208"/>
        <v>239</v>
      </c>
      <c r="BB240">
        <v>0.84154929577464788</v>
      </c>
      <c r="BC240">
        <v>163.69300000000001</v>
      </c>
      <c r="BF240">
        <f t="shared" si="236"/>
        <v>0.99172537889726808</v>
      </c>
      <c r="BG240">
        <f t="shared" si="225"/>
        <v>237</v>
      </c>
      <c r="BJ240">
        <f t="shared" si="196"/>
        <v>0</v>
      </c>
      <c r="BQ240">
        <f t="shared" si="210"/>
        <v>239</v>
      </c>
      <c r="BR240">
        <f t="shared" si="197"/>
        <v>0.77850162866449513</v>
      </c>
      <c r="BS240">
        <v>80.337000000000003</v>
      </c>
      <c r="BV240">
        <f t="shared" si="211"/>
        <v>0.99999881251899869</v>
      </c>
      <c r="BW240">
        <f t="shared" si="226"/>
        <v>237</v>
      </c>
      <c r="BZ240">
        <f t="shared" si="198"/>
        <v>0</v>
      </c>
      <c r="CG240">
        <f t="shared" si="212"/>
        <v>239</v>
      </c>
      <c r="CH240">
        <f t="shared" si="194"/>
        <v>239</v>
      </c>
      <c r="CI240">
        <v>135.08699999999999</v>
      </c>
      <c r="CL240">
        <f t="shared" si="213"/>
        <v>0.99996341516077802</v>
      </c>
      <c r="CM240">
        <f t="shared" si="227"/>
        <v>237</v>
      </c>
      <c r="CO240">
        <f t="shared" si="214"/>
        <v>239</v>
      </c>
      <c r="CP240">
        <f t="shared" si="193"/>
        <v>13.431493761942228</v>
      </c>
      <c r="CQ240">
        <v>35.664999999999999</v>
      </c>
      <c r="DB240">
        <f t="shared" si="215"/>
        <v>1</v>
      </c>
      <c r="DC240">
        <f t="shared" si="228"/>
        <v>237</v>
      </c>
      <c r="DK240">
        <f t="shared" si="216"/>
        <v>1</v>
      </c>
      <c r="DL240">
        <f t="shared" si="229"/>
        <v>237</v>
      </c>
      <c r="DO240">
        <f t="shared" si="199"/>
        <v>0</v>
      </c>
      <c r="DS240">
        <f t="shared" si="217"/>
        <v>0.84692175048160967</v>
      </c>
      <c r="DT240">
        <f t="shared" si="230"/>
        <v>237</v>
      </c>
      <c r="DW240">
        <f t="shared" si="200"/>
        <v>0</v>
      </c>
      <c r="EE240">
        <f t="shared" si="201"/>
        <v>0</v>
      </c>
      <c r="EI240">
        <f t="shared" si="218"/>
        <v>1</v>
      </c>
      <c r="EJ240">
        <f t="shared" si="231"/>
        <v>237</v>
      </c>
      <c r="EM240">
        <f t="shared" si="202"/>
        <v>0</v>
      </c>
      <c r="EU240">
        <f t="shared" si="203"/>
        <v>0</v>
      </c>
      <c r="EY240">
        <f t="shared" si="219"/>
        <v>0.25341438855633924</v>
      </c>
      <c r="EZ240">
        <f t="shared" si="232"/>
        <v>237</v>
      </c>
      <c r="FC240">
        <f t="shared" si="204"/>
        <v>0</v>
      </c>
      <c r="FK240">
        <f t="shared" si="205"/>
        <v>0</v>
      </c>
      <c r="FO240">
        <f t="shared" si="220"/>
        <v>1</v>
      </c>
      <c r="FP240">
        <f t="shared" si="233"/>
        <v>237</v>
      </c>
      <c r="FS240">
        <f t="shared" si="206"/>
        <v>0</v>
      </c>
      <c r="FW240">
        <f t="shared" si="221"/>
        <v>1</v>
      </c>
      <c r="FX240">
        <f t="shared" si="234"/>
        <v>237</v>
      </c>
    </row>
    <row r="241" spans="6:180" x14ac:dyDescent="0.25">
      <c r="F241">
        <f t="shared" si="207"/>
        <v>0.15506425694500886</v>
      </c>
      <c r="G241">
        <f t="shared" si="222"/>
        <v>388</v>
      </c>
      <c r="T241">
        <f t="shared" si="195"/>
        <v>0.18329566327939478</v>
      </c>
      <c r="U241">
        <f t="shared" si="223"/>
        <v>388</v>
      </c>
      <c r="AP241">
        <f t="shared" si="235"/>
        <v>0.9865387335902609</v>
      </c>
      <c r="AQ241">
        <f t="shared" si="224"/>
        <v>238</v>
      </c>
      <c r="BA241">
        <f t="shared" si="208"/>
        <v>240</v>
      </c>
      <c r="BB241">
        <v>0.84507042253521125</v>
      </c>
      <c r="BC241">
        <v>164.83500000000001</v>
      </c>
      <c r="BF241">
        <f t="shared" si="236"/>
        <v>0.99212892594851976</v>
      </c>
      <c r="BG241">
        <f t="shared" si="225"/>
        <v>238</v>
      </c>
      <c r="BJ241">
        <f t="shared" si="196"/>
        <v>0</v>
      </c>
      <c r="BQ241">
        <f t="shared" si="210"/>
        <v>240</v>
      </c>
      <c r="BR241">
        <f t="shared" si="197"/>
        <v>0.78175895765472314</v>
      </c>
      <c r="BS241">
        <v>80.710999999999999</v>
      </c>
      <c r="BV241">
        <f t="shared" si="211"/>
        <v>0.99999895209541323</v>
      </c>
      <c r="BW241">
        <f t="shared" si="226"/>
        <v>238</v>
      </c>
      <c r="BZ241">
        <f t="shared" si="198"/>
        <v>0</v>
      </c>
      <c r="CG241">
        <f t="shared" si="212"/>
        <v>240</v>
      </c>
      <c r="CH241">
        <f t="shared" si="194"/>
        <v>240</v>
      </c>
      <c r="CI241">
        <v>135.69999999999999</v>
      </c>
      <c r="CL241">
        <f t="shared" si="213"/>
        <v>0.99996705682852816</v>
      </c>
      <c r="CM241">
        <f t="shared" si="227"/>
        <v>238</v>
      </c>
      <c r="CO241">
        <f t="shared" si="214"/>
        <v>240</v>
      </c>
      <c r="CP241">
        <f t="shared" si="193"/>
        <v>13.487692480611441</v>
      </c>
      <c r="CQ241">
        <v>35.906999999999996</v>
      </c>
      <c r="DB241">
        <f t="shared" si="215"/>
        <v>1</v>
      </c>
      <c r="DC241">
        <f t="shared" si="228"/>
        <v>238</v>
      </c>
      <c r="DK241">
        <f t="shared" si="216"/>
        <v>1</v>
      </c>
      <c r="DL241">
        <f t="shared" si="229"/>
        <v>238</v>
      </c>
      <c r="DO241">
        <f t="shared" si="199"/>
        <v>0</v>
      </c>
      <c r="DS241">
        <f t="shared" si="217"/>
        <v>0.8499429313734832</v>
      </c>
      <c r="DT241">
        <f t="shared" si="230"/>
        <v>238</v>
      </c>
      <c r="DW241">
        <f t="shared" si="200"/>
        <v>0</v>
      </c>
      <c r="EE241">
        <f t="shared" si="201"/>
        <v>0</v>
      </c>
      <c r="EI241">
        <f t="shared" si="218"/>
        <v>1</v>
      </c>
      <c r="EJ241">
        <f t="shared" si="231"/>
        <v>238</v>
      </c>
      <c r="EM241">
        <f t="shared" si="202"/>
        <v>0</v>
      </c>
      <c r="EU241">
        <f t="shared" si="203"/>
        <v>0</v>
      </c>
      <c r="EY241">
        <f t="shared" si="219"/>
        <v>0.25597865965172595</v>
      </c>
      <c r="EZ241">
        <f t="shared" si="232"/>
        <v>238</v>
      </c>
      <c r="FC241">
        <f t="shared" si="204"/>
        <v>0</v>
      </c>
      <c r="FK241">
        <f t="shared" si="205"/>
        <v>0</v>
      </c>
      <c r="FO241">
        <f t="shared" si="220"/>
        <v>1</v>
      </c>
      <c r="FP241">
        <f t="shared" si="233"/>
        <v>238</v>
      </c>
      <c r="FS241">
        <f t="shared" si="206"/>
        <v>0</v>
      </c>
      <c r="FW241">
        <f t="shared" si="221"/>
        <v>1</v>
      </c>
      <c r="FX241">
        <f t="shared" si="234"/>
        <v>238</v>
      </c>
    </row>
    <row r="242" spans="6:180" x14ac:dyDescent="0.25">
      <c r="F242">
        <f t="shared" si="207"/>
        <v>0.1577098928510722</v>
      </c>
      <c r="G242">
        <f t="shared" si="222"/>
        <v>389</v>
      </c>
      <c r="T242">
        <f t="shared" si="195"/>
        <v>0.18494194396989552</v>
      </c>
      <c r="U242">
        <f t="shared" si="223"/>
        <v>389</v>
      </c>
      <c r="AP242">
        <f t="shared" si="235"/>
        <v>0.98743100075565438</v>
      </c>
      <c r="AQ242">
        <f t="shared" si="224"/>
        <v>239</v>
      </c>
      <c r="BA242">
        <f t="shared" si="208"/>
        <v>241</v>
      </c>
      <c r="BB242">
        <v>0.84859154929577463</v>
      </c>
      <c r="BC242">
        <v>164.839</v>
      </c>
      <c r="BF242">
        <f t="shared" si="236"/>
        <v>0.99251505876818213</v>
      </c>
      <c r="BG242">
        <f t="shared" si="225"/>
        <v>239</v>
      </c>
      <c r="BJ242">
        <f t="shared" si="196"/>
        <v>0</v>
      </c>
      <c r="BQ242">
        <f t="shared" si="210"/>
        <v>241</v>
      </c>
      <c r="BR242">
        <f t="shared" si="197"/>
        <v>0.78501628664495116</v>
      </c>
      <c r="BS242">
        <v>81.515000000000001</v>
      </c>
      <c r="BV242">
        <f t="shared" si="211"/>
        <v>0.9999990758402364</v>
      </c>
      <c r="BW242">
        <f t="shared" si="226"/>
        <v>239</v>
      </c>
      <c r="BZ242">
        <f t="shared" si="198"/>
        <v>0</v>
      </c>
      <c r="CG242">
        <f t="shared" si="212"/>
        <v>241</v>
      </c>
      <c r="CH242">
        <f t="shared" si="194"/>
        <v>241</v>
      </c>
      <c r="CI242">
        <v>136.19999999999999</v>
      </c>
      <c r="CL242">
        <f t="shared" si="213"/>
        <v>0.99997035357879471</v>
      </c>
      <c r="CM242">
        <f t="shared" si="227"/>
        <v>239</v>
      </c>
      <c r="CO242">
        <f t="shared" si="214"/>
        <v>241</v>
      </c>
      <c r="CP242">
        <f t="shared" ref="CP242:CP256" si="237">(CO242/($FT$15 +1))</f>
        <v>13.543891199280656</v>
      </c>
      <c r="CQ242">
        <v>36.002000000000002</v>
      </c>
      <c r="DB242">
        <f t="shared" si="215"/>
        <v>1</v>
      </c>
      <c r="DC242">
        <f t="shared" si="228"/>
        <v>239</v>
      </c>
      <c r="DK242">
        <f t="shared" si="216"/>
        <v>1</v>
      </c>
      <c r="DL242">
        <f t="shared" si="229"/>
        <v>239</v>
      </c>
      <c r="DO242">
        <f t="shared" si="199"/>
        <v>0</v>
      </c>
      <c r="DS242">
        <f t="shared" si="217"/>
        <v>0.85292409517707102</v>
      </c>
      <c r="DT242">
        <f t="shared" si="230"/>
        <v>239</v>
      </c>
      <c r="DW242">
        <f t="shared" si="200"/>
        <v>0</v>
      </c>
      <c r="EE242">
        <f t="shared" si="201"/>
        <v>0</v>
      </c>
      <c r="EI242">
        <f t="shared" si="218"/>
        <v>1</v>
      </c>
      <c r="EJ242">
        <f t="shared" si="231"/>
        <v>239</v>
      </c>
      <c r="EM242">
        <f t="shared" si="202"/>
        <v>0</v>
      </c>
      <c r="EU242">
        <f t="shared" si="203"/>
        <v>0</v>
      </c>
      <c r="EY242">
        <f t="shared" si="219"/>
        <v>0.25855640330311969</v>
      </c>
      <c r="EZ242">
        <f t="shared" si="232"/>
        <v>239</v>
      </c>
      <c r="FC242">
        <f t="shared" si="204"/>
        <v>0</v>
      </c>
      <c r="FK242">
        <f t="shared" si="205"/>
        <v>0</v>
      </c>
      <c r="FO242">
        <f t="shared" si="220"/>
        <v>1</v>
      </c>
      <c r="FP242">
        <f t="shared" si="233"/>
        <v>239</v>
      </c>
      <c r="FS242">
        <f t="shared" si="206"/>
        <v>0</v>
      </c>
      <c r="FW242">
        <f t="shared" si="221"/>
        <v>1</v>
      </c>
      <c r="FX242">
        <f t="shared" si="234"/>
        <v>239</v>
      </c>
    </row>
    <row r="243" spans="6:180" x14ac:dyDescent="0.25">
      <c r="F243">
        <f t="shared" si="207"/>
        <v>0.16038500786207288</v>
      </c>
      <c r="G243">
        <f t="shared" si="222"/>
        <v>390</v>
      </c>
      <c r="T243">
        <f t="shared" si="195"/>
        <v>0.18659738157145886</v>
      </c>
      <c r="U243">
        <f t="shared" si="223"/>
        <v>390</v>
      </c>
      <c r="AP243">
        <f t="shared" si="235"/>
        <v>0.98827160680176951</v>
      </c>
      <c r="AQ243">
        <f t="shared" si="224"/>
        <v>240</v>
      </c>
      <c r="BA243">
        <f t="shared" si="208"/>
        <v>242</v>
      </c>
      <c r="BB243">
        <v>0.852112676056338</v>
      </c>
      <c r="BC243">
        <v>165.27799999999999</v>
      </c>
      <c r="BF243">
        <f t="shared" si="236"/>
        <v>0.99288440556330138</v>
      </c>
      <c r="BG243">
        <f t="shared" si="225"/>
        <v>240</v>
      </c>
      <c r="BJ243">
        <f t="shared" si="196"/>
        <v>0</v>
      </c>
      <c r="BQ243">
        <f t="shared" si="210"/>
        <v>242</v>
      </c>
      <c r="BR243">
        <f t="shared" si="197"/>
        <v>0.78827361563517917</v>
      </c>
      <c r="BS243">
        <v>81.918000000000006</v>
      </c>
      <c r="BV243">
        <f t="shared" si="211"/>
        <v>0.99999918547854538</v>
      </c>
      <c r="BW243">
        <f t="shared" si="226"/>
        <v>240</v>
      </c>
      <c r="BZ243">
        <f t="shared" si="198"/>
        <v>0</v>
      </c>
      <c r="CG243">
        <f t="shared" si="212"/>
        <v>242</v>
      </c>
      <c r="CH243">
        <f t="shared" si="194"/>
        <v>242</v>
      </c>
      <c r="CI243">
        <v>138.761</v>
      </c>
      <c r="CL243">
        <f t="shared" si="213"/>
        <v>0.99997333622510709</v>
      </c>
      <c r="CM243">
        <f t="shared" si="227"/>
        <v>240</v>
      </c>
      <c r="CO243">
        <f t="shared" si="214"/>
        <v>242</v>
      </c>
      <c r="CP243">
        <f t="shared" si="237"/>
        <v>13.60008991794987</v>
      </c>
      <c r="CQ243">
        <v>37.823</v>
      </c>
      <c r="DB243">
        <f t="shared" si="215"/>
        <v>1</v>
      </c>
      <c r="DC243">
        <f t="shared" si="228"/>
        <v>240</v>
      </c>
      <c r="DK243">
        <f t="shared" si="216"/>
        <v>1</v>
      </c>
      <c r="DL243">
        <f t="shared" si="229"/>
        <v>240</v>
      </c>
      <c r="DO243">
        <f t="shared" si="199"/>
        <v>0</v>
      </c>
      <c r="DS243">
        <f t="shared" si="217"/>
        <v>0.85586528484912416</v>
      </c>
      <c r="DT243">
        <f t="shared" si="230"/>
        <v>240</v>
      </c>
      <c r="DW243">
        <f t="shared" si="200"/>
        <v>0</v>
      </c>
      <c r="EE243">
        <f t="shared" si="201"/>
        <v>0</v>
      </c>
      <c r="EI243">
        <f t="shared" si="218"/>
        <v>1</v>
      </c>
      <c r="EJ243">
        <f t="shared" si="231"/>
        <v>240</v>
      </c>
      <c r="EM243">
        <f t="shared" si="202"/>
        <v>0</v>
      </c>
      <c r="EU243">
        <f t="shared" si="203"/>
        <v>0</v>
      </c>
      <c r="EY243">
        <f t="shared" si="219"/>
        <v>0.26114752484506853</v>
      </c>
      <c r="EZ243">
        <f t="shared" si="232"/>
        <v>240</v>
      </c>
      <c r="FC243">
        <f t="shared" si="204"/>
        <v>0</v>
      </c>
      <c r="FK243">
        <f t="shared" si="205"/>
        <v>0</v>
      </c>
      <c r="FO243">
        <f t="shared" si="220"/>
        <v>1</v>
      </c>
      <c r="FP243">
        <f t="shared" si="233"/>
        <v>240</v>
      </c>
      <c r="FS243">
        <f t="shared" si="206"/>
        <v>0</v>
      </c>
      <c r="FW243">
        <f t="shared" si="221"/>
        <v>1</v>
      </c>
      <c r="FX243">
        <f t="shared" si="234"/>
        <v>240</v>
      </c>
    </row>
    <row r="244" spans="6:180" x14ac:dyDescent="0.25">
      <c r="F244">
        <f t="shared" si="207"/>
        <v>0.16308960092322702</v>
      </c>
      <c r="G244">
        <f t="shared" si="222"/>
        <v>391</v>
      </c>
      <c r="T244">
        <f t="shared" si="195"/>
        <v>0.18826196332087169</v>
      </c>
      <c r="U244">
        <f t="shared" si="223"/>
        <v>391</v>
      </c>
      <c r="AP244">
        <f t="shared" si="235"/>
        <v>0.98906298120068092</v>
      </c>
      <c r="AQ244">
        <f t="shared" si="224"/>
        <v>241</v>
      </c>
      <c r="BA244">
        <f t="shared" si="208"/>
        <v>243</v>
      </c>
      <c r="BB244">
        <v>0.85563380281690138</v>
      </c>
      <c r="BC244">
        <v>165.672</v>
      </c>
      <c r="BF244">
        <f t="shared" si="236"/>
        <v>0.99323757818873082</v>
      </c>
      <c r="BG244">
        <f t="shared" si="225"/>
        <v>241</v>
      </c>
      <c r="BJ244">
        <f t="shared" si="196"/>
        <v>0</v>
      </c>
      <c r="BQ244">
        <f t="shared" si="210"/>
        <v>243</v>
      </c>
      <c r="BR244">
        <f t="shared" si="197"/>
        <v>0.79153094462540718</v>
      </c>
      <c r="BS244">
        <v>82.203999999999994</v>
      </c>
      <c r="BV244">
        <f t="shared" si="211"/>
        <v>0.99999928255589388</v>
      </c>
      <c r="BW244">
        <f t="shared" si="226"/>
        <v>241</v>
      </c>
      <c r="BZ244">
        <f t="shared" si="198"/>
        <v>0</v>
      </c>
      <c r="CG244">
        <f t="shared" si="212"/>
        <v>243</v>
      </c>
      <c r="CH244">
        <f t="shared" si="194"/>
        <v>243</v>
      </c>
      <c r="CI244">
        <v>139.04</v>
      </c>
      <c r="CL244">
        <f t="shared" si="213"/>
        <v>0.99997603301704485</v>
      </c>
      <c r="CM244">
        <f t="shared" si="227"/>
        <v>241</v>
      </c>
      <c r="CO244">
        <f t="shared" si="214"/>
        <v>243</v>
      </c>
      <c r="CP244">
        <f t="shared" si="237"/>
        <v>13.656288636619085</v>
      </c>
      <c r="CQ244">
        <v>38.238999999999997</v>
      </c>
      <c r="DB244">
        <f t="shared" si="215"/>
        <v>1</v>
      </c>
      <c r="DC244">
        <f t="shared" si="228"/>
        <v>241</v>
      </c>
      <c r="DK244">
        <f t="shared" si="216"/>
        <v>1</v>
      </c>
      <c r="DL244">
        <f t="shared" si="229"/>
        <v>241</v>
      </c>
      <c r="DO244">
        <f t="shared" si="199"/>
        <v>0</v>
      </c>
      <c r="DS244">
        <f t="shared" si="217"/>
        <v>0.85876655591966733</v>
      </c>
      <c r="DT244">
        <f t="shared" si="230"/>
        <v>241</v>
      </c>
      <c r="DW244">
        <f t="shared" si="200"/>
        <v>0</v>
      </c>
      <c r="EE244">
        <f t="shared" si="201"/>
        <v>0</v>
      </c>
      <c r="EI244">
        <f t="shared" si="218"/>
        <v>1</v>
      </c>
      <c r="EJ244">
        <f t="shared" si="231"/>
        <v>241</v>
      </c>
      <c r="EM244">
        <f t="shared" si="202"/>
        <v>0</v>
      </c>
      <c r="EU244">
        <f t="shared" si="203"/>
        <v>0</v>
      </c>
      <c r="EY244">
        <f t="shared" si="219"/>
        <v>0.26375192740808118</v>
      </c>
      <c r="EZ244">
        <f t="shared" si="232"/>
        <v>241</v>
      </c>
      <c r="FC244">
        <f t="shared" si="204"/>
        <v>0</v>
      </c>
      <c r="FK244">
        <f t="shared" si="205"/>
        <v>0</v>
      </c>
      <c r="FO244">
        <f t="shared" si="220"/>
        <v>1</v>
      </c>
      <c r="FP244">
        <f t="shared" si="233"/>
        <v>241</v>
      </c>
      <c r="FS244">
        <f t="shared" si="206"/>
        <v>0</v>
      </c>
      <c r="FW244">
        <f t="shared" si="221"/>
        <v>1</v>
      </c>
      <c r="FX244">
        <f t="shared" si="234"/>
        <v>241</v>
      </c>
    </row>
    <row r="245" spans="6:180" x14ac:dyDescent="0.25">
      <c r="F245">
        <f t="shared" si="207"/>
        <v>0.16582366374623456</v>
      </c>
      <c r="G245">
        <f t="shared" si="222"/>
        <v>392</v>
      </c>
      <c r="T245">
        <f t="shared" si="195"/>
        <v>0.18993567568270894</v>
      </c>
      <c r="U245">
        <f t="shared" si="223"/>
        <v>392</v>
      </c>
      <c r="AP245">
        <f t="shared" si="235"/>
        <v>0.98980747892313692</v>
      </c>
      <c r="AQ245">
        <f t="shared" si="224"/>
        <v>242</v>
      </c>
      <c r="BA245">
        <f t="shared" si="208"/>
        <v>244</v>
      </c>
      <c r="BB245">
        <v>0.85915492957746475</v>
      </c>
      <c r="BC245">
        <v>171.33799999999999</v>
      </c>
      <c r="BF245">
        <f t="shared" si="236"/>
        <v>0.99357517226161518</v>
      </c>
      <c r="BG245">
        <f t="shared" si="225"/>
        <v>242</v>
      </c>
      <c r="BJ245">
        <f t="shared" si="196"/>
        <v>0</v>
      </c>
      <c r="BQ245">
        <f t="shared" si="210"/>
        <v>244</v>
      </c>
      <c r="BR245">
        <f t="shared" si="197"/>
        <v>0.7947882736156352</v>
      </c>
      <c r="BS245">
        <v>82.349000000000004</v>
      </c>
      <c r="BV245">
        <f t="shared" si="211"/>
        <v>0.99999936845601389</v>
      </c>
      <c r="BW245">
        <f t="shared" si="226"/>
        <v>242</v>
      </c>
      <c r="BZ245">
        <f t="shared" si="198"/>
        <v>0</v>
      </c>
      <c r="CG245">
        <f t="shared" si="212"/>
        <v>244</v>
      </c>
      <c r="CH245">
        <f t="shared" si="194"/>
        <v>244</v>
      </c>
      <c r="CI245">
        <v>139.32300000000001</v>
      </c>
      <c r="CL245">
        <f t="shared" si="213"/>
        <v>0.99997846983509275</v>
      </c>
      <c r="CM245">
        <f t="shared" si="227"/>
        <v>242</v>
      </c>
      <c r="CO245">
        <f t="shared" si="214"/>
        <v>244</v>
      </c>
      <c r="CP245">
        <f t="shared" si="237"/>
        <v>13.7124873552883</v>
      </c>
      <c r="CQ245">
        <v>39.344000000000001</v>
      </c>
      <c r="DB245">
        <f t="shared" si="215"/>
        <v>1</v>
      </c>
      <c r="DC245">
        <f t="shared" si="228"/>
        <v>242</v>
      </c>
      <c r="DK245">
        <f t="shared" si="216"/>
        <v>1</v>
      </c>
      <c r="DL245">
        <f t="shared" si="229"/>
        <v>242</v>
      </c>
      <c r="DO245">
        <f t="shared" si="199"/>
        <v>0</v>
      </c>
      <c r="DS245">
        <f t="shared" si="217"/>
        <v>0.86162797629498744</v>
      </c>
      <c r="DT245">
        <f t="shared" si="230"/>
        <v>242</v>
      </c>
      <c r="DW245">
        <f t="shared" si="200"/>
        <v>0</v>
      </c>
      <c r="EE245">
        <f t="shared" si="201"/>
        <v>0</v>
      </c>
      <c r="EI245">
        <f t="shared" si="218"/>
        <v>1</v>
      </c>
      <c r="EJ245">
        <f t="shared" si="231"/>
        <v>242</v>
      </c>
      <c r="EM245">
        <f t="shared" si="202"/>
        <v>0</v>
      </c>
      <c r="EU245">
        <f t="shared" si="203"/>
        <v>0</v>
      </c>
      <c r="EY245">
        <f t="shared" si="219"/>
        <v>0.26636951192586222</v>
      </c>
      <c r="EZ245">
        <f t="shared" si="232"/>
        <v>242</v>
      </c>
      <c r="FC245">
        <f t="shared" si="204"/>
        <v>0</v>
      </c>
      <c r="FK245">
        <f t="shared" si="205"/>
        <v>0</v>
      </c>
      <c r="FO245">
        <f t="shared" si="220"/>
        <v>1</v>
      </c>
      <c r="FP245">
        <f t="shared" si="233"/>
        <v>242</v>
      </c>
      <c r="FS245">
        <f t="shared" si="206"/>
        <v>0</v>
      </c>
      <c r="FW245">
        <f t="shared" si="221"/>
        <v>1</v>
      </c>
      <c r="FX245">
        <f t="shared" si="234"/>
        <v>242</v>
      </c>
    </row>
    <row r="246" spans="6:180" x14ac:dyDescent="0.25">
      <c r="F246">
        <f t="shared" si="207"/>
        <v>0.16858718073306464</v>
      </c>
      <c r="G246">
        <f t="shared" si="222"/>
        <v>393</v>
      </c>
      <c r="T246">
        <f t="shared" si="195"/>
        <v>0.19161850434664093</v>
      </c>
      <c r="U246">
        <f t="shared" si="223"/>
        <v>393</v>
      </c>
      <c r="AP246">
        <f t="shared" si="235"/>
        <v>0.99050737996487248</v>
      </c>
      <c r="AQ246">
        <f t="shared" si="224"/>
        <v>243</v>
      </c>
      <c r="BA246">
        <f t="shared" si="208"/>
        <v>245</v>
      </c>
      <c r="BB246">
        <v>0.86267605633802813</v>
      </c>
      <c r="BC246">
        <v>171.607</v>
      </c>
      <c r="BF246">
        <f t="shared" si="236"/>
        <v>0.99389776729205237</v>
      </c>
      <c r="BG246">
        <f t="shared" si="225"/>
        <v>243</v>
      </c>
      <c r="BJ246">
        <f t="shared" si="196"/>
        <v>0</v>
      </c>
      <c r="BQ246">
        <f t="shared" si="210"/>
        <v>245</v>
      </c>
      <c r="BR246">
        <f t="shared" si="197"/>
        <v>0.79804560260586321</v>
      </c>
      <c r="BS246">
        <v>83.132000000000005</v>
      </c>
      <c r="BV246">
        <f t="shared" si="211"/>
        <v>0.99999944441688282</v>
      </c>
      <c r="BW246">
        <f t="shared" si="226"/>
        <v>243</v>
      </c>
      <c r="BZ246">
        <f t="shared" si="198"/>
        <v>0</v>
      </c>
      <c r="CG246">
        <f t="shared" si="212"/>
        <v>245</v>
      </c>
      <c r="CH246">
        <f t="shared" ref="CH246:CH270" si="238">(CG246/($FD$15 +1))</f>
        <v>245</v>
      </c>
      <c r="CI246">
        <v>140.518</v>
      </c>
      <c r="CL246">
        <f t="shared" si="213"/>
        <v>0.99998067037242622</v>
      </c>
      <c r="CM246">
        <f t="shared" si="227"/>
        <v>243</v>
      </c>
      <c r="CO246">
        <f t="shared" si="214"/>
        <v>245</v>
      </c>
      <c r="CP246">
        <f t="shared" si="237"/>
        <v>13.768686073957513</v>
      </c>
      <c r="CQ246">
        <v>40.116</v>
      </c>
      <c r="DB246">
        <f t="shared" si="215"/>
        <v>1</v>
      </c>
      <c r="DC246">
        <f t="shared" si="228"/>
        <v>243</v>
      </c>
      <c r="DK246">
        <f t="shared" si="216"/>
        <v>1</v>
      </c>
      <c r="DL246">
        <f t="shared" si="229"/>
        <v>243</v>
      </c>
      <c r="DO246">
        <f t="shared" si="199"/>
        <v>0</v>
      </c>
      <c r="DS246">
        <f t="shared" si="217"/>
        <v>0.86444962605515474</v>
      </c>
      <c r="DT246">
        <f t="shared" si="230"/>
        <v>243</v>
      </c>
      <c r="DW246">
        <f t="shared" si="200"/>
        <v>0</v>
      </c>
      <c r="EE246">
        <f t="shared" si="201"/>
        <v>0</v>
      </c>
      <c r="EI246">
        <f t="shared" si="218"/>
        <v>1</v>
      </c>
      <c r="EJ246">
        <f t="shared" si="231"/>
        <v>243</v>
      </c>
      <c r="EM246">
        <f t="shared" si="202"/>
        <v>0</v>
      </c>
      <c r="EU246">
        <f t="shared" si="203"/>
        <v>0</v>
      </c>
      <c r="EY246">
        <f t="shared" si="219"/>
        <v>0.26900017714314667</v>
      </c>
      <c r="EZ246">
        <f t="shared" si="232"/>
        <v>243</v>
      </c>
      <c r="FC246">
        <f t="shared" si="204"/>
        <v>0</v>
      </c>
      <c r="FK246">
        <f t="shared" si="205"/>
        <v>0</v>
      </c>
      <c r="FO246">
        <f t="shared" si="220"/>
        <v>1</v>
      </c>
      <c r="FP246">
        <f t="shared" si="233"/>
        <v>243</v>
      </c>
      <c r="FS246">
        <f t="shared" si="206"/>
        <v>0</v>
      </c>
      <c r="FW246">
        <f t="shared" si="221"/>
        <v>1</v>
      </c>
      <c r="FX246">
        <f t="shared" si="234"/>
        <v>243</v>
      </c>
    </row>
    <row r="247" spans="6:180" x14ac:dyDescent="0.25">
      <c r="F247">
        <f t="shared" si="207"/>
        <v>0.17138012890249132</v>
      </c>
      <c r="G247">
        <f t="shared" si="222"/>
        <v>394</v>
      </c>
      <c r="T247">
        <f t="shared" si="195"/>
        <v>0.19331043422484512</v>
      </c>
      <c r="U247">
        <f t="shared" si="223"/>
        <v>394</v>
      </c>
      <c r="AP247">
        <f t="shared" si="235"/>
        <v>0.99116488910726552</v>
      </c>
      <c r="AQ247">
        <f t="shared" si="224"/>
        <v>244</v>
      </c>
      <c r="BA247">
        <f t="shared" si="208"/>
        <v>246</v>
      </c>
      <c r="BB247">
        <v>0.86619718309859151</v>
      </c>
      <c r="BC247">
        <v>172.857</v>
      </c>
      <c r="BF247">
        <f t="shared" si="236"/>
        <v>0.99420592682900799</v>
      </c>
      <c r="BG247">
        <f t="shared" si="225"/>
        <v>244</v>
      </c>
      <c r="BJ247">
        <f t="shared" si="196"/>
        <v>0</v>
      </c>
      <c r="BQ247">
        <f t="shared" si="210"/>
        <v>246</v>
      </c>
      <c r="BR247">
        <f t="shared" si="197"/>
        <v>0.80130293159609123</v>
      </c>
      <c r="BS247">
        <v>83.158000000000001</v>
      </c>
      <c r="BV247">
        <f t="shared" si="211"/>
        <v>0.99999951154529354</v>
      </c>
      <c r="BW247">
        <f t="shared" si="226"/>
        <v>244</v>
      </c>
      <c r="BZ247">
        <f t="shared" si="198"/>
        <v>0</v>
      </c>
      <c r="CG247">
        <f t="shared" si="212"/>
        <v>246</v>
      </c>
      <c r="CH247">
        <f t="shared" si="238"/>
        <v>246</v>
      </c>
      <c r="CI247">
        <v>140.56200000000001</v>
      </c>
      <c r="CL247">
        <f t="shared" si="213"/>
        <v>0.99998265630434802</v>
      </c>
      <c r="CM247">
        <f t="shared" si="227"/>
        <v>244</v>
      </c>
      <c r="CO247">
        <f t="shared" si="214"/>
        <v>246</v>
      </c>
      <c r="CP247">
        <f t="shared" si="237"/>
        <v>13.824884792626728</v>
      </c>
      <c r="CQ247">
        <v>43.207000000000001</v>
      </c>
      <c r="DB247">
        <f t="shared" si="215"/>
        <v>1</v>
      </c>
      <c r="DC247">
        <f t="shared" si="228"/>
        <v>244</v>
      </c>
      <c r="DK247">
        <f t="shared" si="216"/>
        <v>1</v>
      </c>
      <c r="DL247">
        <f t="shared" si="229"/>
        <v>244</v>
      </c>
      <c r="DO247">
        <f t="shared" si="199"/>
        <v>0</v>
      </c>
      <c r="DS247">
        <f t="shared" si="217"/>
        <v>0.86723159724631826</v>
      </c>
      <c r="DT247">
        <f t="shared" si="230"/>
        <v>244</v>
      </c>
      <c r="DW247">
        <f t="shared" si="200"/>
        <v>0</v>
      </c>
      <c r="EE247">
        <f t="shared" si="201"/>
        <v>0</v>
      </c>
      <c r="EI247">
        <f t="shared" si="218"/>
        <v>1</v>
      </c>
      <c r="EJ247">
        <f t="shared" si="231"/>
        <v>244</v>
      </c>
      <c r="EM247">
        <f t="shared" si="202"/>
        <v>0</v>
      </c>
      <c r="EU247">
        <f t="shared" si="203"/>
        <v>0</v>
      </c>
      <c r="EY247">
        <f t="shared" si="219"/>
        <v>0.27164381962413497</v>
      </c>
      <c r="EZ247">
        <f t="shared" si="232"/>
        <v>244</v>
      </c>
      <c r="FC247">
        <f t="shared" si="204"/>
        <v>0</v>
      </c>
      <c r="FK247">
        <f t="shared" si="205"/>
        <v>0</v>
      </c>
      <c r="FO247">
        <f t="shared" si="220"/>
        <v>1</v>
      </c>
      <c r="FP247">
        <f t="shared" si="233"/>
        <v>244</v>
      </c>
      <c r="FS247">
        <f t="shared" si="206"/>
        <v>0</v>
      </c>
      <c r="FW247">
        <f t="shared" si="221"/>
        <v>1</v>
      </c>
      <c r="FX247">
        <f t="shared" si="234"/>
        <v>244</v>
      </c>
    </row>
    <row r="248" spans="6:180" x14ac:dyDescent="0.25">
      <c r="F248">
        <f t="shared" si="207"/>
        <v>0.17420247781945464</v>
      </c>
      <c r="G248">
        <f t="shared" si="222"/>
        <v>395</v>
      </c>
      <c r="T248">
        <f t="shared" si="195"/>
        <v>0.19501144944952267</v>
      </c>
      <c r="U248">
        <f t="shared" si="223"/>
        <v>395</v>
      </c>
      <c r="AP248">
        <f t="shared" si="235"/>
        <v>0.99178213589920317</v>
      </c>
      <c r="AQ248">
        <f t="shared" si="224"/>
        <v>245</v>
      </c>
      <c r="BA248">
        <f t="shared" si="208"/>
        <v>247</v>
      </c>
      <c r="BB248">
        <v>0.86971830985915488</v>
      </c>
      <c r="BC248">
        <v>172.96100000000001</v>
      </c>
      <c r="BF248">
        <f t="shared" si="236"/>
        <v>0.9945001986205706</v>
      </c>
      <c r="BG248">
        <f t="shared" si="225"/>
        <v>245</v>
      </c>
      <c r="BJ248">
        <f t="shared" si="196"/>
        <v>0</v>
      </c>
      <c r="BQ248">
        <f t="shared" si="210"/>
        <v>247</v>
      </c>
      <c r="BR248">
        <f t="shared" si="197"/>
        <v>0.80456026058631924</v>
      </c>
      <c r="BS248">
        <v>83.5</v>
      </c>
      <c r="BV248">
        <f t="shared" si="211"/>
        <v>0.9999995708300573</v>
      </c>
      <c r="BW248">
        <f t="shared" si="226"/>
        <v>245</v>
      </c>
      <c r="BZ248">
        <f t="shared" si="198"/>
        <v>0</v>
      </c>
      <c r="CG248">
        <f t="shared" si="212"/>
        <v>247</v>
      </c>
      <c r="CH248">
        <f t="shared" si="238"/>
        <v>247</v>
      </c>
      <c r="CI248">
        <v>141.375</v>
      </c>
      <c r="CL248">
        <f t="shared" si="213"/>
        <v>0.99998444744606718</v>
      </c>
      <c r="CM248">
        <f t="shared" si="227"/>
        <v>245</v>
      </c>
      <c r="CO248">
        <f t="shared" si="214"/>
        <v>247</v>
      </c>
      <c r="CP248">
        <f t="shared" si="237"/>
        <v>13.881083511295943</v>
      </c>
      <c r="CQ248">
        <v>44.526000000000003</v>
      </c>
      <c r="DB248">
        <f t="shared" si="215"/>
        <v>1</v>
      </c>
      <c r="DC248">
        <f t="shared" si="228"/>
        <v>245</v>
      </c>
      <c r="DK248">
        <f t="shared" si="216"/>
        <v>1</v>
      </c>
      <c r="DL248">
        <f t="shared" si="229"/>
        <v>245</v>
      </c>
      <c r="DO248">
        <f t="shared" si="199"/>
        <v>0</v>
      </c>
      <c r="DS248">
        <f t="shared" si="217"/>
        <v>0.86997399366801753</v>
      </c>
      <c r="DT248">
        <f t="shared" si="230"/>
        <v>245</v>
      </c>
      <c r="DW248">
        <f t="shared" si="200"/>
        <v>0</v>
      </c>
      <c r="EE248">
        <f t="shared" si="201"/>
        <v>0</v>
      </c>
      <c r="EI248">
        <f t="shared" si="218"/>
        <v>1</v>
      </c>
      <c r="EJ248">
        <f t="shared" si="231"/>
        <v>245</v>
      </c>
      <c r="EM248">
        <f t="shared" si="202"/>
        <v>0</v>
      </c>
      <c r="EU248">
        <f t="shared" si="203"/>
        <v>0</v>
      </c>
      <c r="EY248">
        <f t="shared" si="219"/>
        <v>0.27430033376152763</v>
      </c>
      <c r="EZ248">
        <f t="shared" si="232"/>
        <v>245</v>
      </c>
      <c r="FC248">
        <f t="shared" si="204"/>
        <v>0</v>
      </c>
      <c r="FK248">
        <f t="shared" si="205"/>
        <v>0</v>
      </c>
      <c r="FO248">
        <f t="shared" si="220"/>
        <v>1</v>
      </c>
      <c r="FP248">
        <f t="shared" si="233"/>
        <v>245</v>
      </c>
      <c r="FS248">
        <f t="shared" si="206"/>
        <v>0</v>
      </c>
      <c r="FW248">
        <f t="shared" si="221"/>
        <v>1</v>
      </c>
      <c r="FX248">
        <f t="shared" si="234"/>
        <v>245</v>
      </c>
    </row>
    <row r="249" spans="6:180" x14ac:dyDescent="0.25">
      <c r="F249">
        <f t="shared" si="207"/>
        <v>0.17705418952732185</v>
      </c>
      <c r="G249">
        <f t="shared" si="222"/>
        <v>396</v>
      </c>
      <c r="T249">
        <f t="shared" si="195"/>
        <v>0.19672153337052181</v>
      </c>
      <c r="U249">
        <f t="shared" si="223"/>
        <v>396</v>
      </c>
      <c r="AP249">
        <f t="shared" si="235"/>
        <v>0.99236117484689912</v>
      </c>
      <c r="AQ249">
        <f t="shared" si="224"/>
        <v>246</v>
      </c>
      <c r="BA249">
        <f t="shared" si="208"/>
        <v>248</v>
      </c>
      <c r="BB249">
        <v>0.87323943661971826</v>
      </c>
      <c r="BC249">
        <v>172.96100000000001</v>
      </c>
      <c r="BF249">
        <f t="shared" si="236"/>
        <v>0.99478111478764586</v>
      </c>
      <c r="BG249">
        <f t="shared" si="225"/>
        <v>246</v>
      </c>
      <c r="BJ249">
        <f t="shared" si="196"/>
        <v>0</v>
      </c>
      <c r="BQ249">
        <f t="shared" si="210"/>
        <v>248</v>
      </c>
      <c r="BR249">
        <f t="shared" si="197"/>
        <v>0.80781758957654726</v>
      </c>
      <c r="BS249">
        <v>83.528999999999996</v>
      </c>
      <c r="BV249">
        <f t="shared" si="211"/>
        <v>0.99999962315395763</v>
      </c>
      <c r="BW249">
        <f t="shared" si="226"/>
        <v>246</v>
      </c>
      <c r="BZ249">
        <f t="shared" si="198"/>
        <v>0</v>
      </c>
      <c r="CG249">
        <f t="shared" si="212"/>
        <v>248</v>
      </c>
      <c r="CH249">
        <f t="shared" si="238"/>
        <v>248</v>
      </c>
      <c r="CI249">
        <v>144.672</v>
      </c>
      <c r="CL249">
        <f t="shared" si="213"/>
        <v>0.99998606189948813</v>
      </c>
      <c r="CM249">
        <f t="shared" si="227"/>
        <v>246</v>
      </c>
      <c r="CO249">
        <f t="shared" si="214"/>
        <v>248</v>
      </c>
      <c r="CP249">
        <f t="shared" si="237"/>
        <v>13.937282229965156</v>
      </c>
      <c r="CQ249">
        <v>45.65</v>
      </c>
      <c r="DB249">
        <f t="shared" si="215"/>
        <v>1</v>
      </c>
      <c r="DC249">
        <f t="shared" si="228"/>
        <v>246</v>
      </c>
      <c r="DK249">
        <f t="shared" si="216"/>
        <v>1</v>
      </c>
      <c r="DL249">
        <f t="shared" si="229"/>
        <v>246</v>
      </c>
      <c r="DO249">
        <f t="shared" si="199"/>
        <v>0</v>
      </c>
      <c r="DS249">
        <f t="shared" si="217"/>
        <v>0.87267693065575502</v>
      </c>
      <c r="DT249">
        <f t="shared" si="230"/>
        <v>246</v>
      </c>
      <c r="DW249">
        <f t="shared" si="200"/>
        <v>0</v>
      </c>
      <c r="EE249">
        <f t="shared" si="201"/>
        <v>0</v>
      </c>
      <c r="EI249">
        <f t="shared" si="218"/>
        <v>1</v>
      </c>
      <c r="EJ249">
        <f t="shared" si="231"/>
        <v>246</v>
      </c>
      <c r="EM249">
        <f t="shared" si="202"/>
        <v>0</v>
      </c>
      <c r="EU249">
        <f t="shared" si="203"/>
        <v>0</v>
      </c>
      <c r="EY249">
        <f t="shared" si="219"/>
        <v>0.27696961178616125</v>
      </c>
      <c r="EZ249">
        <f t="shared" si="232"/>
        <v>246</v>
      </c>
      <c r="FC249">
        <f t="shared" si="204"/>
        <v>0</v>
      </c>
      <c r="FK249">
        <f t="shared" si="205"/>
        <v>0</v>
      </c>
      <c r="FO249">
        <f t="shared" si="220"/>
        <v>1</v>
      </c>
      <c r="FP249">
        <f t="shared" si="233"/>
        <v>246</v>
      </c>
      <c r="FS249">
        <f t="shared" si="206"/>
        <v>0</v>
      </c>
      <c r="FW249">
        <f t="shared" si="221"/>
        <v>1</v>
      </c>
      <c r="FX249">
        <f t="shared" si="234"/>
        <v>246</v>
      </c>
    </row>
    <row r="250" spans="6:180" x14ac:dyDescent="0.25">
      <c r="F250">
        <f t="shared" si="207"/>
        <v>0.17993521848311875</v>
      </c>
      <c r="G250">
        <f t="shared" si="222"/>
        <v>397</v>
      </c>
      <c r="T250">
        <f t="shared" si="195"/>
        <v>0.19844066855306786</v>
      </c>
      <c r="U250">
        <f t="shared" si="223"/>
        <v>397</v>
      </c>
      <c r="AP250">
        <f t="shared" si="235"/>
        <v>0.99290398579834982</v>
      </c>
      <c r="AQ250">
        <f t="shared" si="224"/>
        <v>247</v>
      </c>
      <c r="BA250">
        <f t="shared" si="208"/>
        <v>249</v>
      </c>
      <c r="BB250">
        <v>0.87676056338028174</v>
      </c>
      <c r="BC250">
        <v>173</v>
      </c>
      <c r="BF250">
        <f t="shared" si="236"/>
        <v>0.99504919201020392</v>
      </c>
      <c r="BG250">
        <f t="shared" si="225"/>
        <v>247</v>
      </c>
      <c r="BJ250">
        <f t="shared" si="196"/>
        <v>0</v>
      </c>
      <c r="BQ250">
        <f t="shared" si="210"/>
        <v>249</v>
      </c>
      <c r="BR250">
        <f t="shared" si="197"/>
        <v>0.81107491856677527</v>
      </c>
      <c r="BS250">
        <v>87.009</v>
      </c>
      <c r="BV250">
        <f t="shared" si="211"/>
        <v>0.99999966930456441</v>
      </c>
      <c r="BW250">
        <f t="shared" si="226"/>
        <v>247</v>
      </c>
      <c r="BZ250">
        <f t="shared" si="198"/>
        <v>0</v>
      </c>
      <c r="CG250">
        <f t="shared" si="212"/>
        <v>249</v>
      </c>
      <c r="CH250">
        <f t="shared" si="238"/>
        <v>249</v>
      </c>
      <c r="CI250">
        <v>147</v>
      </c>
      <c r="CL250">
        <f t="shared" si="213"/>
        <v>0.99998751618965187</v>
      </c>
      <c r="CM250">
        <f t="shared" si="227"/>
        <v>247</v>
      </c>
      <c r="CO250">
        <f t="shared" si="214"/>
        <v>249</v>
      </c>
      <c r="CP250">
        <f t="shared" si="237"/>
        <v>13.993480948634371</v>
      </c>
      <c r="CQ250">
        <v>49.875999999999998</v>
      </c>
      <c r="DB250">
        <f t="shared" si="215"/>
        <v>1</v>
      </c>
      <c r="DC250">
        <f t="shared" si="228"/>
        <v>247</v>
      </c>
      <c r="DK250">
        <f t="shared" si="216"/>
        <v>1</v>
      </c>
      <c r="DL250">
        <f t="shared" si="229"/>
        <v>247</v>
      </c>
      <c r="DO250">
        <f t="shared" si="199"/>
        <v>0</v>
      </c>
      <c r="DS250">
        <f t="shared" si="217"/>
        <v>0.87534053485907726</v>
      </c>
      <c r="DT250">
        <f t="shared" si="230"/>
        <v>247</v>
      </c>
      <c r="DW250">
        <f t="shared" si="200"/>
        <v>0</v>
      </c>
      <c r="EE250">
        <f t="shared" si="201"/>
        <v>0</v>
      </c>
      <c r="EI250">
        <f t="shared" si="218"/>
        <v>1</v>
      </c>
      <c r="EJ250">
        <f t="shared" si="231"/>
        <v>247</v>
      </c>
      <c r="EM250">
        <f t="shared" si="202"/>
        <v>0</v>
      </c>
      <c r="EU250">
        <f t="shared" si="203"/>
        <v>0</v>
      </c>
      <c r="EY250">
        <f t="shared" si="219"/>
        <v>0.27965154377724477</v>
      </c>
      <c r="EZ250">
        <f t="shared" si="232"/>
        <v>247</v>
      </c>
      <c r="FC250">
        <f t="shared" si="204"/>
        <v>0</v>
      </c>
      <c r="FK250">
        <f t="shared" si="205"/>
        <v>0</v>
      </c>
      <c r="FO250">
        <f t="shared" si="220"/>
        <v>1</v>
      </c>
      <c r="FP250">
        <f t="shared" si="233"/>
        <v>247</v>
      </c>
      <c r="FS250">
        <f t="shared" si="206"/>
        <v>0</v>
      </c>
      <c r="FW250">
        <f t="shared" si="221"/>
        <v>1</v>
      </c>
      <c r="FX250">
        <f t="shared" si="234"/>
        <v>247</v>
      </c>
    </row>
    <row r="251" spans="6:180" x14ac:dyDescent="0.25">
      <c r="F251">
        <f t="shared" si="207"/>
        <v>0.18284551149580425</v>
      </c>
      <c r="G251">
        <f t="shared" si="222"/>
        <v>398</v>
      </c>
      <c r="T251">
        <f t="shared" si="195"/>
        <v>0.2001688367756024</v>
      </c>
      <c r="U251">
        <f t="shared" si="223"/>
        <v>398</v>
      </c>
      <c r="AP251">
        <f t="shared" si="235"/>
        <v>0.99341247450912862</v>
      </c>
      <c r="AQ251">
        <f t="shared" si="224"/>
        <v>248</v>
      </c>
      <c r="BA251">
        <f t="shared" si="208"/>
        <v>250</v>
      </c>
      <c r="BB251">
        <v>0.88028169014084512</v>
      </c>
      <c r="BC251">
        <v>173</v>
      </c>
      <c r="BF251">
        <f t="shared" si="236"/>
        <v>0.99530493172520829</v>
      </c>
      <c r="BG251">
        <f t="shared" si="225"/>
        <v>248</v>
      </c>
      <c r="BJ251">
        <f t="shared" si="196"/>
        <v>0</v>
      </c>
      <c r="BQ251">
        <f t="shared" si="210"/>
        <v>250</v>
      </c>
      <c r="BR251">
        <f t="shared" si="197"/>
        <v>0.81433224755700329</v>
      </c>
      <c r="BS251">
        <v>87.751000000000005</v>
      </c>
      <c r="BV251">
        <f t="shared" si="211"/>
        <v>0.99999970998400822</v>
      </c>
      <c r="BW251">
        <f t="shared" si="226"/>
        <v>248</v>
      </c>
      <c r="BZ251">
        <f t="shared" si="198"/>
        <v>0</v>
      </c>
      <c r="CG251">
        <f t="shared" si="212"/>
        <v>250</v>
      </c>
      <c r="CH251">
        <f t="shared" si="238"/>
        <v>250</v>
      </c>
      <c r="CI251">
        <v>148.23701374812117</v>
      </c>
      <c r="CL251">
        <f t="shared" si="213"/>
        <v>0.99998882539144396</v>
      </c>
      <c r="CM251">
        <f t="shared" si="227"/>
        <v>248</v>
      </c>
      <c r="CO251">
        <f t="shared" si="214"/>
        <v>250</v>
      </c>
      <c r="CP251">
        <f t="shared" si="237"/>
        <v>14.049679667303586</v>
      </c>
      <c r="CQ251">
        <v>50.189</v>
      </c>
      <c r="DB251">
        <f t="shared" si="215"/>
        <v>1</v>
      </c>
      <c r="DC251">
        <f t="shared" si="228"/>
        <v>248</v>
      </c>
      <c r="DK251">
        <f t="shared" si="216"/>
        <v>1</v>
      </c>
      <c r="DL251">
        <f t="shared" si="229"/>
        <v>248</v>
      </c>
      <c r="DO251">
        <f t="shared" si="199"/>
        <v>0</v>
      </c>
      <c r="DS251">
        <f t="shared" si="217"/>
        <v>0.87796494401540748</v>
      </c>
      <c r="DT251">
        <f t="shared" si="230"/>
        <v>248</v>
      </c>
      <c r="DW251">
        <f t="shared" si="200"/>
        <v>0</v>
      </c>
      <c r="EE251">
        <f t="shared" si="201"/>
        <v>0</v>
      </c>
      <c r="EI251">
        <f t="shared" si="218"/>
        <v>1</v>
      </c>
      <c r="EJ251">
        <f t="shared" si="231"/>
        <v>248</v>
      </c>
      <c r="EM251">
        <f t="shared" si="202"/>
        <v>0</v>
      </c>
      <c r="EU251">
        <f t="shared" si="203"/>
        <v>0</v>
      </c>
      <c r="EY251">
        <f t="shared" si="219"/>
        <v>0.282346017673195</v>
      </c>
      <c r="EZ251">
        <f t="shared" si="232"/>
        <v>248</v>
      </c>
      <c r="FC251">
        <f t="shared" si="204"/>
        <v>0</v>
      </c>
      <c r="FK251">
        <f t="shared" si="205"/>
        <v>0</v>
      </c>
      <c r="FO251">
        <f t="shared" si="220"/>
        <v>1</v>
      </c>
      <c r="FP251">
        <f t="shared" si="233"/>
        <v>248</v>
      </c>
      <c r="FS251">
        <f t="shared" si="206"/>
        <v>0</v>
      </c>
      <c r="FW251">
        <f t="shared" si="221"/>
        <v>1</v>
      </c>
      <c r="FX251">
        <f t="shared" si="234"/>
        <v>248</v>
      </c>
    </row>
    <row r="252" spans="6:180" x14ac:dyDescent="0.25">
      <c r="F252">
        <f t="shared" si="207"/>
        <v>0.18578500766765552</v>
      </c>
      <c r="G252">
        <f t="shared" si="222"/>
        <v>399</v>
      </c>
      <c r="T252">
        <f t="shared" si="195"/>
        <v>0.20190601902773106</v>
      </c>
      <c r="U252">
        <f t="shared" si="223"/>
        <v>399</v>
      </c>
      <c r="AP252">
        <f t="shared" si="235"/>
        <v>0.99388847337629305</v>
      </c>
      <c r="AQ252">
        <f t="shared" si="224"/>
        <v>249</v>
      </c>
      <c r="BA252">
        <f t="shared" si="208"/>
        <v>251</v>
      </c>
      <c r="BB252">
        <v>0.88380281690140849</v>
      </c>
      <c r="BC252">
        <v>173.00299999999999</v>
      </c>
      <c r="BF252">
        <f t="shared" si="236"/>
        <v>0.9955488203353714</v>
      </c>
      <c r="BG252">
        <f t="shared" si="225"/>
        <v>249</v>
      </c>
      <c r="BJ252">
        <f t="shared" si="196"/>
        <v>0</v>
      </c>
      <c r="BQ252">
        <f t="shared" si="210"/>
        <v>251</v>
      </c>
      <c r="BR252">
        <f t="shared" si="197"/>
        <v>0.8175895765472313</v>
      </c>
      <c r="BS252">
        <v>88.192999999999998</v>
      </c>
      <c r="BV252">
        <f t="shared" si="211"/>
        <v>0.99999974581781004</v>
      </c>
      <c r="BW252">
        <f t="shared" si="226"/>
        <v>249</v>
      </c>
      <c r="BZ252">
        <f t="shared" si="198"/>
        <v>0</v>
      </c>
      <c r="CG252">
        <f t="shared" si="212"/>
        <v>251</v>
      </c>
      <c r="CH252">
        <f t="shared" si="238"/>
        <v>251</v>
      </c>
      <c r="CI252">
        <v>148.94999999999999</v>
      </c>
      <c r="CL252">
        <f t="shared" si="213"/>
        <v>0.99999000324715659</v>
      </c>
      <c r="CM252">
        <f t="shared" si="227"/>
        <v>249</v>
      </c>
      <c r="CO252">
        <f t="shared" si="214"/>
        <v>251</v>
      </c>
      <c r="CP252">
        <f t="shared" si="237"/>
        <v>14.105878385972799</v>
      </c>
      <c r="CQ252">
        <v>50.984000000000002</v>
      </c>
      <c r="DB252">
        <f t="shared" si="215"/>
        <v>1</v>
      </c>
      <c r="DC252">
        <f t="shared" si="228"/>
        <v>249</v>
      </c>
      <c r="DK252">
        <f t="shared" si="216"/>
        <v>1</v>
      </c>
      <c r="DL252">
        <f t="shared" si="229"/>
        <v>249</v>
      </c>
      <c r="DO252">
        <f t="shared" si="199"/>
        <v>0</v>
      </c>
      <c r="DS252">
        <f t="shared" si="217"/>
        <v>0.88055030671988155</v>
      </c>
      <c r="DT252">
        <f t="shared" si="230"/>
        <v>249</v>
      </c>
      <c r="DW252">
        <f t="shared" si="200"/>
        <v>0</v>
      </c>
      <c r="EE252">
        <f t="shared" si="201"/>
        <v>0</v>
      </c>
      <c r="EI252">
        <f t="shared" si="218"/>
        <v>1</v>
      </c>
      <c r="EJ252">
        <f t="shared" si="231"/>
        <v>249</v>
      </c>
      <c r="EM252">
        <f t="shared" si="202"/>
        <v>0</v>
      </c>
      <c r="EU252">
        <f t="shared" si="203"/>
        <v>0</v>
      </c>
      <c r="EY252">
        <f t="shared" si="219"/>
        <v>0.28505291928307236</v>
      </c>
      <c r="EZ252">
        <f t="shared" si="232"/>
        <v>249</v>
      </c>
      <c r="FC252">
        <f t="shared" si="204"/>
        <v>0</v>
      </c>
      <c r="FK252">
        <f t="shared" si="205"/>
        <v>0</v>
      </c>
      <c r="FO252">
        <f t="shared" si="220"/>
        <v>1</v>
      </c>
      <c r="FP252">
        <f t="shared" si="233"/>
        <v>249</v>
      </c>
      <c r="FS252">
        <f t="shared" si="206"/>
        <v>0</v>
      </c>
      <c r="FW252">
        <f t="shared" si="221"/>
        <v>1</v>
      </c>
      <c r="FX252">
        <f t="shared" si="234"/>
        <v>249</v>
      </c>
    </row>
    <row r="253" spans="6:180" x14ac:dyDescent="0.25">
      <c r="F253">
        <f t="shared" si="207"/>
        <v>0.18875363833883269</v>
      </c>
      <c r="G253">
        <f t="shared" si="222"/>
        <v>400</v>
      </c>
      <c r="T253">
        <f t="shared" si="195"/>
        <v>0.20365219550828154</v>
      </c>
      <c r="U253">
        <f t="shared" si="223"/>
        <v>400</v>
      </c>
      <c r="AP253">
        <f t="shared" si="235"/>
        <v>0.99433374232731575</v>
      </c>
      <c r="AQ253">
        <f t="shared" si="224"/>
        <v>250</v>
      </c>
      <c r="BA253">
        <f t="shared" si="208"/>
        <v>252</v>
      </c>
      <c r="BB253">
        <v>0.88732394366197187</v>
      </c>
      <c r="BC253">
        <v>173.00899999999999</v>
      </c>
      <c r="BF253">
        <f t="shared" si="236"/>
        <v>0.99578132942790187</v>
      </c>
      <c r="BG253">
        <f t="shared" si="225"/>
        <v>250</v>
      </c>
      <c r="BJ253">
        <f t="shared" si="196"/>
        <v>0</v>
      </c>
      <c r="BQ253">
        <f t="shared" si="210"/>
        <v>252</v>
      </c>
      <c r="BR253">
        <f t="shared" si="197"/>
        <v>0.82084690553745931</v>
      </c>
      <c r="BS253">
        <v>89.016000000000005</v>
      </c>
      <c r="BV253">
        <f t="shared" si="211"/>
        <v>0.99999977736284806</v>
      </c>
      <c r="BW253">
        <f t="shared" si="226"/>
        <v>250</v>
      </c>
      <c r="BZ253">
        <f t="shared" si="198"/>
        <v>0</v>
      </c>
      <c r="CG253">
        <f t="shared" si="212"/>
        <v>252</v>
      </c>
      <c r="CH253">
        <f t="shared" si="238"/>
        <v>252</v>
      </c>
      <c r="CI253">
        <v>150</v>
      </c>
      <c r="CL253">
        <f t="shared" si="213"/>
        <v>0.99999106227547008</v>
      </c>
      <c r="CM253">
        <f t="shared" si="227"/>
        <v>250</v>
      </c>
      <c r="CO253">
        <f t="shared" si="214"/>
        <v>252</v>
      </c>
      <c r="CP253">
        <f t="shared" si="237"/>
        <v>14.162077104642014</v>
      </c>
      <c r="CQ253">
        <v>55.328000000000003</v>
      </c>
      <c r="DB253">
        <f t="shared" si="215"/>
        <v>1</v>
      </c>
      <c r="DC253">
        <f t="shared" si="228"/>
        <v>250</v>
      </c>
      <c r="DK253">
        <f t="shared" si="216"/>
        <v>1</v>
      </c>
      <c r="DL253">
        <f t="shared" si="229"/>
        <v>250</v>
      </c>
      <c r="DO253">
        <f t="shared" si="199"/>
        <v>0</v>
      </c>
      <c r="DS253">
        <f t="shared" si="217"/>
        <v>0.88309678219143006</v>
      </c>
      <c r="DT253">
        <f t="shared" si="230"/>
        <v>250</v>
      </c>
      <c r="DW253">
        <f t="shared" si="200"/>
        <v>0</v>
      </c>
      <c r="EE253">
        <f t="shared" si="201"/>
        <v>0</v>
      </c>
      <c r="EI253">
        <f t="shared" si="218"/>
        <v>1</v>
      </c>
      <c r="EJ253">
        <f t="shared" si="231"/>
        <v>250</v>
      </c>
      <c r="EM253">
        <f t="shared" si="202"/>
        <v>0</v>
      </c>
      <c r="EU253">
        <f t="shared" si="203"/>
        <v>0</v>
      </c>
      <c r="EY253">
        <f t="shared" si="219"/>
        <v>0.28777213229861498</v>
      </c>
      <c r="EZ253">
        <f t="shared" si="232"/>
        <v>250</v>
      </c>
      <c r="FC253">
        <f t="shared" si="204"/>
        <v>0</v>
      </c>
      <c r="FK253">
        <f t="shared" si="205"/>
        <v>0</v>
      </c>
      <c r="FO253">
        <f t="shared" si="220"/>
        <v>1</v>
      </c>
      <c r="FP253">
        <f t="shared" si="233"/>
        <v>250</v>
      </c>
      <c r="FS253">
        <f t="shared" si="206"/>
        <v>0</v>
      </c>
      <c r="FW253">
        <f t="shared" si="221"/>
        <v>1</v>
      </c>
      <c r="FX253">
        <f t="shared" si="234"/>
        <v>250</v>
      </c>
    </row>
    <row r="254" spans="6:180" x14ac:dyDescent="0.25">
      <c r="F254">
        <f t="shared" si="207"/>
        <v>0.19175132703518807</v>
      </c>
      <c r="G254">
        <f t="shared" si="222"/>
        <v>401</v>
      </c>
      <c r="T254">
        <f t="shared" si="195"/>
        <v>0.20540734562347357</v>
      </c>
      <c r="U254">
        <f t="shared" si="223"/>
        <v>401</v>
      </c>
      <c r="AP254">
        <f t="shared" si="235"/>
        <v>0.99474996985113739</v>
      </c>
      <c r="AQ254">
        <f t="shared" si="224"/>
        <v>251</v>
      </c>
      <c r="BA254">
        <f t="shared" si="208"/>
        <v>253</v>
      </c>
      <c r="BB254">
        <v>0.89084507042253525</v>
      </c>
      <c r="BC254">
        <v>173.065</v>
      </c>
      <c r="BF254">
        <f t="shared" si="236"/>
        <v>0.9960029160024233</v>
      </c>
      <c r="BG254">
        <f t="shared" si="225"/>
        <v>251</v>
      </c>
      <c r="BJ254">
        <f t="shared" si="196"/>
        <v>0</v>
      </c>
      <c r="BQ254">
        <f t="shared" si="210"/>
        <v>253</v>
      </c>
      <c r="BR254">
        <f t="shared" si="197"/>
        <v>0.82410423452768733</v>
      </c>
      <c r="BS254">
        <v>89.813000000000002</v>
      </c>
      <c r="BV254">
        <f t="shared" si="211"/>
        <v>0.99999980511454301</v>
      </c>
      <c r="BW254">
        <f t="shared" si="226"/>
        <v>251</v>
      </c>
      <c r="BZ254">
        <f t="shared" si="198"/>
        <v>0</v>
      </c>
      <c r="CG254">
        <f t="shared" si="212"/>
        <v>253</v>
      </c>
      <c r="CH254">
        <f t="shared" si="238"/>
        <v>253</v>
      </c>
      <c r="CI254">
        <v>150.24600000000001</v>
      </c>
      <c r="CL254">
        <f t="shared" si="213"/>
        <v>0.99999201387238879</v>
      </c>
      <c r="CM254">
        <f t="shared" si="227"/>
        <v>251</v>
      </c>
      <c r="CO254">
        <f t="shared" si="214"/>
        <v>253</v>
      </c>
      <c r="CP254">
        <f t="shared" si="237"/>
        <v>14.218275823311227</v>
      </c>
      <c r="CQ254">
        <v>62.042000000000002</v>
      </c>
      <c r="DB254">
        <f t="shared" si="215"/>
        <v>1</v>
      </c>
      <c r="DC254">
        <f t="shared" si="228"/>
        <v>251</v>
      </c>
      <c r="DK254">
        <f t="shared" si="216"/>
        <v>1</v>
      </c>
      <c r="DL254">
        <f t="shared" si="229"/>
        <v>251</v>
      </c>
      <c r="DO254">
        <f t="shared" si="199"/>
        <v>0</v>
      </c>
      <c r="DS254">
        <f t="shared" si="217"/>
        <v>0.88560454003535904</v>
      </c>
      <c r="DT254">
        <f t="shared" si="230"/>
        <v>251</v>
      </c>
      <c r="DW254">
        <f t="shared" si="200"/>
        <v>0</v>
      </c>
      <c r="EE254">
        <f t="shared" si="201"/>
        <v>0</v>
      </c>
      <c r="EI254">
        <f t="shared" si="218"/>
        <v>1</v>
      </c>
      <c r="EJ254">
        <f t="shared" si="231"/>
        <v>251</v>
      </c>
      <c r="EM254">
        <f t="shared" si="202"/>
        <v>0</v>
      </c>
      <c r="EU254">
        <f t="shared" si="203"/>
        <v>0</v>
      </c>
      <c r="EY254">
        <f t="shared" si="219"/>
        <v>0.29050353830686998</v>
      </c>
      <c r="EZ254">
        <f t="shared" si="232"/>
        <v>251</v>
      </c>
      <c r="FC254">
        <f t="shared" si="204"/>
        <v>0</v>
      </c>
      <c r="FK254">
        <f t="shared" si="205"/>
        <v>0</v>
      </c>
      <c r="FO254">
        <f t="shared" si="220"/>
        <v>1</v>
      </c>
      <c r="FP254">
        <f t="shared" si="233"/>
        <v>251</v>
      </c>
      <c r="FS254">
        <f t="shared" si="206"/>
        <v>0</v>
      </c>
      <c r="FW254">
        <f t="shared" si="221"/>
        <v>1</v>
      </c>
      <c r="FX254">
        <f t="shared" si="234"/>
        <v>251</v>
      </c>
    </row>
    <row r="255" spans="6:180" x14ac:dyDescent="0.25">
      <c r="F255">
        <f t="shared" si="207"/>
        <v>0.19477798941938548</v>
      </c>
      <c r="G255">
        <f t="shared" si="222"/>
        <v>402</v>
      </c>
      <c r="T255">
        <f t="shared" si="195"/>
        <v>0.2071714479852001</v>
      </c>
      <c r="U255">
        <f t="shared" si="223"/>
        <v>402</v>
      </c>
      <c r="AP255">
        <f t="shared" si="235"/>
        <v>0.99513877415868024</v>
      </c>
      <c r="AQ255">
        <f t="shared" si="224"/>
        <v>252</v>
      </c>
      <c r="BA255">
        <f t="shared" si="208"/>
        <v>254</v>
      </c>
      <c r="BB255">
        <v>0.89436619718309862</v>
      </c>
      <c r="BC255">
        <v>175</v>
      </c>
      <c r="BF255">
        <f t="shared" si="236"/>
        <v>0.99621402270726866</v>
      </c>
      <c r="BG255">
        <f t="shared" si="225"/>
        <v>252</v>
      </c>
      <c r="BJ255">
        <f t="shared" si="196"/>
        <v>0</v>
      </c>
      <c r="BQ255">
        <f t="shared" si="210"/>
        <v>254</v>
      </c>
      <c r="BR255">
        <f t="shared" si="197"/>
        <v>0.82736156351791534</v>
      </c>
      <c r="BS255">
        <v>90.56</v>
      </c>
      <c r="BV255">
        <f t="shared" si="211"/>
        <v>0.99999982951333111</v>
      </c>
      <c r="BW255">
        <f t="shared" si="226"/>
        <v>252</v>
      </c>
      <c r="BZ255">
        <f t="shared" si="198"/>
        <v>0</v>
      </c>
      <c r="CG255">
        <f t="shared" si="212"/>
        <v>254</v>
      </c>
      <c r="CH255">
        <f t="shared" si="238"/>
        <v>254</v>
      </c>
      <c r="CI255">
        <v>151.928</v>
      </c>
      <c r="CL255">
        <f t="shared" si="213"/>
        <v>0.99999286840464374</v>
      </c>
      <c r="CM255">
        <f t="shared" si="227"/>
        <v>252</v>
      </c>
      <c r="CO255">
        <f t="shared" si="214"/>
        <v>254</v>
      </c>
      <c r="CP255">
        <f t="shared" si="237"/>
        <v>14.274474541980442</v>
      </c>
      <c r="CQ255">
        <v>67.08</v>
      </c>
      <c r="DB255">
        <f t="shared" si="215"/>
        <v>1</v>
      </c>
      <c r="DC255">
        <f t="shared" si="228"/>
        <v>252</v>
      </c>
      <c r="DK255">
        <f t="shared" si="216"/>
        <v>1</v>
      </c>
      <c r="DL255">
        <f t="shared" si="229"/>
        <v>252</v>
      </c>
      <c r="DO255">
        <f t="shared" si="199"/>
        <v>0</v>
      </c>
      <c r="DS255">
        <f t="shared" si="217"/>
        <v>0.88807376000267335</v>
      </c>
      <c r="DT255">
        <f t="shared" si="230"/>
        <v>252</v>
      </c>
      <c r="DW255">
        <f t="shared" si="200"/>
        <v>0</v>
      </c>
      <c r="EE255">
        <f t="shared" si="201"/>
        <v>0</v>
      </c>
      <c r="EI255">
        <f t="shared" si="218"/>
        <v>1</v>
      </c>
      <c r="EJ255">
        <f t="shared" si="231"/>
        <v>252</v>
      </c>
      <c r="EM255">
        <f t="shared" si="202"/>
        <v>0</v>
      </c>
      <c r="EU255">
        <f t="shared" si="203"/>
        <v>0</v>
      </c>
      <c r="EY255">
        <f t="shared" si="219"/>
        <v>0.2932470168034213</v>
      </c>
      <c r="EZ255">
        <f t="shared" si="232"/>
        <v>252</v>
      </c>
      <c r="FC255">
        <f t="shared" si="204"/>
        <v>0</v>
      </c>
      <c r="FK255">
        <f t="shared" si="205"/>
        <v>0</v>
      </c>
      <c r="FO255">
        <f t="shared" si="220"/>
        <v>1</v>
      </c>
      <c r="FP255">
        <f t="shared" si="233"/>
        <v>252</v>
      </c>
      <c r="FS255">
        <f t="shared" si="206"/>
        <v>0</v>
      </c>
      <c r="FW255">
        <f t="shared" si="221"/>
        <v>1</v>
      </c>
      <c r="FX255">
        <f t="shared" si="234"/>
        <v>252</v>
      </c>
    </row>
    <row r="256" spans="6:180" x14ac:dyDescent="0.25">
      <c r="F256">
        <f t="shared" si="207"/>
        <v>0.1978335332453906</v>
      </c>
      <c r="G256">
        <f t="shared" si="222"/>
        <v>403</v>
      </c>
      <c r="T256">
        <f t="shared" si="195"/>
        <v>0.20894448040942254</v>
      </c>
      <c r="U256">
        <f t="shared" si="223"/>
        <v>403</v>
      </c>
      <c r="AP256">
        <f t="shared" si="235"/>
        <v>0.99550170446044561</v>
      </c>
      <c r="AQ256">
        <f t="shared" si="224"/>
        <v>253</v>
      </c>
      <c r="BA256">
        <f t="shared" si="208"/>
        <v>255</v>
      </c>
      <c r="BB256">
        <v>0.897887323943662</v>
      </c>
      <c r="BC256">
        <v>175.04300000000001</v>
      </c>
      <c r="BF256">
        <f t="shared" si="236"/>
        <v>0.99641507808337337</v>
      </c>
      <c r="BG256">
        <f t="shared" si="225"/>
        <v>253</v>
      </c>
      <c r="BJ256">
        <f t="shared" si="196"/>
        <v>0</v>
      </c>
      <c r="BQ256">
        <f t="shared" si="210"/>
        <v>255</v>
      </c>
      <c r="BR256">
        <f t="shared" si="197"/>
        <v>0.83061889250814336</v>
      </c>
      <c r="BS256">
        <v>92.926000000000002</v>
      </c>
      <c r="BV256">
        <f t="shared" si="211"/>
        <v>0.99999985095049293</v>
      </c>
      <c r="BW256">
        <f t="shared" si="226"/>
        <v>253</v>
      </c>
      <c r="BZ256">
        <f t="shared" si="198"/>
        <v>0</v>
      </c>
      <c r="CG256">
        <f t="shared" si="212"/>
        <v>255</v>
      </c>
      <c r="CH256">
        <f t="shared" si="238"/>
        <v>255</v>
      </c>
      <c r="CI256">
        <v>152.16200000000001</v>
      </c>
      <c r="CL256">
        <f t="shared" si="213"/>
        <v>0.99999363529604857</v>
      </c>
      <c r="CM256">
        <f t="shared" si="227"/>
        <v>253</v>
      </c>
      <c r="CO256">
        <f t="shared" si="214"/>
        <v>255</v>
      </c>
      <c r="CP256">
        <f t="shared" si="237"/>
        <v>14.330673260649657</v>
      </c>
      <c r="CQ256">
        <v>72.363</v>
      </c>
      <c r="DB256">
        <f t="shared" si="215"/>
        <v>1</v>
      </c>
      <c r="DC256">
        <f t="shared" si="228"/>
        <v>253</v>
      </c>
      <c r="DK256">
        <f t="shared" si="216"/>
        <v>1</v>
      </c>
      <c r="DL256">
        <f t="shared" si="229"/>
        <v>253</v>
      </c>
      <c r="DO256">
        <f t="shared" si="199"/>
        <v>0</v>
      </c>
      <c r="DS256">
        <f t="shared" si="217"/>
        <v>0.89050463174639072</v>
      </c>
      <c r="DT256">
        <f t="shared" si="230"/>
        <v>253</v>
      </c>
      <c r="DW256">
        <f t="shared" si="200"/>
        <v>0</v>
      </c>
      <c r="EE256">
        <f t="shared" si="201"/>
        <v>0</v>
      </c>
      <c r="EI256">
        <f t="shared" si="218"/>
        <v>1</v>
      </c>
      <c r="EJ256">
        <f t="shared" si="231"/>
        <v>253</v>
      </c>
      <c r="EM256">
        <f t="shared" si="202"/>
        <v>0</v>
      </c>
      <c r="EU256">
        <f t="shared" si="203"/>
        <v>0</v>
      </c>
      <c r="EY256">
        <f t="shared" si="219"/>
        <v>0.29600244520621211</v>
      </c>
      <c r="EZ256">
        <f t="shared" si="232"/>
        <v>253</v>
      </c>
      <c r="FC256">
        <f t="shared" si="204"/>
        <v>0</v>
      </c>
      <c r="FK256">
        <f t="shared" si="205"/>
        <v>0</v>
      </c>
      <c r="FO256">
        <f t="shared" si="220"/>
        <v>1</v>
      </c>
      <c r="FP256">
        <f t="shared" si="233"/>
        <v>253</v>
      </c>
      <c r="FS256">
        <f t="shared" si="206"/>
        <v>0</v>
      </c>
      <c r="FW256">
        <f t="shared" si="221"/>
        <v>1</v>
      </c>
      <c r="FX256">
        <f t="shared" si="234"/>
        <v>253</v>
      </c>
    </row>
    <row r="257" spans="6:180" x14ac:dyDescent="0.25">
      <c r="F257">
        <f t="shared" si="207"/>
        <v>0.20091785831639469</v>
      </c>
      <c r="G257">
        <f t="shared" si="222"/>
        <v>404</v>
      </c>
      <c r="T257">
        <f t="shared" si="195"/>
        <v>0.21072641991467861</v>
      </c>
      <c r="U257">
        <f t="shared" si="223"/>
        <v>404</v>
      </c>
      <c r="AP257">
        <f t="shared" si="235"/>
        <v>0.99584024234914148</v>
      </c>
      <c r="AQ257">
        <f t="shared" si="224"/>
        <v>254</v>
      </c>
      <c r="BA257">
        <f t="shared" si="208"/>
        <v>256</v>
      </c>
      <c r="BB257">
        <v>0.90140845070422537</v>
      </c>
      <c r="BC257">
        <v>178.89599999999999</v>
      </c>
      <c r="BF257">
        <f t="shared" si="236"/>
        <v>0.99660649681501023</v>
      </c>
      <c r="BG257">
        <f t="shared" si="225"/>
        <v>254</v>
      </c>
      <c r="BJ257">
        <f t="shared" si="196"/>
        <v>0</v>
      </c>
      <c r="BQ257">
        <f t="shared" si="210"/>
        <v>256</v>
      </c>
      <c r="BR257">
        <f t="shared" si="197"/>
        <v>0.83387622149837137</v>
      </c>
      <c r="BS257">
        <v>92.980999999999995</v>
      </c>
      <c r="BV257">
        <f t="shared" si="211"/>
        <v>0.99999986977339606</v>
      </c>
      <c r="BW257">
        <f t="shared" si="226"/>
        <v>254</v>
      </c>
      <c r="BZ257">
        <f t="shared" si="198"/>
        <v>0</v>
      </c>
      <c r="CG257">
        <f t="shared" si="212"/>
        <v>256</v>
      </c>
      <c r="CH257">
        <f t="shared" si="238"/>
        <v>256</v>
      </c>
      <c r="CI257">
        <v>153.876</v>
      </c>
      <c r="CL257">
        <f t="shared" si="213"/>
        <v>0.9999943231072711</v>
      </c>
      <c r="CM257">
        <f t="shared" si="227"/>
        <v>254</v>
      </c>
      <c r="CQ257" s="2"/>
      <c r="DB257">
        <f t="shared" si="215"/>
        <v>1</v>
      </c>
      <c r="DC257">
        <f t="shared" si="228"/>
        <v>254</v>
      </c>
      <c r="DK257">
        <f t="shared" si="216"/>
        <v>1</v>
      </c>
      <c r="DL257">
        <f t="shared" si="229"/>
        <v>254</v>
      </c>
      <c r="DO257">
        <f t="shared" si="199"/>
        <v>0</v>
      </c>
      <c r="DS257">
        <f t="shared" si="217"/>
        <v>0.89289735457509367</v>
      </c>
      <c r="DT257">
        <f t="shared" si="230"/>
        <v>254</v>
      </c>
      <c r="DW257">
        <f t="shared" si="200"/>
        <v>0</v>
      </c>
      <c r="EE257">
        <f t="shared" si="201"/>
        <v>0</v>
      </c>
      <c r="EI257">
        <f t="shared" si="218"/>
        <v>1</v>
      </c>
      <c r="EJ257">
        <f t="shared" si="231"/>
        <v>254</v>
      </c>
      <c r="EM257">
        <f t="shared" si="202"/>
        <v>0</v>
      </c>
      <c r="EU257">
        <f t="shared" si="203"/>
        <v>0</v>
      </c>
      <c r="EY257">
        <f t="shared" si="219"/>
        <v>0.29876969886995963</v>
      </c>
      <c r="EZ257">
        <f t="shared" si="232"/>
        <v>254</v>
      </c>
      <c r="FC257">
        <f t="shared" si="204"/>
        <v>0</v>
      </c>
      <c r="FK257">
        <f t="shared" si="205"/>
        <v>0</v>
      </c>
      <c r="FO257">
        <f t="shared" si="220"/>
        <v>1</v>
      </c>
      <c r="FP257">
        <f t="shared" si="233"/>
        <v>254</v>
      </c>
      <c r="FS257">
        <f t="shared" si="206"/>
        <v>0</v>
      </c>
      <c r="FW257">
        <f t="shared" si="221"/>
        <v>1</v>
      </c>
      <c r="FX257">
        <f t="shared" si="234"/>
        <v>254</v>
      </c>
    </row>
    <row r="258" spans="6:180" x14ac:dyDescent="0.25">
      <c r="F258">
        <f t="shared" si="207"/>
        <v>0.20403085644622898</v>
      </c>
      <c r="G258">
        <f t="shared" si="222"/>
        <v>405</v>
      </c>
      <c r="T258">
        <f t="shared" si="195"/>
        <v>0.21251724272070674</v>
      </c>
      <c r="U258">
        <f t="shared" si="223"/>
        <v>405</v>
      </c>
      <c r="AP258">
        <f t="shared" si="235"/>
        <v>0.99615580327565179</v>
      </c>
      <c r="AQ258">
        <f t="shared" si="224"/>
        <v>255</v>
      </c>
      <c r="BA258">
        <f t="shared" si="208"/>
        <v>257</v>
      </c>
      <c r="BB258">
        <v>0.90492957746478875</v>
      </c>
      <c r="BC258">
        <v>179.46206896551723</v>
      </c>
      <c r="BF258">
        <f t="shared" si="236"/>
        <v>0.99678867998663534</v>
      </c>
      <c r="BG258">
        <f t="shared" si="225"/>
        <v>255</v>
      </c>
      <c r="BJ258">
        <f t="shared" si="196"/>
        <v>0</v>
      </c>
      <c r="BQ258">
        <f t="shared" si="210"/>
        <v>257</v>
      </c>
      <c r="BR258">
        <f t="shared" si="197"/>
        <v>0.83713355048859939</v>
      </c>
      <c r="BS258">
        <v>94.501000000000005</v>
      </c>
      <c r="BV258">
        <f t="shared" si="211"/>
        <v>0.99999988629020764</v>
      </c>
      <c r="BW258">
        <f t="shared" si="226"/>
        <v>255</v>
      </c>
      <c r="BZ258">
        <f t="shared" si="198"/>
        <v>0</v>
      </c>
      <c r="CG258">
        <f t="shared" si="212"/>
        <v>257</v>
      </c>
      <c r="CH258">
        <f t="shared" si="238"/>
        <v>257</v>
      </c>
      <c r="CI258">
        <v>154.32900000000001</v>
      </c>
      <c r="CL258">
        <f t="shared" si="213"/>
        <v>0.99999493960945895</v>
      </c>
      <c r="CM258">
        <f t="shared" si="227"/>
        <v>255</v>
      </c>
      <c r="CQ258" s="2"/>
      <c r="DB258">
        <f t="shared" si="215"/>
        <v>1</v>
      </c>
      <c r="DC258">
        <f t="shared" si="228"/>
        <v>255</v>
      </c>
      <c r="DK258">
        <f t="shared" si="216"/>
        <v>1</v>
      </c>
      <c r="DL258">
        <f t="shared" si="229"/>
        <v>255</v>
      </c>
      <c r="DO258">
        <f t="shared" si="199"/>
        <v>0</v>
      </c>
      <c r="DS258">
        <f t="shared" si="217"/>
        <v>0.89525213720396302</v>
      </c>
      <c r="DT258">
        <f t="shared" si="230"/>
        <v>255</v>
      </c>
      <c r="DW258">
        <f t="shared" si="200"/>
        <v>0</v>
      </c>
      <c r="EE258">
        <f t="shared" si="201"/>
        <v>0</v>
      </c>
      <c r="EI258">
        <f t="shared" si="218"/>
        <v>1</v>
      </c>
      <c r="EJ258">
        <f t="shared" si="231"/>
        <v>255</v>
      </c>
      <c r="EM258">
        <f t="shared" si="202"/>
        <v>0</v>
      </c>
      <c r="EU258">
        <f t="shared" si="203"/>
        <v>0</v>
      </c>
      <c r="EY258">
        <f t="shared" si="219"/>
        <v>0.30154865110116169</v>
      </c>
      <c r="EZ258">
        <f t="shared" si="232"/>
        <v>255</v>
      </c>
      <c r="FC258">
        <f t="shared" si="204"/>
        <v>0</v>
      </c>
      <c r="FK258">
        <f t="shared" si="205"/>
        <v>0</v>
      </c>
      <c r="FO258">
        <f t="shared" si="220"/>
        <v>1</v>
      </c>
      <c r="FP258">
        <f t="shared" si="233"/>
        <v>255</v>
      </c>
      <c r="FS258">
        <f t="shared" si="206"/>
        <v>0</v>
      </c>
      <c r="FW258">
        <f t="shared" si="221"/>
        <v>1</v>
      </c>
      <c r="FX258">
        <f t="shared" si="234"/>
        <v>255</v>
      </c>
    </row>
    <row r="259" spans="6:180" x14ac:dyDescent="0.25">
      <c r="F259">
        <f t="shared" si="207"/>
        <v>0.20717241142432696</v>
      </c>
      <c r="G259">
        <f t="shared" si="222"/>
        <v>406</v>
      </c>
      <c r="T259">
        <f t="shared" ref="T259:T322" si="239">_xlfn.NORM.DIST(U259,$R$3,$S$3,TRUE)</f>
        <v>0.21431692424718435</v>
      </c>
      <c r="U259">
        <f t="shared" si="223"/>
        <v>406</v>
      </c>
      <c r="AP259">
        <f t="shared" si="235"/>
        <v>0.99644973810705073</v>
      </c>
      <c r="AQ259">
        <f t="shared" si="224"/>
        <v>256</v>
      </c>
      <c r="BA259">
        <f t="shared" si="208"/>
        <v>258</v>
      </c>
      <c r="BB259">
        <v>0.90845070422535212</v>
      </c>
      <c r="BC259">
        <v>179.833</v>
      </c>
      <c r="BF259">
        <f t="shared" si="236"/>
        <v>0.99696201534513429</v>
      </c>
      <c r="BG259">
        <f t="shared" si="225"/>
        <v>256</v>
      </c>
      <c r="BJ259">
        <f t="shared" ref="BJ259:BJ271" si="240">(BI259/(BM$9 +1))</f>
        <v>0</v>
      </c>
      <c r="BQ259">
        <f t="shared" si="210"/>
        <v>258</v>
      </c>
      <c r="BR259">
        <f t="shared" ref="BR259:BR307" si="241">(BQ259/(BU$9 +1))</f>
        <v>0.8403908794788274</v>
      </c>
      <c r="BS259">
        <v>94.766999999999996</v>
      </c>
      <c r="BV259">
        <f t="shared" si="211"/>
        <v>0.99999990077412737</v>
      </c>
      <c r="BW259">
        <f t="shared" si="226"/>
        <v>256</v>
      </c>
      <c r="BZ259">
        <f t="shared" ref="BZ259:BZ271" si="242">(BY259/(CC$9 +1))</f>
        <v>0</v>
      </c>
      <c r="CG259">
        <f t="shared" si="212"/>
        <v>258</v>
      </c>
      <c r="CH259">
        <f t="shared" si="238"/>
        <v>258</v>
      </c>
      <c r="CI259">
        <v>157.88</v>
      </c>
      <c r="CL259">
        <f t="shared" si="213"/>
        <v>0.99999549185213366</v>
      </c>
      <c r="CM259">
        <f t="shared" si="227"/>
        <v>256</v>
      </c>
      <c r="DB259">
        <f t="shared" ref="DB259" si="243">_xlfn.NORM.DIST(DC259,CZ$3,DA$3,TRUE)</f>
        <v>1</v>
      </c>
      <c r="DC259">
        <f t="shared" si="228"/>
        <v>256</v>
      </c>
      <c r="DK259">
        <f t="shared" si="216"/>
        <v>1</v>
      </c>
      <c r="DL259">
        <f t="shared" si="229"/>
        <v>256</v>
      </c>
      <c r="DO259">
        <f t="shared" ref="DO259:DO271" si="244">(DN259/(DR$9 +1))</f>
        <v>0</v>
      </c>
      <c r="DS259">
        <f t="shared" si="217"/>
        <v>0.89756919750353703</v>
      </c>
      <c r="DT259">
        <f t="shared" si="230"/>
        <v>256</v>
      </c>
      <c r="DW259">
        <f t="shared" ref="DW259:DW271" si="245">(DV259/(DZ$9 +1))</f>
        <v>0</v>
      </c>
      <c r="EE259">
        <f t="shared" ref="EE259:EE271" si="246">(ED259/(EH$9 +1))</f>
        <v>0</v>
      </c>
      <c r="EI259">
        <f t="shared" si="218"/>
        <v>1</v>
      </c>
      <c r="EJ259">
        <f t="shared" si="231"/>
        <v>256</v>
      </c>
      <c r="EM259">
        <f t="shared" ref="EM259:EM271" si="247">(EL259/(EP$9 +1))</f>
        <v>0</v>
      </c>
      <c r="EU259">
        <f t="shared" ref="EU259:EU271" si="248">(ET259/(EX$9 +1))</f>
        <v>0</v>
      </c>
      <c r="EY259">
        <f t="shared" si="219"/>
        <v>0.30433917317369136</v>
      </c>
      <c r="EZ259">
        <f t="shared" si="232"/>
        <v>256</v>
      </c>
      <c r="FC259">
        <f t="shared" ref="FC259:FC271" si="249">(FB259/(FF$9 +1))</f>
        <v>0</v>
      </c>
      <c r="FK259">
        <f t="shared" ref="FK259:FK271" si="250">(FJ259/(FN$9 +1))</f>
        <v>0</v>
      </c>
      <c r="FO259">
        <f t="shared" si="220"/>
        <v>1</v>
      </c>
      <c r="FP259">
        <f t="shared" si="233"/>
        <v>256</v>
      </c>
      <c r="FS259">
        <f t="shared" ref="FS259:FS271" si="251">(FR259/(FV$9 +1))</f>
        <v>0</v>
      </c>
      <c r="FW259">
        <f t="shared" si="221"/>
        <v>1</v>
      </c>
      <c r="FX259">
        <f t="shared" si="234"/>
        <v>256</v>
      </c>
    </row>
    <row r="260" spans="6:180" x14ac:dyDescent="0.25">
      <c r="F260">
        <f t="shared" ref="F260:F323" si="252">_xlfn.NORM.DIST(G260,$D$3,$E$3,TRUE)</f>
        <v>0.21034239898429039</v>
      </c>
      <c r="G260">
        <f t="shared" si="222"/>
        <v>407</v>
      </c>
      <c r="T260">
        <f t="shared" si="239"/>
        <v>0.21612543911258378</v>
      </c>
      <c r="U260">
        <f t="shared" si="223"/>
        <v>407</v>
      </c>
      <c r="AP260">
        <f t="shared" si="235"/>
        <v>0.996723334755788</v>
      </c>
      <c r="AQ260">
        <f t="shared" si="224"/>
        <v>257</v>
      </c>
      <c r="BA260">
        <f t="shared" ref="BA260:BA271" si="253">BA259+1</f>
        <v>259</v>
      </c>
      <c r="BB260">
        <v>0.9119718309859155</v>
      </c>
      <c r="BC260">
        <v>182.15700000000001</v>
      </c>
      <c r="BF260">
        <f t="shared" si="236"/>
        <v>0.99712687756678109</v>
      </c>
      <c r="BG260">
        <f t="shared" si="225"/>
        <v>257</v>
      </c>
      <c r="BJ260">
        <f t="shared" si="240"/>
        <v>0</v>
      </c>
      <c r="BQ260">
        <f t="shared" ref="BQ260:BQ307" si="254">BQ259+1</f>
        <v>259</v>
      </c>
      <c r="BR260">
        <f t="shared" si="241"/>
        <v>0.84364820846905542</v>
      </c>
      <c r="BS260">
        <v>96.182000000000002</v>
      </c>
      <c r="BV260">
        <f t="shared" ref="BV260:BV303" si="255">_xlfn.NORM.DIST(BW260,BT$3,BU$3,TRUE)</f>
        <v>0.9999999134671862</v>
      </c>
      <c r="BW260">
        <f t="shared" si="226"/>
        <v>257</v>
      </c>
      <c r="BZ260">
        <f t="shared" si="242"/>
        <v>0</v>
      </c>
      <c r="CG260">
        <f t="shared" ref="CG260:CG270" si="256">CG259+1</f>
        <v>259</v>
      </c>
      <c r="CH260">
        <f t="shared" si="238"/>
        <v>259</v>
      </c>
      <c r="CI260">
        <v>157.90600000000001</v>
      </c>
      <c r="CL260">
        <f t="shared" ref="CL260:CL303" si="257">_xlfn.NORM.DIST(CM260,CJ$3,CK$3,TRUE)</f>
        <v>0.99999598622574692</v>
      </c>
      <c r="CM260">
        <f t="shared" si="227"/>
        <v>257</v>
      </c>
      <c r="DB260">
        <f t="shared" ref="DB260:DB303" si="258">_xlfn.NORM.DIST(DC260,CZ$3,DA$3,TRUE)</f>
        <v>1</v>
      </c>
      <c r="DC260">
        <f t="shared" si="228"/>
        <v>257</v>
      </c>
      <c r="DK260">
        <f t="shared" ref="DK260:DK303" si="259">_xlfn.NORM.DIST(DL260,DI$3,DJ$3,TRUE)</f>
        <v>1</v>
      </c>
      <c r="DL260">
        <f t="shared" si="229"/>
        <v>257</v>
      </c>
      <c r="DO260">
        <f t="shared" si="244"/>
        <v>0</v>
      </c>
      <c r="DS260">
        <f t="shared" ref="DS260:DS303" si="260">_xlfn.NORM.DIST(DT260,DQ$3,DR$3,TRUE)</f>
        <v>0.89984876224643973</v>
      </c>
      <c r="DT260">
        <f t="shared" si="230"/>
        <v>257</v>
      </c>
      <c r="DW260">
        <f t="shared" si="245"/>
        <v>0</v>
      </c>
      <c r="EE260">
        <f t="shared" si="246"/>
        <v>0</v>
      </c>
      <c r="EI260">
        <f t="shared" ref="EI260:EI323" si="261">_xlfn.NORM.DIST(EJ260,EG$3,EH$3,TRUE)</f>
        <v>1</v>
      </c>
      <c r="EJ260">
        <f t="shared" si="231"/>
        <v>257</v>
      </c>
      <c r="EM260">
        <f t="shared" si="247"/>
        <v>0</v>
      </c>
      <c r="EU260">
        <f t="shared" si="248"/>
        <v>0</v>
      </c>
      <c r="EY260">
        <f t="shared" ref="EY260:EY323" si="262">_xlfn.NORM.DIST(EZ260,EW$3,EX$3,TRUE)</f>
        <v>0.3071411343449772</v>
      </c>
      <c r="EZ260">
        <f t="shared" si="232"/>
        <v>257</v>
      </c>
      <c r="FC260">
        <f t="shared" si="249"/>
        <v>0</v>
      </c>
      <c r="FK260">
        <f t="shared" si="250"/>
        <v>0</v>
      </c>
      <c r="FO260">
        <f t="shared" ref="FO260:FO323" si="263">_xlfn.NORM.DIST(FP260,FM$3,FN$3,TRUE)</f>
        <v>1</v>
      </c>
      <c r="FP260">
        <f t="shared" si="233"/>
        <v>257</v>
      </c>
      <c r="FS260">
        <f t="shared" si="251"/>
        <v>0</v>
      </c>
      <c r="FW260">
        <f t="shared" ref="FW260:FW323" si="264">_xlfn.NORM.DIST(FX260,FU$3,FV$3,TRUE)</f>
        <v>1</v>
      </c>
      <c r="FX260">
        <f t="shared" si="234"/>
        <v>257</v>
      </c>
    </row>
    <row r="261" spans="6:180" x14ac:dyDescent="0.25">
      <c r="F261">
        <f t="shared" si="252"/>
        <v>0.2135406867761083</v>
      </c>
      <c r="G261">
        <f t="shared" ref="G261:G324" si="265">G260+1</f>
        <v>408</v>
      </c>
      <c r="T261">
        <f t="shared" si="239"/>
        <v>0.21794276113314504</v>
      </c>
      <c r="U261">
        <f t="shared" ref="U261:U324" si="266">U260+1</f>
        <v>408</v>
      </c>
      <c r="AP261">
        <f t="shared" si="235"/>
        <v>0.99697781986961576</v>
      </c>
      <c r="AQ261">
        <f t="shared" ref="AQ261:AQ303" si="267">AQ260+1</f>
        <v>258</v>
      </c>
      <c r="BA261">
        <f t="shared" si="253"/>
        <v>260</v>
      </c>
      <c r="BB261">
        <v>0.91549295774647887</v>
      </c>
      <c r="BC261">
        <v>192.85</v>
      </c>
      <c r="BF261">
        <f t="shared" si="236"/>
        <v>0.99728362852824926</v>
      </c>
      <c r="BG261">
        <f t="shared" ref="BG261:BG303" si="268">BG260+1</f>
        <v>258</v>
      </c>
      <c r="BJ261">
        <f t="shared" si="240"/>
        <v>0</v>
      </c>
      <c r="BQ261">
        <f t="shared" si="254"/>
        <v>260</v>
      </c>
      <c r="BR261">
        <f t="shared" si="241"/>
        <v>0.84690553745928343</v>
      </c>
      <c r="BS261">
        <v>97</v>
      </c>
      <c r="BV261">
        <f t="shared" si="255"/>
        <v>0.99999992458365272</v>
      </c>
      <c r="BW261">
        <f t="shared" ref="BW261:BW303" si="269">BW260+1</f>
        <v>258</v>
      </c>
      <c r="BZ261">
        <f t="shared" si="242"/>
        <v>0</v>
      </c>
      <c r="CG261">
        <f t="shared" si="256"/>
        <v>260</v>
      </c>
      <c r="CH261">
        <f t="shared" si="238"/>
        <v>260</v>
      </c>
      <c r="CI261">
        <v>159.09399999999999</v>
      </c>
      <c r="CL261">
        <f t="shared" si="257"/>
        <v>0.99999642851926906</v>
      </c>
      <c r="CM261">
        <f t="shared" ref="CM261:CM303" si="270">CM260+1</f>
        <v>258</v>
      </c>
      <c r="DB261">
        <f t="shared" si="258"/>
        <v>1</v>
      </c>
      <c r="DC261">
        <f t="shared" ref="DC261:DC303" si="271">DC260+1</f>
        <v>258</v>
      </c>
      <c r="DK261">
        <f t="shared" si="259"/>
        <v>1</v>
      </c>
      <c r="DL261">
        <f t="shared" ref="DL261:DL303" si="272">DL260+1</f>
        <v>258</v>
      </c>
      <c r="DO261">
        <f t="shared" si="244"/>
        <v>0</v>
      </c>
      <c r="DS261">
        <f t="shared" si="260"/>
        <v>0.90209106685231688</v>
      </c>
      <c r="DT261">
        <f t="shared" ref="DT261:DT324" si="273">DT260+1</f>
        <v>258</v>
      </c>
      <c r="DW261">
        <f t="shared" si="245"/>
        <v>0</v>
      </c>
      <c r="EE261">
        <f t="shared" si="246"/>
        <v>0</v>
      </c>
      <c r="EI261">
        <f t="shared" si="261"/>
        <v>1</v>
      </c>
      <c r="EJ261">
        <f t="shared" ref="EJ261:EJ324" si="274">EJ260+1</f>
        <v>258</v>
      </c>
      <c r="EM261">
        <f t="shared" si="247"/>
        <v>0</v>
      </c>
      <c r="EU261">
        <f t="shared" si="248"/>
        <v>0</v>
      </c>
      <c r="EY261">
        <f t="shared" si="262"/>
        <v>0.30995440187276824</v>
      </c>
      <c r="EZ261">
        <f t="shared" ref="EZ261:EZ324" si="275">EZ260+1</f>
        <v>258</v>
      </c>
      <c r="FC261">
        <f t="shared" si="249"/>
        <v>0</v>
      </c>
      <c r="FK261">
        <f t="shared" si="250"/>
        <v>0</v>
      </c>
      <c r="FO261">
        <f t="shared" si="263"/>
        <v>1</v>
      </c>
      <c r="FP261">
        <f t="shared" ref="FP261:FP324" si="276">FP260+1</f>
        <v>258</v>
      </c>
      <c r="FS261">
        <f t="shared" si="251"/>
        <v>0</v>
      </c>
      <c r="FW261">
        <f t="shared" si="264"/>
        <v>1</v>
      </c>
      <c r="FX261">
        <f t="shared" ref="FX261:FX324" si="277">FX260+1</f>
        <v>258</v>
      </c>
    </row>
    <row r="262" spans="6:180" x14ac:dyDescent="0.25">
      <c r="F262">
        <f t="shared" si="252"/>
        <v>0.21676713434208408</v>
      </c>
      <c r="G262">
        <f t="shared" si="265"/>
        <v>409</v>
      </c>
      <c r="T262">
        <f t="shared" si="239"/>
        <v>0.21976886332196702</v>
      </c>
      <c r="U262">
        <f t="shared" si="266"/>
        <v>409</v>
      </c>
      <c r="AP262">
        <f t="shared" si="235"/>
        <v>0.99721436057229451</v>
      </c>
      <c r="AQ262">
        <f t="shared" si="267"/>
        <v>259</v>
      </c>
      <c r="BA262">
        <f t="shared" si="253"/>
        <v>261</v>
      </c>
      <c r="BB262">
        <v>0.91901408450704225</v>
      </c>
      <c r="BC262">
        <v>193</v>
      </c>
      <c r="BF262">
        <f t="shared" si="236"/>
        <v>0.99743261758103507</v>
      </c>
      <c r="BG262">
        <f t="shared" si="268"/>
        <v>259</v>
      </c>
      <c r="BJ262">
        <f t="shared" si="240"/>
        <v>0</v>
      </c>
      <c r="BQ262">
        <f t="shared" si="254"/>
        <v>261</v>
      </c>
      <c r="BR262">
        <f t="shared" si="241"/>
        <v>0.85016286644951145</v>
      </c>
      <c r="BS262">
        <v>97.808999999999997</v>
      </c>
      <c r="BV262">
        <f t="shared" si="255"/>
        <v>0.99999993431308554</v>
      </c>
      <c r="BW262">
        <f t="shared" si="269"/>
        <v>259</v>
      </c>
      <c r="BZ262">
        <f t="shared" si="242"/>
        <v>0</v>
      </c>
      <c r="CG262">
        <f t="shared" si="256"/>
        <v>261</v>
      </c>
      <c r="CH262">
        <f t="shared" si="238"/>
        <v>261</v>
      </c>
      <c r="CI262">
        <v>159.137</v>
      </c>
      <c r="CL262">
        <f t="shared" si="257"/>
        <v>0.99999682397315892</v>
      </c>
      <c r="CM262">
        <f t="shared" si="270"/>
        <v>259</v>
      </c>
      <c r="DB262">
        <f t="shared" si="258"/>
        <v>1</v>
      </c>
      <c r="DC262">
        <f t="shared" si="271"/>
        <v>259</v>
      </c>
      <c r="DK262">
        <f t="shared" si="259"/>
        <v>1</v>
      </c>
      <c r="DL262">
        <f t="shared" si="272"/>
        <v>259</v>
      </c>
      <c r="DO262">
        <f t="shared" si="244"/>
        <v>0</v>
      </c>
      <c r="DS262">
        <f t="shared" si="260"/>
        <v>0.90429635513121853</v>
      </c>
      <c r="DT262">
        <f t="shared" si="273"/>
        <v>259</v>
      </c>
      <c r="DW262">
        <f t="shared" si="245"/>
        <v>0</v>
      </c>
      <c r="EE262">
        <f t="shared" si="246"/>
        <v>0</v>
      </c>
      <c r="EI262">
        <f t="shared" si="261"/>
        <v>1</v>
      </c>
      <c r="EJ262">
        <f t="shared" si="274"/>
        <v>259</v>
      </c>
      <c r="EM262">
        <f t="shared" si="247"/>
        <v>0</v>
      </c>
      <c r="EU262">
        <f t="shared" si="248"/>
        <v>0</v>
      </c>
      <c r="EY262">
        <f t="shared" si="262"/>
        <v>0.31277884103247822</v>
      </c>
      <c r="EZ262">
        <f t="shared" si="275"/>
        <v>259</v>
      </c>
      <c r="FC262">
        <f t="shared" si="249"/>
        <v>0</v>
      </c>
      <c r="FK262">
        <f t="shared" si="250"/>
        <v>0</v>
      </c>
      <c r="FO262">
        <f t="shared" si="263"/>
        <v>1</v>
      </c>
      <c r="FP262">
        <f t="shared" si="276"/>
        <v>259</v>
      </c>
      <c r="FS262">
        <f t="shared" si="251"/>
        <v>0</v>
      </c>
      <c r="FW262">
        <f t="shared" si="264"/>
        <v>1</v>
      </c>
      <c r="FX262">
        <f t="shared" si="277"/>
        <v>259</v>
      </c>
    </row>
    <row r="263" spans="6:180" x14ac:dyDescent="0.25">
      <c r="F263">
        <f t="shared" si="252"/>
        <v>0.22002159309651312</v>
      </c>
      <c r="G263">
        <f t="shared" si="265"/>
        <v>410</v>
      </c>
      <c r="T263">
        <f t="shared" si="239"/>
        <v>0.22160371788821659</v>
      </c>
      <c r="U263">
        <f t="shared" si="266"/>
        <v>410</v>
      </c>
      <c r="AP263">
        <f t="shared" si="235"/>
        <v>0.99743406624559394</v>
      </c>
      <c r="AQ263">
        <f t="shared" si="267"/>
        <v>260</v>
      </c>
      <c r="BA263">
        <f t="shared" si="253"/>
        <v>262</v>
      </c>
      <c r="BB263">
        <v>0.92253521126760563</v>
      </c>
      <c r="BC263">
        <v>193.05799999999999</v>
      </c>
      <c r="BF263">
        <f t="shared" si="236"/>
        <v>0.9975741818286803</v>
      </c>
      <c r="BG263">
        <f t="shared" si="268"/>
        <v>260</v>
      </c>
      <c r="BJ263">
        <f t="shared" si="240"/>
        <v>0</v>
      </c>
      <c r="BQ263">
        <f t="shared" si="254"/>
        <v>262</v>
      </c>
      <c r="BR263">
        <f t="shared" si="241"/>
        <v>0.85342019543973946</v>
      </c>
      <c r="BS263">
        <v>98</v>
      </c>
      <c r="BV263">
        <f t="shared" si="255"/>
        <v>0.99999994282306615</v>
      </c>
      <c r="BW263">
        <f t="shared" si="269"/>
        <v>260</v>
      </c>
      <c r="BZ263">
        <f t="shared" si="242"/>
        <v>0</v>
      </c>
      <c r="CG263">
        <f t="shared" si="256"/>
        <v>262</v>
      </c>
      <c r="CH263">
        <f t="shared" si="238"/>
        <v>262</v>
      </c>
      <c r="CI263">
        <v>163.78800000000001</v>
      </c>
      <c r="CL263">
        <f t="shared" si="257"/>
        <v>0.99999717732804594</v>
      </c>
      <c r="CM263">
        <f t="shared" si="270"/>
        <v>260</v>
      </c>
      <c r="DB263">
        <f t="shared" si="258"/>
        <v>1</v>
      </c>
      <c r="DC263">
        <f t="shared" si="271"/>
        <v>260</v>
      </c>
      <c r="DK263">
        <f t="shared" si="259"/>
        <v>1</v>
      </c>
      <c r="DL263">
        <f t="shared" si="272"/>
        <v>260</v>
      </c>
      <c r="DO263">
        <f t="shared" si="244"/>
        <v>0</v>
      </c>
      <c r="DS263">
        <f t="shared" si="260"/>
        <v>0.90646487902566597</v>
      </c>
      <c r="DT263">
        <f t="shared" si="273"/>
        <v>260</v>
      </c>
      <c r="DW263">
        <f t="shared" si="245"/>
        <v>0</v>
      </c>
      <c r="EE263">
        <f t="shared" si="246"/>
        <v>0</v>
      </c>
      <c r="EI263">
        <f t="shared" si="261"/>
        <v>1</v>
      </c>
      <c r="EJ263">
        <f t="shared" si="274"/>
        <v>260</v>
      </c>
      <c r="EM263">
        <f t="shared" si="247"/>
        <v>0</v>
      </c>
      <c r="EU263">
        <f t="shared" si="248"/>
        <v>0</v>
      </c>
      <c r="EY263">
        <f t="shared" si="262"/>
        <v>0.31561431513510763</v>
      </c>
      <c r="EZ263">
        <f t="shared" si="275"/>
        <v>260</v>
      </c>
      <c r="FC263">
        <f t="shared" si="249"/>
        <v>0</v>
      </c>
      <c r="FK263">
        <f t="shared" si="250"/>
        <v>0</v>
      </c>
      <c r="FO263">
        <f t="shared" si="263"/>
        <v>1</v>
      </c>
      <c r="FP263">
        <f t="shared" si="276"/>
        <v>260</v>
      </c>
      <c r="FS263">
        <f t="shared" si="251"/>
        <v>0</v>
      </c>
      <c r="FW263">
        <f t="shared" si="264"/>
        <v>1</v>
      </c>
      <c r="FX263">
        <f t="shared" si="277"/>
        <v>260</v>
      </c>
    </row>
    <row r="264" spans="6:180" x14ac:dyDescent="0.25">
      <c r="F264">
        <f t="shared" si="252"/>
        <v>0.22330390630916225</v>
      </c>
      <c r="G264">
        <f t="shared" si="265"/>
        <v>411</v>
      </c>
      <c r="T264">
        <f t="shared" si="239"/>
        <v>0.22344729623645815</v>
      </c>
      <c r="U264">
        <f t="shared" si="266"/>
        <v>411</v>
      </c>
      <c r="AP264">
        <f t="shared" si="235"/>
        <v>0.9976379903435989</v>
      </c>
      <c r="AQ264">
        <f t="shared" si="267"/>
        <v>261</v>
      </c>
      <c r="BA264">
        <f t="shared" si="253"/>
        <v>263</v>
      </c>
      <c r="BB264">
        <v>0.926056338028169</v>
      </c>
      <c r="BC264">
        <v>195.76499999999999</v>
      </c>
      <c r="BF264">
        <f t="shared" si="236"/>
        <v>0.99770864640620494</v>
      </c>
      <c r="BG264">
        <f t="shared" si="268"/>
        <v>261</v>
      </c>
      <c r="BJ264">
        <f t="shared" si="240"/>
        <v>0</v>
      </c>
      <c r="BQ264">
        <f t="shared" si="254"/>
        <v>263</v>
      </c>
      <c r="BR264">
        <f t="shared" si="241"/>
        <v>0.85667752442996747</v>
      </c>
      <c r="BS264">
        <v>98</v>
      </c>
      <c r="BV264">
        <f t="shared" si="255"/>
        <v>0.9999999502616439</v>
      </c>
      <c r="BW264">
        <f t="shared" si="269"/>
        <v>261</v>
      </c>
      <c r="BZ264">
        <f t="shared" si="242"/>
        <v>0</v>
      </c>
      <c r="CG264">
        <f t="shared" si="256"/>
        <v>263</v>
      </c>
      <c r="CH264">
        <f t="shared" si="238"/>
        <v>263</v>
      </c>
      <c r="CI264">
        <v>164</v>
      </c>
      <c r="CL264">
        <f t="shared" si="257"/>
        <v>0.99999749286943251</v>
      </c>
      <c r="CM264">
        <f t="shared" si="270"/>
        <v>261</v>
      </c>
      <c r="DB264">
        <f t="shared" si="258"/>
        <v>1</v>
      </c>
      <c r="DC264">
        <f t="shared" si="271"/>
        <v>261</v>
      </c>
      <c r="DK264">
        <f t="shared" si="259"/>
        <v>1</v>
      </c>
      <c r="DL264">
        <f t="shared" si="272"/>
        <v>261</v>
      </c>
      <c r="DO264">
        <f t="shared" si="244"/>
        <v>0</v>
      </c>
      <c r="DS264">
        <f t="shared" si="260"/>
        <v>0.9085968983516326</v>
      </c>
      <c r="DT264">
        <f t="shared" si="273"/>
        <v>261</v>
      </c>
      <c r="DW264">
        <f t="shared" si="245"/>
        <v>0</v>
      </c>
      <c r="EE264">
        <f t="shared" si="246"/>
        <v>0</v>
      </c>
      <c r="EI264">
        <f t="shared" si="261"/>
        <v>1</v>
      </c>
      <c r="EJ264">
        <f t="shared" si="274"/>
        <v>261</v>
      </c>
      <c r="EM264">
        <f t="shared" si="247"/>
        <v>0</v>
      </c>
      <c r="EU264">
        <f t="shared" si="248"/>
        <v>0</v>
      </c>
      <c r="EY264">
        <f t="shared" si="262"/>
        <v>0.31846068554573959</v>
      </c>
      <c r="EZ264">
        <f t="shared" si="275"/>
        <v>261</v>
      </c>
      <c r="FC264">
        <f t="shared" si="249"/>
        <v>0</v>
      </c>
      <c r="FK264">
        <f t="shared" si="250"/>
        <v>0</v>
      </c>
      <c r="FO264">
        <f t="shared" si="263"/>
        <v>1</v>
      </c>
      <c r="FP264">
        <f t="shared" si="276"/>
        <v>261</v>
      </c>
      <c r="FS264">
        <f t="shared" si="251"/>
        <v>0</v>
      </c>
      <c r="FW264">
        <f t="shared" si="264"/>
        <v>1</v>
      </c>
      <c r="FX264">
        <f t="shared" si="277"/>
        <v>261</v>
      </c>
    </row>
    <row r="265" spans="6:180" x14ac:dyDescent="0.25">
      <c r="F265">
        <f t="shared" si="252"/>
        <v>0.22661390909259013</v>
      </c>
      <c r="G265">
        <f t="shared" si="265"/>
        <v>412</v>
      </c>
      <c r="T265">
        <f t="shared" si="239"/>
        <v>0.22529956896610318</v>
      </c>
      <c r="U265">
        <f t="shared" si="266"/>
        <v>412</v>
      </c>
      <c r="AP265">
        <f t="shared" si="235"/>
        <v>0.99782713223083253</v>
      </c>
      <c r="AQ265">
        <f t="shared" si="267"/>
        <v>262</v>
      </c>
      <c r="BA265">
        <f t="shared" si="253"/>
        <v>264</v>
      </c>
      <c r="BB265">
        <v>0.92957746478873238</v>
      </c>
      <c r="BC265">
        <v>195.869</v>
      </c>
      <c r="BF265">
        <f t="shared" si="236"/>
        <v>0.99783632476118533</v>
      </c>
      <c r="BG265">
        <f t="shared" si="268"/>
        <v>262</v>
      </c>
      <c r="BJ265">
        <f t="shared" si="240"/>
        <v>0</v>
      </c>
      <c r="BQ265">
        <f t="shared" si="254"/>
        <v>264</v>
      </c>
      <c r="BR265">
        <f t="shared" si="241"/>
        <v>0.85993485342019549</v>
      </c>
      <c r="BS265">
        <v>99.54</v>
      </c>
      <c r="BV265">
        <f t="shared" si="255"/>
        <v>0.99999995675952158</v>
      </c>
      <c r="BW265">
        <f t="shared" si="269"/>
        <v>262</v>
      </c>
      <c r="BZ265">
        <f t="shared" si="242"/>
        <v>0</v>
      </c>
      <c r="CG265">
        <f t="shared" si="256"/>
        <v>264</v>
      </c>
      <c r="CH265">
        <f t="shared" si="238"/>
        <v>264</v>
      </c>
      <c r="CI265">
        <v>166.21899999999999</v>
      </c>
      <c r="CL265">
        <f t="shared" si="257"/>
        <v>0.99999777446870886</v>
      </c>
      <c r="CM265">
        <f t="shared" si="270"/>
        <v>262</v>
      </c>
      <c r="DB265">
        <f t="shared" si="258"/>
        <v>1</v>
      </c>
      <c r="DC265">
        <f t="shared" si="271"/>
        <v>262</v>
      </c>
      <c r="DK265">
        <f t="shared" si="259"/>
        <v>1</v>
      </c>
      <c r="DL265">
        <f t="shared" si="272"/>
        <v>262</v>
      </c>
      <c r="DO265">
        <f t="shared" si="244"/>
        <v>0</v>
      </c>
      <c r="DS265">
        <f t="shared" si="260"/>
        <v>0.91069268053867369</v>
      </c>
      <c r="DT265">
        <f t="shared" si="273"/>
        <v>262</v>
      </c>
      <c r="DW265">
        <f t="shared" si="245"/>
        <v>0</v>
      </c>
      <c r="EE265">
        <f t="shared" si="246"/>
        <v>0</v>
      </c>
      <c r="EI265">
        <f t="shared" si="261"/>
        <v>1</v>
      </c>
      <c r="EJ265">
        <f t="shared" si="274"/>
        <v>262</v>
      </c>
      <c r="EM265">
        <f t="shared" si="247"/>
        <v>0</v>
      </c>
      <c r="EU265">
        <f t="shared" si="248"/>
        <v>0</v>
      </c>
      <c r="EY265">
        <f t="shared" si="262"/>
        <v>0.32131781170260609</v>
      </c>
      <c r="EZ265">
        <f t="shared" si="275"/>
        <v>262</v>
      </c>
      <c r="FC265">
        <f t="shared" si="249"/>
        <v>0</v>
      </c>
      <c r="FK265">
        <f t="shared" si="250"/>
        <v>0</v>
      </c>
      <c r="FO265">
        <f t="shared" si="263"/>
        <v>1</v>
      </c>
      <c r="FP265">
        <f t="shared" si="276"/>
        <v>262</v>
      </c>
      <c r="FS265">
        <f t="shared" si="251"/>
        <v>0</v>
      </c>
      <c r="FW265">
        <f t="shared" si="264"/>
        <v>1</v>
      </c>
      <c r="FX265">
        <f t="shared" si="277"/>
        <v>262</v>
      </c>
    </row>
    <row r="266" spans="6:180" x14ac:dyDescent="0.25">
      <c r="F266">
        <f t="shared" si="252"/>
        <v>0.22995142839335095</v>
      </c>
      <c r="G266">
        <f t="shared" si="265"/>
        <v>413</v>
      </c>
      <c r="T266">
        <f t="shared" si="239"/>
        <v>0.22716050587098011</v>
      </c>
      <c r="U266">
        <f t="shared" si="266"/>
        <v>413</v>
      </c>
      <c r="AP266">
        <f t="shared" si="235"/>
        <v>0.99800243903621155</v>
      </c>
      <c r="AQ266">
        <f t="shared" si="267"/>
        <v>263</v>
      </c>
      <c r="BA266">
        <f t="shared" si="253"/>
        <v>265</v>
      </c>
      <c r="BB266">
        <v>0.93309859154929575</v>
      </c>
      <c r="BC266">
        <v>197</v>
      </c>
      <c r="BF266">
        <f t="shared" si="236"/>
        <v>0.99795751893594009</v>
      </c>
      <c r="BG266">
        <f t="shared" si="268"/>
        <v>263</v>
      </c>
      <c r="BJ266">
        <f t="shared" si="240"/>
        <v>0</v>
      </c>
      <c r="BQ266">
        <f t="shared" si="254"/>
        <v>265</v>
      </c>
      <c r="BR266">
        <f t="shared" si="241"/>
        <v>0.8631921824104235</v>
      </c>
      <c r="BS266">
        <v>100.845</v>
      </c>
      <c r="BV266">
        <f t="shared" si="255"/>
        <v>0.99999996243200762</v>
      </c>
      <c r="BW266">
        <f t="shared" si="269"/>
        <v>263</v>
      </c>
      <c r="BZ266">
        <f t="shared" si="242"/>
        <v>0</v>
      </c>
      <c r="CG266">
        <f t="shared" si="256"/>
        <v>265</v>
      </c>
      <c r="CH266">
        <f t="shared" si="238"/>
        <v>265</v>
      </c>
      <c r="CI266">
        <v>168.6</v>
      </c>
      <c r="CL266">
        <f t="shared" si="257"/>
        <v>0.99999802562075235</v>
      </c>
      <c r="CM266">
        <f t="shared" si="270"/>
        <v>263</v>
      </c>
      <c r="DB266">
        <f t="shared" si="258"/>
        <v>1</v>
      </c>
      <c r="DC266">
        <f t="shared" si="271"/>
        <v>263</v>
      </c>
      <c r="DK266">
        <f t="shared" si="259"/>
        <v>1</v>
      </c>
      <c r="DL266">
        <f t="shared" si="272"/>
        <v>263</v>
      </c>
      <c r="DO266">
        <f t="shared" si="244"/>
        <v>0</v>
      </c>
      <c r="DS266">
        <f t="shared" si="260"/>
        <v>0.91275250036942945</v>
      </c>
      <c r="DT266">
        <f t="shared" si="273"/>
        <v>263</v>
      </c>
      <c r="DW266">
        <f t="shared" si="245"/>
        <v>0</v>
      </c>
      <c r="EE266">
        <f t="shared" si="246"/>
        <v>0</v>
      </c>
      <c r="EI266">
        <f t="shared" si="261"/>
        <v>1</v>
      </c>
      <c r="EJ266">
        <f t="shared" si="274"/>
        <v>263</v>
      </c>
      <c r="EM266">
        <f t="shared" si="247"/>
        <v>0</v>
      </c>
      <c r="EU266">
        <f t="shared" si="248"/>
        <v>0</v>
      </c>
      <c r="EY266">
        <f t="shared" si="262"/>
        <v>0.32418555113671971</v>
      </c>
      <c r="EZ266">
        <f t="shared" si="275"/>
        <v>263</v>
      </c>
      <c r="FC266">
        <f t="shared" si="249"/>
        <v>0</v>
      </c>
      <c r="FK266">
        <f t="shared" si="250"/>
        <v>0</v>
      </c>
      <c r="FO266">
        <f t="shared" si="263"/>
        <v>1</v>
      </c>
      <c r="FP266">
        <f t="shared" si="276"/>
        <v>263</v>
      </c>
      <c r="FS266">
        <f t="shared" si="251"/>
        <v>0</v>
      </c>
      <c r="FW266">
        <f t="shared" si="264"/>
        <v>1</v>
      </c>
      <c r="FX266">
        <f t="shared" si="277"/>
        <v>263</v>
      </c>
    </row>
    <row r="267" spans="6:180" x14ac:dyDescent="0.25">
      <c r="F267">
        <f t="shared" si="252"/>
        <v>0.23331628298712079</v>
      </c>
      <c r="G267">
        <f t="shared" si="265"/>
        <v>414</v>
      </c>
      <c r="T267">
        <f t="shared" si="239"/>
        <v>0.22903007593902666</v>
      </c>
      <c r="U267">
        <f t="shared" si="266"/>
        <v>414</v>
      </c>
      <c r="AP267">
        <f t="shared" si="235"/>
        <v>0.99816480751536185</v>
      </c>
      <c r="AQ267">
        <f t="shared" si="267"/>
        <v>264</v>
      </c>
      <c r="BA267">
        <f t="shared" si="253"/>
        <v>266</v>
      </c>
      <c r="BB267">
        <v>0.93661971830985913</v>
      </c>
      <c r="BC267">
        <v>197.536</v>
      </c>
      <c r="BF267">
        <f t="shared" si="236"/>
        <v>0.99807251985030709</v>
      </c>
      <c r="BG267">
        <f t="shared" si="268"/>
        <v>264</v>
      </c>
      <c r="BJ267">
        <f t="shared" si="240"/>
        <v>0</v>
      </c>
      <c r="BQ267">
        <f t="shared" si="254"/>
        <v>266</v>
      </c>
      <c r="BR267">
        <f t="shared" si="241"/>
        <v>0.86644951140065152</v>
      </c>
      <c r="BS267">
        <v>101.262</v>
      </c>
      <c r="BV267">
        <f t="shared" si="255"/>
        <v>0.99999996738075903</v>
      </c>
      <c r="BW267">
        <f t="shared" si="269"/>
        <v>264</v>
      </c>
      <c r="BZ267">
        <f t="shared" si="242"/>
        <v>0</v>
      </c>
      <c r="CG267">
        <f t="shared" si="256"/>
        <v>266</v>
      </c>
      <c r="CH267">
        <f t="shared" si="238"/>
        <v>266</v>
      </c>
      <c r="CI267">
        <v>168.82499999999999</v>
      </c>
      <c r="CL267">
        <f t="shared" si="257"/>
        <v>0.99999824947836868</v>
      </c>
      <c r="CM267">
        <f t="shared" si="270"/>
        <v>264</v>
      </c>
      <c r="DB267">
        <f t="shared" si="258"/>
        <v>1</v>
      </c>
      <c r="DC267">
        <f t="shared" si="271"/>
        <v>264</v>
      </c>
      <c r="DK267">
        <f t="shared" si="259"/>
        <v>1</v>
      </c>
      <c r="DL267">
        <f t="shared" si="272"/>
        <v>264</v>
      </c>
      <c r="DO267">
        <f t="shared" si="244"/>
        <v>0</v>
      </c>
      <c r="DS267">
        <f t="shared" si="260"/>
        <v>0.91477663971872736</v>
      </c>
      <c r="DT267">
        <f t="shared" si="273"/>
        <v>264</v>
      </c>
      <c r="DW267">
        <f t="shared" si="245"/>
        <v>0</v>
      </c>
      <c r="EE267">
        <f t="shared" si="246"/>
        <v>0</v>
      </c>
      <c r="EI267">
        <f t="shared" si="261"/>
        <v>1</v>
      </c>
      <c r="EJ267">
        <f t="shared" si="274"/>
        <v>264</v>
      </c>
      <c r="EM267">
        <f t="shared" si="247"/>
        <v>0</v>
      </c>
      <c r="EU267">
        <f t="shared" si="248"/>
        <v>0</v>
      </c>
      <c r="EY267">
        <f t="shared" si="262"/>
        <v>0.32706375949206884</v>
      </c>
      <c r="EZ267">
        <f t="shared" si="275"/>
        <v>264</v>
      </c>
      <c r="FC267">
        <f t="shared" si="249"/>
        <v>0</v>
      </c>
      <c r="FK267">
        <f t="shared" si="250"/>
        <v>0</v>
      </c>
      <c r="FO267">
        <f t="shared" si="263"/>
        <v>1</v>
      </c>
      <c r="FP267">
        <f t="shared" si="276"/>
        <v>264</v>
      </c>
      <c r="FS267">
        <f t="shared" si="251"/>
        <v>0</v>
      </c>
      <c r="FW267">
        <f t="shared" si="264"/>
        <v>1</v>
      </c>
      <c r="FX267">
        <f t="shared" si="277"/>
        <v>264</v>
      </c>
    </row>
    <row r="268" spans="6:180" x14ac:dyDescent="0.25">
      <c r="F268">
        <f t="shared" si="252"/>
        <v>0.2367082834777807</v>
      </c>
      <c r="G268">
        <f t="shared" si="265"/>
        <v>415</v>
      </c>
      <c r="T268">
        <f t="shared" si="239"/>
        <v>0.23090824735210377</v>
      </c>
      <c r="U268">
        <f t="shared" si="266"/>
        <v>415</v>
      </c>
      <c r="AP268">
        <f t="shared" ref="AP268:AP283" si="278">_xlfn.NORM.DIST(AQ268,AN$3,AO$3,TRUE)</f>
        <v>0.99831508591432572</v>
      </c>
      <c r="AQ268">
        <f t="shared" si="267"/>
        <v>265</v>
      </c>
      <c r="BA268">
        <f t="shared" si="253"/>
        <v>267</v>
      </c>
      <c r="BB268">
        <v>0.9401408450704225</v>
      </c>
      <c r="BC268" s="1">
        <v>197.84800000000001</v>
      </c>
      <c r="BF268">
        <f t="shared" si="236"/>
        <v>0.99818160758452323</v>
      </c>
      <c r="BG268">
        <f t="shared" si="268"/>
        <v>265</v>
      </c>
      <c r="BJ268">
        <f t="shared" si="240"/>
        <v>0</v>
      </c>
      <c r="BQ268">
        <f t="shared" si="254"/>
        <v>267</v>
      </c>
      <c r="BR268">
        <f t="shared" si="241"/>
        <v>0.86970684039087953</v>
      </c>
      <c r="BS268">
        <v>106.113</v>
      </c>
      <c r="BV268">
        <f t="shared" si="255"/>
        <v>0.99999997169533505</v>
      </c>
      <c r="BW268">
        <f t="shared" si="269"/>
        <v>265</v>
      </c>
      <c r="BZ268">
        <f t="shared" si="242"/>
        <v>0</v>
      </c>
      <c r="CG268">
        <f t="shared" si="256"/>
        <v>267</v>
      </c>
      <c r="CH268">
        <f t="shared" si="238"/>
        <v>267</v>
      </c>
      <c r="CI268">
        <v>176</v>
      </c>
      <c r="CL268">
        <f t="shared" si="257"/>
        <v>0.99999844888381284</v>
      </c>
      <c r="CM268">
        <f t="shared" si="270"/>
        <v>265</v>
      </c>
      <c r="DB268">
        <f t="shared" si="258"/>
        <v>1</v>
      </c>
      <c r="DC268">
        <f t="shared" si="271"/>
        <v>265</v>
      </c>
      <c r="DK268">
        <f t="shared" si="259"/>
        <v>1</v>
      </c>
      <c r="DL268">
        <f t="shared" si="272"/>
        <v>265</v>
      </c>
      <c r="DO268">
        <f t="shared" si="244"/>
        <v>0</v>
      </c>
      <c r="DS268">
        <f t="shared" si="260"/>
        <v>0.9167653872925039</v>
      </c>
      <c r="DT268">
        <f t="shared" si="273"/>
        <v>265</v>
      </c>
      <c r="DW268">
        <f t="shared" si="245"/>
        <v>0</v>
      </c>
      <c r="EE268">
        <f t="shared" si="246"/>
        <v>0</v>
      </c>
      <c r="EI268">
        <f t="shared" si="261"/>
        <v>1</v>
      </c>
      <c r="EJ268">
        <f t="shared" si="274"/>
        <v>265</v>
      </c>
      <c r="EM268">
        <f t="shared" si="247"/>
        <v>0</v>
      </c>
      <c r="EU268">
        <f t="shared" si="248"/>
        <v>0</v>
      </c>
      <c r="EY268">
        <f t="shared" si="262"/>
        <v>0.32995229054636965</v>
      </c>
      <c r="EZ268">
        <f t="shared" si="275"/>
        <v>265</v>
      </c>
      <c r="FC268">
        <f t="shared" si="249"/>
        <v>0</v>
      </c>
      <c r="FK268">
        <f t="shared" si="250"/>
        <v>0</v>
      </c>
      <c r="FO268">
        <f t="shared" si="263"/>
        <v>1</v>
      </c>
      <c r="FP268">
        <f t="shared" si="276"/>
        <v>265</v>
      </c>
      <c r="FS268">
        <f t="shared" si="251"/>
        <v>0</v>
      </c>
      <c r="FW268">
        <f t="shared" si="264"/>
        <v>1</v>
      </c>
      <c r="FX268">
        <f t="shared" si="277"/>
        <v>265</v>
      </c>
    </row>
    <row r="269" spans="6:180" x14ac:dyDescent="0.25">
      <c r="F269">
        <f t="shared" si="252"/>
        <v>0.24012723230049082</v>
      </c>
      <c r="G269">
        <f t="shared" si="265"/>
        <v>416</v>
      </c>
      <c r="T269">
        <f t="shared" si="239"/>
        <v>0.23279498748593269</v>
      </c>
      <c r="U269">
        <f t="shared" si="266"/>
        <v>416</v>
      </c>
      <c r="AP269">
        <f t="shared" si="278"/>
        <v>0.99845407582819756</v>
      </c>
      <c r="AQ269">
        <f t="shared" si="267"/>
        <v>266</v>
      </c>
      <c r="BA269">
        <f t="shared" si="253"/>
        <v>268</v>
      </c>
      <c r="BB269">
        <v>0.94366197183098588</v>
      </c>
      <c r="BC269">
        <v>197.952</v>
      </c>
      <c r="BF269">
        <f t="shared" si="236"/>
        <v>0.99828505166174286</v>
      </c>
      <c r="BG269">
        <f t="shared" si="268"/>
        <v>266</v>
      </c>
      <c r="BJ269">
        <f t="shared" si="240"/>
        <v>0</v>
      </c>
      <c r="BQ269">
        <f t="shared" si="254"/>
        <v>268</v>
      </c>
      <c r="BR269">
        <f t="shared" si="241"/>
        <v>0.87296416938110755</v>
      </c>
      <c r="BS269">
        <v>107.623</v>
      </c>
      <c r="BV269">
        <f t="shared" si="255"/>
        <v>0.9999999754545823</v>
      </c>
      <c r="BW269">
        <f t="shared" si="269"/>
        <v>266</v>
      </c>
      <c r="BZ269">
        <f t="shared" si="242"/>
        <v>0</v>
      </c>
      <c r="CG269">
        <f t="shared" si="256"/>
        <v>268</v>
      </c>
      <c r="CH269">
        <f t="shared" si="238"/>
        <v>268</v>
      </c>
      <c r="CI269">
        <v>176.28700000000001</v>
      </c>
      <c r="CL269">
        <f t="shared" si="257"/>
        <v>0.99999862639761439</v>
      </c>
      <c r="CM269">
        <f t="shared" si="270"/>
        <v>266</v>
      </c>
      <c r="DB269">
        <f t="shared" si="258"/>
        <v>1</v>
      </c>
      <c r="DC269">
        <f t="shared" si="271"/>
        <v>266</v>
      </c>
      <c r="DK269">
        <f t="shared" si="259"/>
        <v>1</v>
      </c>
      <c r="DL269">
        <f t="shared" si="272"/>
        <v>266</v>
      </c>
      <c r="DO269">
        <f t="shared" si="244"/>
        <v>0</v>
      </c>
      <c r="DS269">
        <f t="shared" si="260"/>
        <v>0.91871903836676427</v>
      </c>
      <c r="DT269">
        <f t="shared" si="273"/>
        <v>266</v>
      </c>
      <c r="DW269">
        <f t="shared" si="245"/>
        <v>0</v>
      </c>
      <c r="EE269">
        <f t="shared" si="246"/>
        <v>0</v>
      </c>
      <c r="EI269">
        <f t="shared" si="261"/>
        <v>1</v>
      </c>
      <c r="EJ269">
        <f t="shared" si="274"/>
        <v>266</v>
      </c>
      <c r="EM269">
        <f t="shared" si="247"/>
        <v>0</v>
      </c>
      <c r="EU269">
        <f t="shared" si="248"/>
        <v>0</v>
      </c>
      <c r="EY269">
        <f t="shared" si="262"/>
        <v>0.33285099623237169</v>
      </c>
      <c r="EZ269">
        <f t="shared" si="275"/>
        <v>266</v>
      </c>
      <c r="FC269">
        <f t="shared" si="249"/>
        <v>0</v>
      </c>
      <c r="FK269">
        <f t="shared" si="250"/>
        <v>0</v>
      </c>
      <c r="FO269">
        <f t="shared" si="263"/>
        <v>1</v>
      </c>
      <c r="FP269">
        <f t="shared" si="276"/>
        <v>266</v>
      </c>
      <c r="FS269">
        <f t="shared" si="251"/>
        <v>0</v>
      </c>
      <c r="FW269">
        <f t="shared" si="264"/>
        <v>1</v>
      </c>
      <c r="FX269">
        <f t="shared" si="277"/>
        <v>266</v>
      </c>
    </row>
    <row r="270" spans="6:180" x14ac:dyDescent="0.25">
      <c r="F270">
        <f t="shared" si="252"/>
        <v>0.24357292372878619</v>
      </c>
      <c r="G270">
        <f t="shared" si="265"/>
        <v>417</v>
      </c>
      <c r="T270">
        <f t="shared" si="239"/>
        <v>0.23469026291015443</v>
      </c>
      <c r="U270">
        <f t="shared" si="266"/>
        <v>417</v>
      </c>
      <c r="AP270">
        <f t="shared" si="278"/>
        <v>0.9985825340487241</v>
      </c>
      <c r="AQ270">
        <f t="shared" si="267"/>
        <v>267</v>
      </c>
      <c r="BA270">
        <f t="shared" si="253"/>
        <v>269</v>
      </c>
      <c r="BB270">
        <v>0.94718309859154926</v>
      </c>
      <c r="BC270">
        <v>199.58</v>
      </c>
      <c r="BF270">
        <f t="shared" si="236"/>
        <v>0.9983831113297521</v>
      </c>
      <c r="BG270">
        <f t="shared" si="268"/>
        <v>267</v>
      </c>
      <c r="BJ270">
        <f t="shared" si="240"/>
        <v>0</v>
      </c>
      <c r="BQ270">
        <f t="shared" si="254"/>
        <v>269</v>
      </c>
      <c r="BR270">
        <f t="shared" si="241"/>
        <v>0.87622149837133545</v>
      </c>
      <c r="BS270">
        <v>108</v>
      </c>
      <c r="BV270">
        <f t="shared" si="255"/>
        <v>0.99999997872786839</v>
      </c>
      <c r="BW270">
        <f t="shared" si="269"/>
        <v>267</v>
      </c>
      <c r="BZ270">
        <f t="shared" si="242"/>
        <v>0</v>
      </c>
      <c r="CG270">
        <f t="shared" si="256"/>
        <v>269</v>
      </c>
      <c r="CH270">
        <f t="shared" si="238"/>
        <v>269</v>
      </c>
      <c r="CI270">
        <v>177</v>
      </c>
      <c r="CL270">
        <f t="shared" si="257"/>
        <v>0.99999878432491596</v>
      </c>
      <c r="CM270">
        <f t="shared" si="270"/>
        <v>267</v>
      </c>
      <c r="DB270">
        <f t="shared" si="258"/>
        <v>1</v>
      </c>
      <c r="DC270">
        <f t="shared" si="271"/>
        <v>267</v>
      </c>
      <c r="DK270">
        <f t="shared" si="259"/>
        <v>1</v>
      </c>
      <c r="DL270">
        <f t="shared" si="272"/>
        <v>267</v>
      </c>
      <c r="DO270">
        <f t="shared" si="244"/>
        <v>0</v>
      </c>
      <c r="DS270">
        <f t="shared" si="260"/>
        <v>0.92063789452679201</v>
      </c>
      <c r="DT270">
        <f t="shared" si="273"/>
        <v>267</v>
      </c>
      <c r="DW270">
        <f t="shared" si="245"/>
        <v>0</v>
      </c>
      <c r="EE270">
        <f t="shared" si="246"/>
        <v>0</v>
      </c>
      <c r="EI270">
        <f t="shared" si="261"/>
        <v>1</v>
      </c>
      <c r="EJ270">
        <f t="shared" si="274"/>
        <v>267</v>
      </c>
      <c r="EM270">
        <f t="shared" si="247"/>
        <v>0</v>
      </c>
      <c r="EU270">
        <f t="shared" si="248"/>
        <v>0</v>
      </c>
      <c r="EY270">
        <f t="shared" si="262"/>
        <v>0.33575972665971199</v>
      </c>
      <c r="EZ270">
        <f t="shared" si="275"/>
        <v>267</v>
      </c>
      <c r="FC270">
        <f t="shared" si="249"/>
        <v>0</v>
      </c>
      <c r="FK270">
        <f t="shared" si="250"/>
        <v>0</v>
      </c>
      <c r="FO270">
        <f t="shared" si="263"/>
        <v>1</v>
      </c>
      <c r="FP270">
        <f t="shared" si="276"/>
        <v>267</v>
      </c>
      <c r="FS270">
        <f t="shared" si="251"/>
        <v>0</v>
      </c>
      <c r="FW270">
        <f t="shared" si="264"/>
        <v>1</v>
      </c>
      <c r="FX270">
        <f t="shared" si="277"/>
        <v>267</v>
      </c>
    </row>
    <row r="271" spans="6:180" x14ac:dyDescent="0.25">
      <c r="F271">
        <f t="shared" si="252"/>
        <v>0.24704514388572085</v>
      </c>
      <c r="G271">
        <f t="shared" si="265"/>
        <v>418</v>
      </c>
      <c r="T271">
        <f t="shared" si="239"/>
        <v>0.23659403938851528</v>
      </c>
      <c r="U271">
        <f t="shared" si="266"/>
        <v>418</v>
      </c>
      <c r="AP271">
        <f t="shared" si="278"/>
        <v>0.99870117439538975</v>
      </c>
      <c r="AQ271">
        <f t="shared" si="267"/>
        <v>268</v>
      </c>
      <c r="BA271">
        <f t="shared" si="253"/>
        <v>270</v>
      </c>
      <c r="BB271">
        <v>0.95070422535211263</v>
      </c>
      <c r="BC271">
        <v>203.15899999999999</v>
      </c>
      <c r="BF271">
        <f t="shared" si="236"/>
        <v>0.99847603584146538</v>
      </c>
      <c r="BG271">
        <f t="shared" si="268"/>
        <v>268</v>
      </c>
      <c r="BJ271">
        <f t="shared" si="240"/>
        <v>0</v>
      </c>
      <c r="BQ271">
        <f t="shared" si="254"/>
        <v>270</v>
      </c>
      <c r="BR271">
        <f t="shared" si="241"/>
        <v>0.87947882736156346</v>
      </c>
      <c r="BS271">
        <v>108.074</v>
      </c>
      <c r="BV271">
        <f t="shared" si="255"/>
        <v>0.99999998157617875</v>
      </c>
      <c r="BW271">
        <f t="shared" si="269"/>
        <v>268</v>
      </c>
      <c r="BZ271">
        <f t="shared" si="242"/>
        <v>0</v>
      </c>
      <c r="CL271">
        <f t="shared" si="257"/>
        <v>0.99999892473952101</v>
      </c>
      <c r="CM271">
        <f t="shared" si="270"/>
        <v>268</v>
      </c>
      <c r="DB271">
        <f t="shared" si="258"/>
        <v>1</v>
      </c>
      <c r="DC271">
        <f t="shared" si="271"/>
        <v>268</v>
      </c>
      <c r="DK271">
        <f t="shared" si="259"/>
        <v>1</v>
      </c>
      <c r="DL271">
        <f t="shared" si="272"/>
        <v>268</v>
      </c>
      <c r="DO271">
        <f t="shared" si="244"/>
        <v>0</v>
      </c>
      <c r="DS271">
        <f t="shared" si="260"/>
        <v>0.92252226340681998</v>
      </c>
      <c r="DT271">
        <f t="shared" si="273"/>
        <v>268</v>
      </c>
      <c r="DW271">
        <f t="shared" si="245"/>
        <v>0</v>
      </c>
      <c r="EE271">
        <f t="shared" si="246"/>
        <v>0</v>
      </c>
      <c r="EI271">
        <f t="shared" si="261"/>
        <v>1</v>
      </c>
      <c r="EJ271">
        <f t="shared" si="274"/>
        <v>268</v>
      </c>
      <c r="EM271">
        <f t="shared" si="247"/>
        <v>0</v>
      </c>
      <c r="EU271">
        <f t="shared" si="248"/>
        <v>0</v>
      </c>
      <c r="EY271">
        <f t="shared" si="262"/>
        <v>0.3386783301373128</v>
      </c>
      <c r="EZ271">
        <f t="shared" si="275"/>
        <v>268</v>
      </c>
      <c r="FC271">
        <f t="shared" si="249"/>
        <v>0</v>
      </c>
      <c r="FK271">
        <f t="shared" si="250"/>
        <v>0</v>
      </c>
      <c r="FO271">
        <f t="shared" si="263"/>
        <v>1</v>
      </c>
      <c r="FP271">
        <f t="shared" si="276"/>
        <v>268</v>
      </c>
      <c r="FS271">
        <f t="shared" si="251"/>
        <v>0</v>
      </c>
      <c r="FW271">
        <f t="shared" si="264"/>
        <v>1</v>
      </c>
      <c r="FX271">
        <f t="shared" si="277"/>
        <v>268</v>
      </c>
    </row>
    <row r="272" spans="6:180" x14ac:dyDescent="0.25">
      <c r="F272">
        <f t="shared" si="252"/>
        <v>0.25054367075908729</v>
      </c>
      <c r="G272">
        <f t="shared" si="265"/>
        <v>419</v>
      </c>
      <c r="T272">
        <f t="shared" si="239"/>
        <v>0.23850628187917425</v>
      </c>
      <c r="U272">
        <f t="shared" si="266"/>
        <v>419</v>
      </c>
      <c r="AP272">
        <f t="shared" si="278"/>
        <v>0.99881066952499264</v>
      </c>
      <c r="AQ272">
        <f t="shared" si="267"/>
        <v>269</v>
      </c>
      <c r="BB272">
        <v>0.95422535211267601</v>
      </c>
      <c r="BC272">
        <v>204.61600000000001</v>
      </c>
      <c r="BF272">
        <f t="shared" si="236"/>
        <v>0.99856406473380943</v>
      </c>
      <c r="BG272">
        <f t="shared" si="268"/>
        <v>269</v>
      </c>
      <c r="BQ272">
        <f t="shared" si="254"/>
        <v>271</v>
      </c>
      <c r="BR272">
        <f t="shared" si="241"/>
        <v>0.88273615635179148</v>
      </c>
      <c r="BS272">
        <v>109.462</v>
      </c>
      <c r="BV272">
        <f t="shared" si="255"/>
        <v>0.99999998405309287</v>
      </c>
      <c r="BW272">
        <f t="shared" si="269"/>
        <v>269</v>
      </c>
      <c r="CL272">
        <f t="shared" si="257"/>
        <v>0.99999904950583007</v>
      </c>
      <c r="CM272">
        <f t="shared" si="270"/>
        <v>269</v>
      </c>
      <c r="DB272">
        <f t="shared" si="258"/>
        <v>1</v>
      </c>
      <c r="DC272">
        <f t="shared" si="271"/>
        <v>269</v>
      </c>
      <c r="DK272">
        <f t="shared" si="259"/>
        <v>1</v>
      </c>
      <c r="DL272">
        <f t="shared" si="272"/>
        <v>269</v>
      </c>
      <c r="DS272">
        <f t="shared" si="260"/>
        <v>0.9243724584303662</v>
      </c>
      <c r="DT272">
        <f t="shared" si="273"/>
        <v>269</v>
      </c>
      <c r="EI272">
        <f t="shared" si="261"/>
        <v>1</v>
      </c>
      <c r="EJ272">
        <f t="shared" si="274"/>
        <v>269</v>
      </c>
      <c r="EY272">
        <f t="shared" si="262"/>
        <v>0.34160665319631667</v>
      </c>
      <c r="EZ272">
        <f t="shared" si="275"/>
        <v>269</v>
      </c>
      <c r="FO272">
        <f t="shared" si="263"/>
        <v>1</v>
      </c>
      <c r="FP272">
        <f t="shared" si="276"/>
        <v>269</v>
      </c>
      <c r="FW272">
        <f t="shared" si="264"/>
        <v>1</v>
      </c>
      <c r="FX272">
        <f t="shared" si="277"/>
        <v>269</v>
      </c>
    </row>
    <row r="273" spans="6:180" x14ac:dyDescent="0.25">
      <c r="F273">
        <f t="shared" si="252"/>
        <v>0.25406827422073186</v>
      </c>
      <c r="G273">
        <f t="shared" si="265"/>
        <v>420</v>
      </c>
      <c r="T273">
        <f t="shared" si="239"/>
        <v>0.24042695453513713</v>
      </c>
      <c r="U273">
        <f t="shared" si="266"/>
        <v>420</v>
      </c>
      <c r="AP273">
        <f t="shared" si="278"/>
        <v>0.99891165271517757</v>
      </c>
      <c r="AQ273">
        <f t="shared" si="267"/>
        <v>270</v>
      </c>
      <c r="BB273">
        <v>0.95774647887323938</v>
      </c>
      <c r="BC273">
        <v>209.40600000000001</v>
      </c>
      <c r="BF273">
        <f t="shared" si="236"/>
        <v>0.99864742810462803</v>
      </c>
      <c r="BG273">
        <f t="shared" si="268"/>
        <v>270</v>
      </c>
      <c r="BQ273">
        <f t="shared" si="254"/>
        <v>272</v>
      </c>
      <c r="BR273">
        <f t="shared" si="241"/>
        <v>0.88599348534201949</v>
      </c>
      <c r="BS273">
        <v>109.553</v>
      </c>
      <c r="BV273">
        <f t="shared" si="255"/>
        <v>0.99999998620565089</v>
      </c>
      <c r="BW273">
        <f t="shared" si="269"/>
        <v>270</v>
      </c>
      <c r="CL273">
        <f t="shared" si="257"/>
        <v>0.99999916029883706</v>
      </c>
      <c r="CM273">
        <f t="shared" si="270"/>
        <v>270</v>
      </c>
      <c r="DB273">
        <f t="shared" si="258"/>
        <v>1</v>
      </c>
      <c r="DC273">
        <f t="shared" si="271"/>
        <v>270</v>
      </c>
      <c r="DK273">
        <f t="shared" si="259"/>
        <v>1</v>
      </c>
      <c r="DL273">
        <f t="shared" si="272"/>
        <v>270</v>
      </c>
      <c r="DS273">
        <f t="shared" si="260"/>
        <v>0.9261887985514371</v>
      </c>
      <c r="DT273">
        <f t="shared" si="273"/>
        <v>270</v>
      </c>
      <c r="EI273">
        <f t="shared" si="261"/>
        <v>1</v>
      </c>
      <c r="EJ273">
        <f t="shared" si="274"/>
        <v>270</v>
      </c>
      <c r="EY273">
        <f t="shared" si="262"/>
        <v>0.34454454061355488</v>
      </c>
      <c r="EZ273">
        <f t="shared" si="275"/>
        <v>270</v>
      </c>
      <c r="FO273">
        <f t="shared" si="263"/>
        <v>1</v>
      </c>
      <c r="FP273">
        <f t="shared" si="276"/>
        <v>270</v>
      </c>
      <c r="FW273">
        <f t="shared" si="264"/>
        <v>1</v>
      </c>
      <c r="FX273">
        <f t="shared" si="277"/>
        <v>270</v>
      </c>
    </row>
    <row r="274" spans="6:180" x14ac:dyDescent="0.25">
      <c r="F274">
        <f t="shared" si="252"/>
        <v>0.25761871604998604</v>
      </c>
      <c r="G274">
        <f t="shared" si="265"/>
        <v>421</v>
      </c>
      <c r="T274">
        <f t="shared" si="239"/>
        <v>0.24235602070481599</v>
      </c>
      <c r="U274">
        <f t="shared" si="266"/>
        <v>421</v>
      </c>
      <c r="AP274">
        <f t="shared" si="278"/>
        <v>0.9990047196178492</v>
      </c>
      <c r="AQ274">
        <f t="shared" si="267"/>
        <v>271</v>
      </c>
      <c r="BB274">
        <v>0.96126760563380287</v>
      </c>
      <c r="BC274">
        <v>209.49299999999999</v>
      </c>
      <c r="BF274">
        <f t="shared" si="236"/>
        <v>0.99872634688726025</v>
      </c>
      <c r="BG274">
        <f t="shared" si="268"/>
        <v>271</v>
      </c>
      <c r="BQ274">
        <f t="shared" si="254"/>
        <v>273</v>
      </c>
      <c r="BR274">
        <f t="shared" si="241"/>
        <v>0.88925081433224751</v>
      </c>
      <c r="BS274">
        <v>109.762</v>
      </c>
      <c r="BV274">
        <f t="shared" si="255"/>
        <v>0.99999998807512336</v>
      </c>
      <c r="BW274">
        <f t="shared" si="269"/>
        <v>271</v>
      </c>
      <c r="CL274">
        <f t="shared" si="257"/>
        <v>0.99999925862234129</v>
      </c>
      <c r="CM274">
        <f t="shared" si="270"/>
        <v>271</v>
      </c>
      <c r="DB274">
        <f t="shared" si="258"/>
        <v>1</v>
      </c>
      <c r="DC274">
        <f t="shared" si="271"/>
        <v>271</v>
      </c>
      <c r="DK274">
        <f t="shared" si="259"/>
        <v>1</v>
      </c>
      <c r="DL274">
        <f t="shared" si="272"/>
        <v>271</v>
      </c>
      <c r="DS274">
        <f t="shared" si="260"/>
        <v>0.92797160799679446</v>
      </c>
      <c r="DT274">
        <f t="shared" si="273"/>
        <v>271</v>
      </c>
      <c r="EI274">
        <f t="shared" si="261"/>
        <v>1</v>
      </c>
      <c r="EJ274">
        <f t="shared" si="274"/>
        <v>271</v>
      </c>
      <c r="EY274">
        <f t="shared" si="262"/>
        <v>0.34749183543554285</v>
      </c>
      <c r="EZ274">
        <f t="shared" si="275"/>
        <v>271</v>
      </c>
      <c r="FO274">
        <f t="shared" si="263"/>
        <v>1</v>
      </c>
      <c r="FP274">
        <f t="shared" si="276"/>
        <v>271</v>
      </c>
      <c r="FW274">
        <f t="shared" si="264"/>
        <v>1</v>
      </c>
      <c r="FX274">
        <f t="shared" si="277"/>
        <v>271</v>
      </c>
    </row>
    <row r="275" spans="6:180" x14ac:dyDescent="0.25">
      <c r="F275">
        <f t="shared" si="252"/>
        <v>0.26119474996123115</v>
      </c>
      <c r="G275">
        <f t="shared" si="265"/>
        <v>422</v>
      </c>
      <c r="T275">
        <f t="shared" si="239"/>
        <v>0.24429344293271321</v>
      </c>
      <c r="U275">
        <f t="shared" si="266"/>
        <v>422</v>
      </c>
      <c r="AP275">
        <f t="shared" si="278"/>
        <v>0.99909042997882402</v>
      </c>
      <c r="AQ275">
        <f t="shared" si="267"/>
        <v>272</v>
      </c>
      <c r="BB275">
        <v>0.96478873239436624</v>
      </c>
      <c r="BC275">
        <v>209.946</v>
      </c>
      <c r="BF275">
        <f t="shared" si="236"/>
        <v>0.99880103312247082</v>
      </c>
      <c r="BG275">
        <f t="shared" si="268"/>
        <v>272</v>
      </c>
      <c r="BQ275">
        <f t="shared" si="254"/>
        <v>274</v>
      </c>
      <c r="BR275">
        <f t="shared" si="241"/>
        <v>0.89250814332247552</v>
      </c>
      <c r="BS275">
        <v>109.87</v>
      </c>
      <c r="BV275">
        <f t="shared" si="255"/>
        <v>0.99999998969769399</v>
      </c>
      <c r="BW275">
        <f t="shared" si="269"/>
        <v>272</v>
      </c>
      <c r="CL275">
        <f t="shared" si="257"/>
        <v>0.99999934582552186</v>
      </c>
      <c r="CM275">
        <f t="shared" si="270"/>
        <v>272</v>
      </c>
      <c r="DB275">
        <f t="shared" si="258"/>
        <v>1</v>
      </c>
      <c r="DC275">
        <f t="shared" si="271"/>
        <v>272</v>
      </c>
      <c r="DK275">
        <f t="shared" si="259"/>
        <v>1</v>
      </c>
      <c r="DL275">
        <f t="shared" si="272"/>
        <v>272</v>
      </c>
      <c r="DS275">
        <f t="shared" si="260"/>
        <v>0.92972121600947777</v>
      </c>
      <c r="DT275">
        <f t="shared" si="273"/>
        <v>272</v>
      </c>
      <c r="EI275">
        <f t="shared" si="261"/>
        <v>1</v>
      </c>
      <c r="EJ275">
        <f t="shared" si="274"/>
        <v>272</v>
      </c>
      <c r="EY275">
        <f t="shared" si="262"/>
        <v>0.35044837900299597</v>
      </c>
      <c r="EZ275">
        <f t="shared" si="275"/>
        <v>272</v>
      </c>
      <c r="FO275">
        <f t="shared" si="263"/>
        <v>1</v>
      </c>
      <c r="FP275">
        <f t="shared" si="276"/>
        <v>272</v>
      </c>
      <c r="FW275">
        <f t="shared" si="264"/>
        <v>1</v>
      </c>
      <c r="FX275">
        <f t="shared" si="277"/>
        <v>272</v>
      </c>
    </row>
    <row r="276" spans="6:180" x14ac:dyDescent="0.25">
      <c r="F276">
        <f t="shared" si="252"/>
        <v>0.26479612163560873</v>
      </c>
      <c r="G276">
        <f t="shared" si="265"/>
        <v>423</v>
      </c>
      <c r="T276">
        <f t="shared" si="239"/>
        <v>0.24623918296023334</v>
      </c>
      <c r="U276">
        <f t="shared" si="266"/>
        <v>423</v>
      </c>
      <c r="AP276">
        <f t="shared" si="278"/>
        <v>0.99916930932050052</v>
      </c>
      <c r="AQ276">
        <f t="shared" si="267"/>
        <v>273</v>
      </c>
      <c r="BB276">
        <v>0.96830985915492962</v>
      </c>
      <c r="BC276">
        <v>211.59299999999999</v>
      </c>
      <c r="BF276">
        <f t="shared" si="236"/>
        <v>0.99887169022743005</v>
      </c>
      <c r="BG276">
        <f t="shared" si="268"/>
        <v>273</v>
      </c>
      <c r="BQ276">
        <f t="shared" si="254"/>
        <v>275</v>
      </c>
      <c r="BR276">
        <f t="shared" si="241"/>
        <v>0.89576547231270354</v>
      </c>
      <c r="BS276">
        <v>110</v>
      </c>
      <c r="BV276">
        <f t="shared" si="255"/>
        <v>0.99999999110506421</v>
      </c>
      <c r="BW276">
        <f t="shared" si="269"/>
        <v>273</v>
      </c>
      <c r="CL276">
        <f t="shared" si="257"/>
        <v>0.99999942311800827</v>
      </c>
      <c r="CM276">
        <f t="shared" si="270"/>
        <v>273</v>
      </c>
      <c r="DB276">
        <f t="shared" si="258"/>
        <v>1</v>
      </c>
      <c r="DC276">
        <f t="shared" si="271"/>
        <v>273</v>
      </c>
      <c r="DK276">
        <f t="shared" si="259"/>
        <v>1</v>
      </c>
      <c r="DL276">
        <f t="shared" si="272"/>
        <v>273</v>
      </c>
      <c r="DS276">
        <f t="shared" si="260"/>
        <v>0.93143795659376949</v>
      </c>
      <c r="DT276">
        <f t="shared" si="273"/>
        <v>273</v>
      </c>
      <c r="EI276">
        <f t="shared" si="261"/>
        <v>1</v>
      </c>
      <c r="EJ276">
        <f t="shared" si="274"/>
        <v>273</v>
      </c>
      <c r="EY276">
        <f t="shared" si="262"/>
        <v>0.35341401097586078</v>
      </c>
      <c r="EZ276">
        <f t="shared" si="275"/>
        <v>273</v>
      </c>
      <c r="FO276">
        <f t="shared" si="263"/>
        <v>1</v>
      </c>
      <c r="FP276">
        <f t="shared" si="276"/>
        <v>273</v>
      </c>
      <c r="FW276">
        <f t="shared" si="264"/>
        <v>1</v>
      </c>
      <c r="FX276">
        <f t="shared" si="277"/>
        <v>273</v>
      </c>
    </row>
    <row r="277" spans="6:180" x14ac:dyDescent="0.25">
      <c r="F277">
        <f t="shared" si="252"/>
        <v>0.26842256875688875</v>
      </c>
      <c r="G277">
        <f t="shared" si="265"/>
        <v>424</v>
      </c>
      <c r="T277">
        <f t="shared" si="239"/>
        <v>0.24819320172662085</v>
      </c>
      <c r="U277">
        <f t="shared" si="266"/>
        <v>424</v>
      </c>
      <c r="AP277">
        <f t="shared" si="278"/>
        <v>0.99924185058473092</v>
      </c>
      <c r="AQ277">
        <f t="shared" si="267"/>
        <v>274</v>
      </c>
      <c r="BB277">
        <v>0.971830985915493</v>
      </c>
      <c r="BC277">
        <v>213.78</v>
      </c>
      <c r="BF277">
        <f t="shared" si="236"/>
        <v>0.99893851326146665</v>
      </c>
      <c r="BG277">
        <f t="shared" si="268"/>
        <v>274</v>
      </c>
      <c r="BQ277">
        <f t="shared" si="254"/>
        <v>276</v>
      </c>
      <c r="BR277">
        <f t="shared" si="241"/>
        <v>0.89902280130293155</v>
      </c>
      <c r="BS277">
        <v>110</v>
      </c>
      <c r="BV277">
        <f t="shared" si="255"/>
        <v>0.99999999232499015</v>
      </c>
      <c r="BW277">
        <f t="shared" si="269"/>
        <v>274</v>
      </c>
      <c r="CL277">
        <f t="shared" si="257"/>
        <v>0.99999949158357526</v>
      </c>
      <c r="CM277">
        <f t="shared" si="270"/>
        <v>274</v>
      </c>
      <c r="DB277">
        <f t="shared" si="258"/>
        <v>1</v>
      </c>
      <c r="DC277">
        <f t="shared" si="271"/>
        <v>274</v>
      </c>
      <c r="DK277">
        <f t="shared" si="259"/>
        <v>1</v>
      </c>
      <c r="DL277">
        <f t="shared" si="272"/>
        <v>274</v>
      </c>
      <c r="DS277">
        <f t="shared" si="260"/>
        <v>0.93312216826178607</v>
      </c>
      <c r="DT277">
        <f t="shared" si="273"/>
        <v>274</v>
      </c>
      <c r="EI277">
        <f t="shared" si="261"/>
        <v>1</v>
      </c>
      <c r="EJ277">
        <f t="shared" si="274"/>
        <v>274</v>
      </c>
      <c r="EY277">
        <f t="shared" si="262"/>
        <v>0.35638856935885443</v>
      </c>
      <c r="EZ277">
        <f t="shared" si="275"/>
        <v>274</v>
      </c>
      <c r="FO277">
        <f t="shared" si="263"/>
        <v>1</v>
      </c>
      <c r="FP277">
        <f t="shared" si="276"/>
        <v>274</v>
      </c>
      <c r="FW277">
        <f t="shared" si="264"/>
        <v>1</v>
      </c>
      <c r="FX277">
        <f t="shared" si="277"/>
        <v>274</v>
      </c>
    </row>
    <row r="278" spans="6:180" x14ac:dyDescent="0.25">
      <c r="F278">
        <f t="shared" si="252"/>
        <v>0.27207382105150152</v>
      </c>
      <c r="G278">
        <f t="shared" si="265"/>
        <v>425</v>
      </c>
      <c r="T278">
        <f t="shared" si="239"/>
        <v>0.25015545937002504</v>
      </c>
      <c r="U278">
        <f t="shared" si="266"/>
        <v>425</v>
      </c>
      <c r="AP278">
        <f t="shared" si="278"/>
        <v>0.99930851573346369</v>
      </c>
      <c r="AQ278">
        <f t="shared" si="267"/>
        <v>275</v>
      </c>
      <c r="BB278">
        <v>0.97535211267605637</v>
      </c>
      <c r="BC278">
        <v>214.23400000000001</v>
      </c>
      <c r="BF278">
        <f t="shared" si="236"/>
        <v>0.99900168918833443</v>
      </c>
      <c r="BG278">
        <f t="shared" si="268"/>
        <v>275</v>
      </c>
      <c r="BQ278">
        <f t="shared" si="254"/>
        <v>277</v>
      </c>
      <c r="BR278">
        <f t="shared" si="241"/>
        <v>0.90228013029315957</v>
      </c>
      <c r="BS278">
        <v>110.111</v>
      </c>
      <c r="BV278">
        <f t="shared" si="255"/>
        <v>0.99999999338175616</v>
      </c>
      <c r="BW278">
        <f t="shared" si="269"/>
        <v>275</v>
      </c>
      <c r="CL278">
        <f t="shared" si="257"/>
        <v>0.99999955219257497</v>
      </c>
      <c r="CM278">
        <f t="shared" si="270"/>
        <v>275</v>
      </c>
      <c r="DB278">
        <f t="shared" si="258"/>
        <v>1</v>
      </c>
      <c r="DC278">
        <f t="shared" si="271"/>
        <v>275</v>
      </c>
      <c r="DK278">
        <f t="shared" si="259"/>
        <v>1</v>
      </c>
      <c r="DL278">
        <f t="shared" si="272"/>
        <v>275</v>
      </c>
      <c r="DS278">
        <f t="shared" si="260"/>
        <v>0.93477419378187099</v>
      </c>
      <c r="DT278">
        <f t="shared" si="273"/>
        <v>275</v>
      </c>
      <c r="EI278">
        <f t="shared" si="261"/>
        <v>1</v>
      </c>
      <c r="EJ278">
        <f t="shared" si="274"/>
        <v>275</v>
      </c>
      <c r="EY278">
        <f t="shared" si="262"/>
        <v>0.35937189052750579</v>
      </c>
      <c r="EZ278">
        <f t="shared" si="275"/>
        <v>275</v>
      </c>
      <c r="FO278">
        <f t="shared" si="263"/>
        <v>1</v>
      </c>
      <c r="FP278">
        <f t="shared" si="276"/>
        <v>275</v>
      </c>
      <c r="FW278">
        <f t="shared" si="264"/>
        <v>1</v>
      </c>
      <c r="FX278">
        <f t="shared" si="277"/>
        <v>275</v>
      </c>
    </row>
    <row r="279" spans="6:180" x14ac:dyDescent="0.25">
      <c r="F279">
        <f t="shared" si="252"/>
        <v>0.27574960033274099</v>
      </c>
      <c r="G279">
        <f t="shared" si="265"/>
        <v>426</v>
      </c>
      <c r="T279">
        <f t="shared" si="239"/>
        <v>0.25212591522869243</v>
      </c>
      <c r="U279">
        <f t="shared" si="266"/>
        <v>426</v>
      </c>
      <c r="AP279">
        <f t="shared" si="278"/>
        <v>0.99936973730508971</v>
      </c>
      <c r="AQ279">
        <f t="shared" si="267"/>
        <v>276</v>
      </c>
      <c r="BB279">
        <v>0.97887323943661975</v>
      </c>
      <c r="BC279">
        <v>240.24700000000001</v>
      </c>
      <c r="BF279">
        <f t="shared" si="236"/>
        <v>0.99906139713475572</v>
      </c>
      <c r="BG279">
        <f t="shared" si="268"/>
        <v>276</v>
      </c>
      <c r="BQ279">
        <f t="shared" si="254"/>
        <v>278</v>
      </c>
      <c r="BR279">
        <f t="shared" si="241"/>
        <v>0.90553745928338758</v>
      </c>
      <c r="BS279">
        <v>110.111</v>
      </c>
      <c r="BV279">
        <f t="shared" si="255"/>
        <v>0.9999999942965947</v>
      </c>
      <c r="BW279">
        <f t="shared" si="269"/>
        <v>276</v>
      </c>
      <c r="CL279">
        <f t="shared" si="257"/>
        <v>0.99999960581321601</v>
      </c>
      <c r="CM279">
        <f t="shared" si="270"/>
        <v>276</v>
      </c>
      <c r="DB279">
        <f t="shared" si="258"/>
        <v>1</v>
      </c>
      <c r="DC279">
        <f t="shared" si="271"/>
        <v>276</v>
      </c>
      <c r="DK279">
        <f t="shared" si="259"/>
        <v>1</v>
      </c>
      <c r="DL279">
        <f t="shared" si="272"/>
        <v>276</v>
      </c>
      <c r="DS279">
        <f t="shared" si="260"/>
        <v>0.93639437992896357</v>
      </c>
      <c r="DT279">
        <f t="shared" si="273"/>
        <v>276</v>
      </c>
      <c r="EI279">
        <f t="shared" si="261"/>
        <v>1</v>
      </c>
      <c r="EJ279">
        <f t="shared" si="274"/>
        <v>276</v>
      </c>
      <c r="EY279">
        <f t="shared" si="262"/>
        <v>0.36236380925469225</v>
      </c>
      <c r="EZ279">
        <f t="shared" si="275"/>
        <v>276</v>
      </c>
      <c r="FO279">
        <f t="shared" si="263"/>
        <v>1</v>
      </c>
      <c r="FP279">
        <f t="shared" si="276"/>
        <v>276</v>
      </c>
      <c r="FW279">
        <f t="shared" si="264"/>
        <v>1</v>
      </c>
      <c r="FX279">
        <f t="shared" si="277"/>
        <v>276</v>
      </c>
    </row>
    <row r="280" spans="6:180" x14ac:dyDescent="0.25">
      <c r="F280">
        <f t="shared" si="252"/>
        <v>0.27944962054913802</v>
      </c>
      <c r="G280">
        <f t="shared" si="265"/>
        <v>427</v>
      </c>
      <c r="T280">
        <f t="shared" si="239"/>
        <v>0.25410452784228715</v>
      </c>
      <c r="U280">
        <f t="shared" si="266"/>
        <v>427</v>
      </c>
      <c r="AP280">
        <f t="shared" si="278"/>
        <v>0.99942591992477492</v>
      </c>
      <c r="AQ280">
        <f t="shared" si="267"/>
        <v>277</v>
      </c>
      <c r="BB280">
        <v>0.98239436619718312</v>
      </c>
      <c r="BC280">
        <v>245.01900000000001</v>
      </c>
      <c r="BF280">
        <f t="shared" si="236"/>
        <v>0.99911780864502608</v>
      </c>
      <c r="BG280">
        <f t="shared" si="268"/>
        <v>277</v>
      </c>
      <c r="BQ280">
        <f t="shared" si="254"/>
        <v>279</v>
      </c>
      <c r="BR280">
        <f t="shared" si="241"/>
        <v>0.90879478827361559</v>
      </c>
      <c r="BS280">
        <v>110.145</v>
      </c>
      <c r="BV280">
        <f t="shared" si="255"/>
        <v>0.99999999508805737</v>
      </c>
      <c r="BW280">
        <f t="shared" si="269"/>
        <v>277</v>
      </c>
      <c r="CL280">
        <f t="shared" si="257"/>
        <v>0.99999965322178697</v>
      </c>
      <c r="CM280">
        <f t="shared" si="270"/>
        <v>277</v>
      </c>
      <c r="DB280">
        <f t="shared" si="258"/>
        <v>1</v>
      </c>
      <c r="DC280">
        <f t="shared" si="271"/>
        <v>277</v>
      </c>
      <c r="DK280">
        <f t="shared" si="259"/>
        <v>1</v>
      </c>
      <c r="DL280">
        <f t="shared" si="272"/>
        <v>277</v>
      </c>
      <c r="DS280">
        <f t="shared" si="260"/>
        <v>0.93798307723710983</v>
      </c>
      <c r="DT280">
        <f t="shared" si="273"/>
        <v>277</v>
      </c>
      <c r="EI280">
        <f t="shared" si="261"/>
        <v>1</v>
      </c>
      <c r="EJ280">
        <f t="shared" si="274"/>
        <v>277</v>
      </c>
      <c r="EY280">
        <f t="shared" si="262"/>
        <v>0.36536415873766415</v>
      </c>
      <c r="EZ280">
        <f t="shared" si="275"/>
        <v>277</v>
      </c>
      <c r="FO280">
        <f t="shared" si="263"/>
        <v>1</v>
      </c>
      <c r="FP280">
        <f t="shared" si="276"/>
        <v>277</v>
      </c>
      <c r="FW280">
        <f t="shared" si="264"/>
        <v>1</v>
      </c>
      <c r="FX280">
        <f t="shared" si="277"/>
        <v>277</v>
      </c>
    </row>
    <row r="281" spans="6:180" x14ac:dyDescent="0.25">
      <c r="F281">
        <f t="shared" si="252"/>
        <v>0.28317358783700464</v>
      </c>
      <c r="G281">
        <f t="shared" si="265"/>
        <v>428</v>
      </c>
      <c r="T281">
        <f t="shared" si="239"/>
        <v>0.25609125495333862</v>
      </c>
      <c r="U281">
        <f t="shared" si="266"/>
        <v>428</v>
      </c>
      <c r="AP281">
        <f t="shared" si="278"/>
        <v>0.99947744176738607</v>
      </c>
      <c r="AQ281">
        <f t="shared" si="267"/>
        <v>278</v>
      </c>
      <c r="BB281">
        <v>0.9859154929577465</v>
      </c>
      <c r="BC281">
        <v>245.12299999999999</v>
      </c>
      <c r="BF281">
        <f t="shared" si="236"/>
        <v>0.99917108793148168</v>
      </c>
      <c r="BG281">
        <f t="shared" si="268"/>
        <v>278</v>
      </c>
      <c r="BQ281">
        <f t="shared" si="254"/>
        <v>280</v>
      </c>
      <c r="BR281">
        <f t="shared" si="241"/>
        <v>0.91205211726384361</v>
      </c>
      <c r="BS281">
        <v>110.3</v>
      </c>
      <c r="BV281">
        <f t="shared" si="255"/>
        <v>0.99999999577234178</v>
      </c>
      <c r="BW281">
        <f t="shared" si="269"/>
        <v>278</v>
      </c>
      <c r="CL281">
        <f t="shared" si="257"/>
        <v>0.99999969511191644</v>
      </c>
      <c r="CM281">
        <f t="shared" si="270"/>
        <v>278</v>
      </c>
      <c r="DB281">
        <f t="shared" si="258"/>
        <v>1</v>
      </c>
      <c r="DC281">
        <f t="shared" si="271"/>
        <v>278</v>
      </c>
      <c r="DK281">
        <f t="shared" si="259"/>
        <v>1</v>
      </c>
      <c r="DL281">
        <f t="shared" si="272"/>
        <v>278</v>
      </c>
      <c r="DS281">
        <f t="shared" si="260"/>
        <v>0.93954063975427649</v>
      </c>
      <c r="DT281">
        <f t="shared" si="273"/>
        <v>278</v>
      </c>
      <c r="EI281">
        <f t="shared" si="261"/>
        <v>1</v>
      </c>
      <c r="EJ281">
        <f t="shared" si="274"/>
        <v>278</v>
      </c>
      <c r="EY281">
        <f t="shared" si="262"/>
        <v>0.36837277062554979</v>
      </c>
      <c r="EZ281">
        <f t="shared" si="275"/>
        <v>278</v>
      </c>
      <c r="FO281">
        <f t="shared" si="263"/>
        <v>1</v>
      </c>
      <c r="FP281">
        <f t="shared" si="276"/>
        <v>278</v>
      </c>
      <c r="FW281">
        <f t="shared" si="264"/>
        <v>1</v>
      </c>
      <c r="FX281">
        <f t="shared" si="277"/>
        <v>278</v>
      </c>
    </row>
    <row r="282" spans="6:180" x14ac:dyDescent="0.25">
      <c r="F282">
        <f t="shared" si="252"/>
        <v>0.28692120057714393</v>
      </c>
      <c r="G282">
        <f t="shared" si="265"/>
        <v>429</v>
      </c>
      <c r="T282">
        <f t="shared" si="239"/>
        <v>0.25808605350881791</v>
      </c>
      <c r="U282">
        <f t="shared" si="266"/>
        <v>429</v>
      </c>
      <c r="AP282">
        <f t="shared" si="278"/>
        <v>0.99952465597192497</v>
      </c>
      <c r="AQ282">
        <f t="shared" si="267"/>
        <v>279</v>
      </c>
      <c r="BB282">
        <v>0.98943661971830987</v>
      </c>
      <c r="BC282">
        <v>255.10555854327831</v>
      </c>
      <c r="BF282">
        <f t="shared" si="236"/>
        <v>0.99922139212065175</v>
      </c>
      <c r="BG282">
        <f t="shared" si="268"/>
        <v>279</v>
      </c>
      <c r="BQ282">
        <f t="shared" si="254"/>
        <v>281</v>
      </c>
      <c r="BR282">
        <f t="shared" si="241"/>
        <v>0.91530944625407162</v>
      </c>
      <c r="BS282">
        <v>111.89</v>
      </c>
      <c r="BV282">
        <f t="shared" si="255"/>
        <v>0.99999999636358083</v>
      </c>
      <c r="BW282">
        <f t="shared" si="269"/>
        <v>279</v>
      </c>
      <c r="CL282">
        <f t="shared" si="257"/>
        <v>0.99999973210295456</v>
      </c>
      <c r="CM282">
        <f t="shared" si="270"/>
        <v>279</v>
      </c>
      <c r="DB282">
        <f t="shared" si="258"/>
        <v>1</v>
      </c>
      <c r="DC282">
        <f t="shared" si="271"/>
        <v>279</v>
      </c>
      <c r="DK282">
        <f t="shared" si="259"/>
        <v>1</v>
      </c>
      <c r="DL282">
        <f t="shared" si="272"/>
        <v>279</v>
      </c>
      <c r="DS282">
        <f t="shared" si="260"/>
        <v>0.94106742479962724</v>
      </c>
      <c r="DT282">
        <f t="shared" si="273"/>
        <v>279</v>
      </c>
      <c r="EI282">
        <f t="shared" si="261"/>
        <v>1</v>
      </c>
      <c r="EJ282">
        <f t="shared" si="274"/>
        <v>279</v>
      </c>
      <c r="EY282">
        <f t="shared" si="262"/>
        <v>0.37138947504733483</v>
      </c>
      <c r="EZ282">
        <f t="shared" si="275"/>
        <v>279</v>
      </c>
      <c r="FO282">
        <f t="shared" si="263"/>
        <v>1</v>
      </c>
      <c r="FP282">
        <f t="shared" si="276"/>
        <v>279</v>
      </c>
      <c r="FW282">
        <f t="shared" si="264"/>
        <v>1</v>
      </c>
      <c r="FX282">
        <f t="shared" si="277"/>
        <v>279</v>
      </c>
    </row>
    <row r="283" spans="6:180" x14ac:dyDescent="0.25">
      <c r="F283">
        <f t="shared" si="252"/>
        <v>0.29069214945571814</v>
      </c>
      <c r="G283">
        <f t="shared" si="265"/>
        <v>430</v>
      </c>
      <c r="T283">
        <f t="shared" si="239"/>
        <v>0.26008887966184313</v>
      </c>
      <c r="U283">
        <f t="shared" si="266"/>
        <v>430</v>
      </c>
      <c r="AP283">
        <f t="shared" si="278"/>
        <v>0.99956789200667295</v>
      </c>
      <c r="AQ283">
        <f t="shared" si="267"/>
        <v>280</v>
      </c>
      <c r="BB283">
        <v>0.99295774647887325</v>
      </c>
      <c r="BC283">
        <v>277.50799999999998</v>
      </c>
      <c r="BF283">
        <f t="shared" si="236"/>
        <v>0.99926887149493504</v>
      </c>
      <c r="BG283">
        <f t="shared" si="268"/>
        <v>280</v>
      </c>
      <c r="BQ283">
        <f t="shared" si="254"/>
        <v>282</v>
      </c>
      <c r="BR283">
        <f t="shared" si="241"/>
        <v>0.91856677524429964</v>
      </c>
      <c r="BS283">
        <v>111.98399999999999</v>
      </c>
      <c r="BV283">
        <f t="shared" si="255"/>
        <v>0.99999999687409757</v>
      </c>
      <c r="BW283">
        <f t="shared" si="269"/>
        <v>280</v>
      </c>
      <c r="CL283">
        <f t="shared" si="257"/>
        <v>0.9999997647475517</v>
      </c>
      <c r="CM283">
        <f t="shared" si="270"/>
        <v>280</v>
      </c>
      <c r="DB283">
        <f t="shared" si="258"/>
        <v>1</v>
      </c>
      <c r="DC283">
        <f t="shared" si="271"/>
        <v>280</v>
      </c>
      <c r="DK283">
        <f t="shared" si="259"/>
        <v>1</v>
      </c>
      <c r="DL283">
        <f t="shared" si="272"/>
        <v>280</v>
      </c>
      <c r="DS283">
        <f t="shared" si="260"/>
        <v>0.94256379272340818</v>
      </c>
      <c r="DT283">
        <f t="shared" si="273"/>
        <v>280</v>
      </c>
      <c r="EI283">
        <f t="shared" si="261"/>
        <v>1</v>
      </c>
      <c r="EJ283">
        <f t="shared" si="274"/>
        <v>280</v>
      </c>
      <c r="EY283">
        <f t="shared" si="262"/>
        <v>0.37441410064030645</v>
      </c>
      <c r="EZ283">
        <f t="shared" si="275"/>
        <v>280</v>
      </c>
      <c r="FO283">
        <f t="shared" si="263"/>
        <v>1</v>
      </c>
      <c r="FP283">
        <f t="shared" si="276"/>
        <v>280</v>
      </c>
      <c r="FW283">
        <f t="shared" si="264"/>
        <v>1</v>
      </c>
      <c r="FX283">
        <f t="shared" si="277"/>
        <v>280</v>
      </c>
    </row>
    <row r="284" spans="6:180" x14ac:dyDescent="0.25">
      <c r="F284">
        <f t="shared" si="252"/>
        <v>0.29448611752926468</v>
      </c>
      <c r="G284">
        <f t="shared" si="265"/>
        <v>431</v>
      </c>
      <c r="T284">
        <f t="shared" si="239"/>
        <v>0.26209968877351214</v>
      </c>
      <c r="U284">
        <f t="shared" si="266"/>
        <v>431</v>
      </c>
      <c r="AP284">
        <f t="shared" ref="AP284:AP297" si="279">_xlfn.NORM.DIST(AQ284,AN$3,AO$3,TRUE)</f>
        <v>0.99960745698451481</v>
      </c>
      <c r="AQ284">
        <f t="shared" si="267"/>
        <v>281</v>
      </c>
      <c r="BB284">
        <v>0.99647887323943662</v>
      </c>
      <c r="BC284">
        <v>293.64800000000002</v>
      </c>
      <c r="BF284">
        <f t="shared" si="236"/>
        <v>0.99931366972965818</v>
      </c>
      <c r="BG284">
        <f t="shared" si="268"/>
        <v>281</v>
      </c>
      <c r="BQ284">
        <f t="shared" si="254"/>
        <v>283</v>
      </c>
      <c r="BR284">
        <f t="shared" si="241"/>
        <v>0.92182410423452765</v>
      </c>
      <c r="BS284">
        <v>112.008</v>
      </c>
      <c r="BV284">
        <f t="shared" si="255"/>
        <v>0.99999999731462919</v>
      </c>
      <c r="BW284">
        <f t="shared" si="269"/>
        <v>281</v>
      </c>
      <c r="CL284">
        <f t="shared" si="257"/>
        <v>0.99999979353850754</v>
      </c>
      <c r="CM284">
        <f t="shared" si="270"/>
        <v>281</v>
      </c>
      <c r="DB284">
        <f t="shared" si="258"/>
        <v>1</v>
      </c>
      <c r="DC284">
        <f t="shared" si="271"/>
        <v>281</v>
      </c>
      <c r="DK284">
        <f t="shared" si="259"/>
        <v>1</v>
      </c>
      <c r="DL284">
        <f t="shared" si="272"/>
        <v>281</v>
      </c>
      <c r="DS284">
        <f t="shared" si="260"/>
        <v>0.94403010666959164</v>
      </c>
      <c r="DT284">
        <f t="shared" si="273"/>
        <v>281</v>
      </c>
      <c r="EI284">
        <f t="shared" si="261"/>
        <v>1</v>
      </c>
      <c r="EJ284">
        <f t="shared" si="274"/>
        <v>281</v>
      </c>
      <c r="EY284">
        <f t="shared" si="262"/>
        <v>0.37744647457895614</v>
      </c>
      <c r="EZ284">
        <f t="shared" si="275"/>
        <v>281</v>
      </c>
      <c r="FO284">
        <f t="shared" si="263"/>
        <v>1</v>
      </c>
      <c r="FP284">
        <f t="shared" si="276"/>
        <v>281</v>
      </c>
      <c r="FW284">
        <f t="shared" si="264"/>
        <v>1</v>
      </c>
      <c r="FX284">
        <f t="shared" si="277"/>
        <v>281</v>
      </c>
    </row>
    <row r="285" spans="6:180" x14ac:dyDescent="0.25">
      <c r="F285">
        <f t="shared" si="252"/>
        <v>0.29830278029384671</v>
      </c>
      <c r="G285">
        <f t="shared" si="265"/>
        <v>432</v>
      </c>
      <c r="T285">
        <f t="shared" si="239"/>
        <v>0.26411843541486557</v>
      </c>
      <c r="U285">
        <f t="shared" si="266"/>
        <v>432</v>
      </c>
      <c r="AP285">
        <f t="shared" si="279"/>
        <v>0.99964363692815816</v>
      </c>
      <c r="AQ285">
        <f t="shared" si="267"/>
        <v>282</v>
      </c>
      <c r="BF285">
        <f t="shared" si="236"/>
        <v>0.99935592412539109</v>
      </c>
      <c r="BG285">
        <f t="shared" si="268"/>
        <v>282</v>
      </c>
      <c r="BQ285">
        <f t="shared" si="254"/>
        <v>284</v>
      </c>
      <c r="BR285">
        <f t="shared" si="241"/>
        <v>0.92508143322475567</v>
      </c>
      <c r="BS285">
        <v>112.131</v>
      </c>
      <c r="BV285">
        <f t="shared" si="255"/>
        <v>0.99999999769452486</v>
      </c>
      <c r="BW285">
        <f t="shared" si="269"/>
        <v>282</v>
      </c>
      <c r="CL285">
        <f t="shared" si="257"/>
        <v>0.99999981891495549</v>
      </c>
      <c r="CM285">
        <f t="shared" si="270"/>
        <v>282</v>
      </c>
      <c r="DB285">
        <f t="shared" si="258"/>
        <v>1</v>
      </c>
      <c r="DC285">
        <f t="shared" si="271"/>
        <v>282</v>
      </c>
      <c r="DK285">
        <f t="shared" si="259"/>
        <v>1</v>
      </c>
      <c r="DL285">
        <f t="shared" si="272"/>
        <v>282</v>
      </c>
      <c r="DS285">
        <f t="shared" si="260"/>
        <v>0.94546673234141609</v>
      </c>
      <c r="DT285">
        <f t="shared" si="273"/>
        <v>282</v>
      </c>
      <c r="EI285">
        <f t="shared" si="261"/>
        <v>1</v>
      </c>
      <c r="EJ285">
        <f t="shared" si="274"/>
        <v>282</v>
      </c>
      <c r="EY285">
        <f t="shared" si="262"/>
        <v>0.38048642260433224</v>
      </c>
      <c r="EZ285">
        <f t="shared" si="275"/>
        <v>282</v>
      </c>
      <c r="FO285">
        <f t="shared" si="263"/>
        <v>1</v>
      </c>
      <c r="FP285">
        <f t="shared" si="276"/>
        <v>282</v>
      </c>
      <c r="FW285">
        <f t="shared" si="264"/>
        <v>1</v>
      </c>
      <c r="FX285">
        <f t="shared" si="277"/>
        <v>282</v>
      </c>
    </row>
    <row r="286" spans="6:180" x14ac:dyDescent="0.25">
      <c r="F286">
        <f t="shared" si="252"/>
        <v>0.30214180575832045</v>
      </c>
      <c r="G286">
        <f t="shared" si="265"/>
        <v>433</v>
      </c>
      <c r="T286">
        <f t="shared" si="239"/>
        <v>0.2661450733689778</v>
      </c>
      <c r="U286">
        <f t="shared" si="266"/>
        <v>433</v>
      </c>
      <c r="AP286">
        <f t="shared" si="279"/>
        <v>0.99967669798519099</v>
      </c>
      <c r="AQ286">
        <f t="shared" si="267"/>
        <v>283</v>
      </c>
      <c r="BF286">
        <f t="shared" si="236"/>
        <v>0.99939576583540812</v>
      </c>
      <c r="BG286">
        <f t="shared" si="268"/>
        <v>283</v>
      </c>
      <c r="BQ286">
        <f t="shared" si="254"/>
        <v>285</v>
      </c>
      <c r="BR286">
        <f t="shared" si="241"/>
        <v>0.92833876221498368</v>
      </c>
      <c r="BS286">
        <v>112.331</v>
      </c>
      <c r="BV286">
        <f t="shared" si="255"/>
        <v>0.99999999802191997</v>
      </c>
      <c r="BW286">
        <f t="shared" si="269"/>
        <v>283</v>
      </c>
      <c r="CL286">
        <f t="shared" si="257"/>
        <v>0.99999984126794206</v>
      </c>
      <c r="CM286">
        <f t="shared" si="270"/>
        <v>283</v>
      </c>
      <c r="DB286">
        <f t="shared" si="258"/>
        <v>1</v>
      </c>
      <c r="DC286">
        <f t="shared" si="271"/>
        <v>283</v>
      </c>
      <c r="DK286">
        <f t="shared" si="259"/>
        <v>1</v>
      </c>
      <c r="DL286">
        <f t="shared" si="272"/>
        <v>283</v>
      </c>
      <c r="DS286">
        <f t="shared" si="260"/>
        <v>0.9468740377699566</v>
      </c>
      <c r="DT286">
        <f t="shared" si="273"/>
        <v>283</v>
      </c>
      <c r="EI286">
        <f t="shared" si="261"/>
        <v>1</v>
      </c>
      <c r="EJ286">
        <f t="shared" si="274"/>
        <v>283</v>
      </c>
      <c r="EY286">
        <f t="shared" si="262"/>
        <v>0.38353376905383429</v>
      </c>
      <c r="EZ286">
        <f t="shared" si="275"/>
        <v>283</v>
      </c>
      <c r="FO286">
        <f t="shared" si="263"/>
        <v>1</v>
      </c>
      <c r="FP286">
        <f t="shared" si="276"/>
        <v>283</v>
      </c>
      <c r="FW286">
        <f t="shared" si="264"/>
        <v>1</v>
      </c>
      <c r="FX286">
        <f t="shared" si="277"/>
        <v>283</v>
      </c>
    </row>
    <row r="287" spans="6:180" x14ac:dyDescent="0.25">
      <c r="F287">
        <f t="shared" si="252"/>
        <v>0.30600285452170073</v>
      </c>
      <c r="G287">
        <f t="shared" si="265"/>
        <v>434</v>
      </c>
      <c r="T287">
        <f t="shared" si="239"/>
        <v>0.2681795556331773</v>
      </c>
      <c r="U287">
        <f t="shared" si="266"/>
        <v>434</v>
      </c>
      <c r="AP287">
        <f t="shared" si="279"/>
        <v>0.99970688759313309</v>
      </c>
      <c r="AQ287">
        <f t="shared" si="267"/>
        <v>284</v>
      </c>
      <c r="BF287">
        <f t="shared" si="236"/>
        <v>0.99943332008820307</v>
      </c>
      <c r="BG287">
        <f t="shared" si="268"/>
        <v>284</v>
      </c>
      <c r="BQ287">
        <f t="shared" si="254"/>
        <v>286</v>
      </c>
      <c r="BR287">
        <f t="shared" si="241"/>
        <v>0.9315960912052117</v>
      </c>
      <c r="BS287">
        <v>112.79</v>
      </c>
      <c r="BV287">
        <f t="shared" si="255"/>
        <v>0.99999999830388808</v>
      </c>
      <c r="BW287">
        <f t="shared" si="269"/>
        <v>284</v>
      </c>
      <c r="CL287">
        <f t="shared" si="257"/>
        <v>0.99999986094545745</v>
      </c>
      <c r="CM287">
        <f t="shared" si="270"/>
        <v>284</v>
      </c>
      <c r="DB287">
        <f t="shared" si="258"/>
        <v>1</v>
      </c>
      <c r="DC287">
        <f t="shared" si="271"/>
        <v>284</v>
      </c>
      <c r="DK287">
        <f t="shared" si="259"/>
        <v>1</v>
      </c>
      <c r="DL287">
        <f t="shared" si="272"/>
        <v>284</v>
      </c>
      <c r="DS287">
        <f t="shared" si="260"/>
        <v>0.94825239308585529</v>
      </c>
      <c r="DT287">
        <f t="shared" si="273"/>
        <v>284</v>
      </c>
      <c r="EI287">
        <f t="shared" si="261"/>
        <v>1</v>
      </c>
      <c r="EJ287">
        <f t="shared" si="274"/>
        <v>284</v>
      </c>
      <c r="EY287">
        <f t="shared" si="262"/>
        <v>0.38658833689144056</v>
      </c>
      <c r="EZ287">
        <f t="shared" si="275"/>
        <v>284</v>
      </c>
      <c r="FO287">
        <f t="shared" si="263"/>
        <v>1</v>
      </c>
      <c r="FP287">
        <f t="shared" si="276"/>
        <v>284</v>
      </c>
      <c r="FW287">
        <f t="shared" si="264"/>
        <v>1</v>
      </c>
      <c r="FX287">
        <f t="shared" si="277"/>
        <v>284</v>
      </c>
    </row>
    <row r="288" spans="6:180" x14ac:dyDescent="0.25">
      <c r="F288">
        <f t="shared" si="252"/>
        <v>0.30988557985460063</v>
      </c>
      <c r="G288">
        <f t="shared" si="265"/>
        <v>435</v>
      </c>
      <c r="T288">
        <f t="shared" si="239"/>
        <v>0.27022183442139647</v>
      </c>
      <c r="U288">
        <f t="shared" si="266"/>
        <v>435</v>
      </c>
      <c r="AP288">
        <f t="shared" si="279"/>
        <v>0.99973443559482267</v>
      </c>
      <c r="AQ288">
        <f t="shared" si="267"/>
        <v>285</v>
      </c>
      <c r="BF288">
        <f t="shared" si="236"/>
        <v>0.99946870640497787</v>
      </c>
      <c r="BG288">
        <f t="shared" si="268"/>
        <v>285</v>
      </c>
      <c r="BQ288">
        <f t="shared" si="254"/>
        <v>287</v>
      </c>
      <c r="BR288">
        <f t="shared" si="241"/>
        <v>0.93485342019543971</v>
      </c>
      <c r="BS288">
        <v>112.988</v>
      </c>
      <c r="BV288">
        <f t="shared" si="255"/>
        <v>0.99999999854657606</v>
      </c>
      <c r="BW288">
        <f t="shared" si="269"/>
        <v>285</v>
      </c>
      <c r="CL288">
        <f t="shared" si="257"/>
        <v>0.9999998782569669</v>
      </c>
      <c r="CM288">
        <f t="shared" si="270"/>
        <v>285</v>
      </c>
      <c r="DB288">
        <f t="shared" si="258"/>
        <v>1</v>
      </c>
      <c r="DC288">
        <f t="shared" si="271"/>
        <v>285</v>
      </c>
      <c r="DK288">
        <f t="shared" si="259"/>
        <v>1</v>
      </c>
      <c r="DL288">
        <f t="shared" si="272"/>
        <v>285</v>
      </c>
      <c r="DS288">
        <f t="shared" si="260"/>
        <v>0.94960217029433358</v>
      </c>
      <c r="DT288">
        <f t="shared" si="273"/>
        <v>285</v>
      </c>
      <c r="EI288">
        <f t="shared" si="261"/>
        <v>1</v>
      </c>
      <c r="EJ288">
        <f t="shared" si="274"/>
        <v>285</v>
      </c>
      <c r="EY288">
        <f t="shared" si="262"/>
        <v>0.38964994773836059</v>
      </c>
      <c r="EZ288">
        <f t="shared" si="275"/>
        <v>285</v>
      </c>
      <c r="FO288">
        <f t="shared" si="263"/>
        <v>1</v>
      </c>
      <c r="FP288">
        <f t="shared" si="276"/>
        <v>285</v>
      </c>
      <c r="FW288">
        <f t="shared" si="264"/>
        <v>1</v>
      </c>
      <c r="FX288">
        <f t="shared" si="277"/>
        <v>285</v>
      </c>
    </row>
    <row r="289" spans="6:180" x14ac:dyDescent="0.25">
      <c r="F289">
        <f t="shared" si="252"/>
        <v>0.31378962778471975</v>
      </c>
      <c r="G289">
        <f t="shared" si="265"/>
        <v>436</v>
      </c>
      <c r="T289">
        <f t="shared" si="239"/>
        <v>0.27227186116665036</v>
      </c>
      <c r="U289">
        <f t="shared" si="266"/>
        <v>436</v>
      </c>
      <c r="AP289">
        <f t="shared" si="279"/>
        <v>0.99975955530465388</v>
      </c>
      <c r="AQ289">
        <f t="shared" si="267"/>
        <v>286</v>
      </c>
      <c r="BF289">
        <f t="shared" si="236"/>
        <v>0.99950203881204192</v>
      </c>
      <c r="BG289">
        <f t="shared" si="268"/>
        <v>286</v>
      </c>
      <c r="BQ289">
        <f t="shared" si="254"/>
        <v>288</v>
      </c>
      <c r="BR289">
        <f t="shared" si="241"/>
        <v>0.93811074918566772</v>
      </c>
      <c r="BS289">
        <v>113.21899999999999</v>
      </c>
      <c r="BV289">
        <f t="shared" si="255"/>
        <v>0.99999999875532142</v>
      </c>
      <c r="BW289">
        <f t="shared" si="269"/>
        <v>286</v>
      </c>
      <c r="CL289">
        <f t="shared" si="257"/>
        <v>0.99999989347749063</v>
      </c>
      <c r="CM289">
        <f t="shared" si="270"/>
        <v>286</v>
      </c>
      <c r="DB289">
        <f t="shared" si="258"/>
        <v>1</v>
      </c>
      <c r="DC289">
        <f t="shared" si="271"/>
        <v>286</v>
      </c>
      <c r="DK289">
        <f t="shared" si="259"/>
        <v>1</v>
      </c>
      <c r="DL289">
        <f t="shared" si="272"/>
        <v>286</v>
      </c>
      <c r="DS289">
        <f t="shared" si="260"/>
        <v>0.95092374305360394</v>
      </c>
      <c r="DT289">
        <f t="shared" si="273"/>
        <v>286</v>
      </c>
      <c r="EI289">
        <f t="shared" si="261"/>
        <v>1</v>
      </c>
      <c r="EJ289">
        <f t="shared" si="274"/>
        <v>286</v>
      </c>
      <c r="EY289">
        <f t="shared" si="262"/>
        <v>0.3927184219041035</v>
      </c>
      <c r="EZ289">
        <f t="shared" si="275"/>
        <v>286</v>
      </c>
      <c r="FO289">
        <f t="shared" si="263"/>
        <v>1</v>
      </c>
      <c r="FP289">
        <f t="shared" si="276"/>
        <v>286</v>
      </c>
      <c r="FW289">
        <f t="shared" si="264"/>
        <v>1</v>
      </c>
      <c r="FX289">
        <f t="shared" si="277"/>
        <v>286</v>
      </c>
    </row>
    <row r="290" spans="6:180" x14ac:dyDescent="0.25">
      <c r="F290">
        <f t="shared" si="252"/>
        <v>0.31771463718635162</v>
      </c>
      <c r="G290">
        <f t="shared" si="265"/>
        <v>437</v>
      </c>
      <c r="T290">
        <f t="shared" si="239"/>
        <v>0.2743295865236447</v>
      </c>
      <c r="U290">
        <f t="shared" si="266"/>
        <v>437</v>
      </c>
      <c r="AP290">
        <f t="shared" si="279"/>
        <v>0.99978244452633747</v>
      </c>
      <c r="AQ290">
        <f t="shared" si="267"/>
        <v>287</v>
      </c>
      <c r="BF290">
        <f t="shared" si="236"/>
        <v>0.99953342604806883</v>
      </c>
      <c r="BG290">
        <f t="shared" si="268"/>
        <v>287</v>
      </c>
      <c r="BQ290">
        <f t="shared" si="254"/>
        <v>289</v>
      </c>
      <c r="BR290">
        <f t="shared" si="241"/>
        <v>0.94136807817589574</v>
      </c>
      <c r="BS290">
        <v>118.60899999999999</v>
      </c>
      <c r="BV290">
        <f t="shared" si="255"/>
        <v>0.99999999893475588</v>
      </c>
      <c r="BW290">
        <f t="shared" si="269"/>
        <v>287</v>
      </c>
      <c r="CL290">
        <f t="shared" si="257"/>
        <v>0.99999990685127227</v>
      </c>
      <c r="CM290">
        <f t="shared" si="270"/>
        <v>287</v>
      </c>
      <c r="DB290">
        <f t="shared" si="258"/>
        <v>1</v>
      </c>
      <c r="DC290">
        <f t="shared" si="271"/>
        <v>287</v>
      </c>
      <c r="DK290">
        <f t="shared" si="259"/>
        <v>1</v>
      </c>
      <c r="DL290">
        <f t="shared" si="272"/>
        <v>287</v>
      </c>
      <c r="DS290">
        <f t="shared" si="260"/>
        <v>0.95221748645679216</v>
      </c>
      <c r="DT290">
        <f t="shared" si="273"/>
        <v>287</v>
      </c>
      <c r="EI290">
        <f t="shared" si="261"/>
        <v>1</v>
      </c>
      <c r="EJ290">
        <f t="shared" si="274"/>
        <v>287</v>
      </c>
      <c r="EY290">
        <f t="shared" si="262"/>
        <v>0.39579357841795348</v>
      </c>
      <c r="EZ290">
        <f t="shared" si="275"/>
        <v>287</v>
      </c>
      <c r="FO290">
        <f t="shared" si="263"/>
        <v>1</v>
      </c>
      <c r="FP290">
        <f t="shared" si="276"/>
        <v>287</v>
      </c>
      <c r="FW290">
        <f t="shared" si="264"/>
        <v>1</v>
      </c>
      <c r="FX290">
        <f t="shared" si="277"/>
        <v>287</v>
      </c>
    </row>
    <row r="291" spans="6:180" x14ac:dyDescent="0.25">
      <c r="F291">
        <f t="shared" si="252"/>
        <v>0.32166023987387821</v>
      </c>
      <c r="G291">
        <f t="shared" si="265"/>
        <v>438</v>
      </c>
      <c r="T291">
        <f t="shared" si="239"/>
        <v>0.27639496037151323</v>
      </c>
      <c r="U291">
        <f t="shared" si="266"/>
        <v>438</v>
      </c>
      <c r="AP291">
        <f t="shared" si="279"/>
        <v>0.999803286522993</v>
      </c>
      <c r="AQ291">
        <f t="shared" si="267"/>
        <v>288</v>
      </c>
      <c r="BF291">
        <f t="shared" si="236"/>
        <v>0.99956297176617515</v>
      </c>
      <c r="BG291">
        <f t="shared" si="268"/>
        <v>288</v>
      </c>
      <c r="BQ291">
        <f t="shared" si="254"/>
        <v>290</v>
      </c>
      <c r="BR291">
        <f t="shared" si="241"/>
        <v>0.94462540716612375</v>
      </c>
      <c r="BS291">
        <v>121.782</v>
      </c>
      <c r="BV291">
        <f t="shared" si="255"/>
        <v>0.99999999908889559</v>
      </c>
      <c r="BW291">
        <f t="shared" si="269"/>
        <v>288</v>
      </c>
      <c r="CL291">
        <f t="shared" si="257"/>
        <v>0.99999991859507753</v>
      </c>
      <c r="CM291">
        <f t="shared" si="270"/>
        <v>288</v>
      </c>
      <c r="DB291">
        <f t="shared" si="258"/>
        <v>1</v>
      </c>
      <c r="DC291">
        <f t="shared" si="271"/>
        <v>288</v>
      </c>
      <c r="DK291">
        <f t="shared" si="259"/>
        <v>1</v>
      </c>
      <c r="DL291">
        <f t="shared" si="272"/>
        <v>288</v>
      </c>
      <c r="DS291">
        <f t="shared" si="260"/>
        <v>0.95348377681747598</v>
      </c>
      <c r="DT291">
        <f t="shared" si="273"/>
        <v>288</v>
      </c>
      <c r="EI291">
        <f t="shared" si="261"/>
        <v>1</v>
      </c>
      <c r="EJ291">
        <f t="shared" si="274"/>
        <v>288</v>
      </c>
      <c r="EY291">
        <f t="shared" si="262"/>
        <v>0.39887523506084283</v>
      </c>
      <c r="EZ291">
        <f t="shared" si="275"/>
        <v>288</v>
      </c>
      <c r="FO291">
        <f t="shared" si="263"/>
        <v>1</v>
      </c>
      <c r="FP291">
        <f t="shared" si="276"/>
        <v>288</v>
      </c>
      <c r="FW291">
        <f t="shared" si="264"/>
        <v>1</v>
      </c>
      <c r="FX291">
        <f t="shared" si="277"/>
        <v>288</v>
      </c>
    </row>
    <row r="292" spans="6:180" x14ac:dyDescent="0.25">
      <c r="F292">
        <f t="shared" si="252"/>
        <v>0.32562606069921501</v>
      </c>
      <c r="G292">
        <f t="shared" si="265"/>
        <v>439</v>
      </c>
      <c r="T292">
        <f t="shared" si="239"/>
        <v>0.27846793181668439</v>
      </c>
      <c r="U292">
        <f t="shared" si="266"/>
        <v>439</v>
      </c>
      <c r="AP292">
        <f t="shared" si="279"/>
        <v>0.99982225094050392</v>
      </c>
      <c r="AQ292">
        <f t="shared" si="267"/>
        <v>289</v>
      </c>
      <c r="BF292">
        <f t="shared" si="236"/>
        <v>0.99959077473079339</v>
      </c>
      <c r="BG292">
        <f t="shared" si="268"/>
        <v>289</v>
      </c>
      <c r="BQ292">
        <f t="shared" si="254"/>
        <v>291</v>
      </c>
      <c r="BR292">
        <f t="shared" si="241"/>
        <v>0.94788273615635177</v>
      </c>
      <c r="BS292">
        <v>122.01</v>
      </c>
      <c r="BV292">
        <f t="shared" si="255"/>
        <v>0.99999999922122129</v>
      </c>
      <c r="BW292">
        <f t="shared" si="269"/>
        <v>289</v>
      </c>
      <c r="CL292">
        <f t="shared" si="257"/>
        <v>0.99999992890115563</v>
      </c>
      <c r="CM292">
        <f t="shared" si="270"/>
        <v>289</v>
      </c>
      <c r="DB292">
        <f t="shared" si="258"/>
        <v>1</v>
      </c>
      <c r="DC292">
        <f t="shared" si="271"/>
        <v>289</v>
      </c>
      <c r="DK292">
        <f t="shared" si="259"/>
        <v>1</v>
      </c>
      <c r="DL292">
        <f t="shared" si="272"/>
        <v>289</v>
      </c>
      <c r="DS292">
        <f t="shared" si="260"/>
        <v>0.95472299145893991</v>
      </c>
      <c r="DT292">
        <f t="shared" si="273"/>
        <v>289</v>
      </c>
      <c r="EI292">
        <f t="shared" si="261"/>
        <v>1</v>
      </c>
      <c r="EJ292">
        <f t="shared" si="274"/>
        <v>289</v>
      </c>
      <c r="EY292">
        <f t="shared" si="262"/>
        <v>0.40196320839761412</v>
      </c>
      <c r="EZ292">
        <f t="shared" si="275"/>
        <v>289</v>
      </c>
      <c r="FO292">
        <f t="shared" si="263"/>
        <v>1</v>
      </c>
      <c r="FP292">
        <f t="shared" si="276"/>
        <v>289</v>
      </c>
      <c r="FW292">
        <f t="shared" si="264"/>
        <v>1</v>
      </c>
      <c r="FX292">
        <f t="shared" si="277"/>
        <v>289</v>
      </c>
    </row>
    <row r="293" spans="6:180" x14ac:dyDescent="0.25">
      <c r="F293">
        <f t="shared" si="252"/>
        <v>0.32961171765316988</v>
      </c>
      <c r="G293">
        <f t="shared" si="265"/>
        <v>440</v>
      </c>
      <c r="T293">
        <f t="shared" si="239"/>
        <v>0.28054844919587674</v>
      </c>
      <c r="U293">
        <f t="shared" si="266"/>
        <v>440</v>
      </c>
      <c r="AP293">
        <f t="shared" si="279"/>
        <v>0.99983949468517441</v>
      </c>
      <c r="AQ293">
        <f t="shared" si="267"/>
        <v>290</v>
      </c>
      <c r="BF293">
        <f t="shared" si="236"/>
        <v>0.99961692900932575</v>
      </c>
      <c r="BG293">
        <f t="shared" si="268"/>
        <v>290</v>
      </c>
      <c r="BQ293">
        <f t="shared" si="254"/>
        <v>292</v>
      </c>
      <c r="BR293">
        <f t="shared" si="241"/>
        <v>0.95114006514657978</v>
      </c>
      <c r="BS293">
        <v>122.506</v>
      </c>
      <c r="BV293">
        <f t="shared" si="255"/>
        <v>0.99999999933474693</v>
      </c>
      <c r="BW293">
        <f t="shared" si="269"/>
        <v>290</v>
      </c>
      <c r="CL293">
        <f t="shared" si="257"/>
        <v>0.99999993793989761</v>
      </c>
      <c r="CM293">
        <f t="shared" si="270"/>
        <v>290</v>
      </c>
      <c r="DB293">
        <f t="shared" si="258"/>
        <v>1</v>
      </c>
      <c r="DC293">
        <f t="shared" si="271"/>
        <v>290</v>
      </c>
      <c r="DK293">
        <f t="shared" si="259"/>
        <v>1</v>
      </c>
      <c r="DL293">
        <f t="shared" si="272"/>
        <v>290</v>
      </c>
      <c r="DS293">
        <f t="shared" si="260"/>
        <v>0.95593550850723963</v>
      </c>
      <c r="DT293">
        <f t="shared" si="273"/>
        <v>290</v>
      </c>
      <c r="EI293">
        <f t="shared" si="261"/>
        <v>1</v>
      </c>
      <c r="EJ293">
        <f t="shared" si="274"/>
        <v>290</v>
      </c>
      <c r="EY293">
        <f t="shared" si="262"/>
        <v>0.40505731380966081</v>
      </c>
      <c r="EZ293">
        <f t="shared" si="275"/>
        <v>290</v>
      </c>
      <c r="FO293">
        <f t="shared" si="263"/>
        <v>1</v>
      </c>
      <c r="FP293">
        <f t="shared" si="276"/>
        <v>290</v>
      </c>
      <c r="FW293">
        <f t="shared" si="264"/>
        <v>1</v>
      </c>
      <c r="FX293">
        <f t="shared" si="277"/>
        <v>290</v>
      </c>
    </row>
    <row r="294" spans="6:180" x14ac:dyDescent="0.25">
      <c r="F294">
        <f t="shared" si="252"/>
        <v>0.33361682197067277</v>
      </c>
      <c r="G294">
        <f t="shared" si="265"/>
        <v>441</v>
      </c>
      <c r="T294">
        <f t="shared" si="239"/>
        <v>0.28263646007922383</v>
      </c>
      <c r="U294">
        <f t="shared" si="266"/>
        <v>441</v>
      </c>
      <c r="AP294">
        <f t="shared" si="279"/>
        <v>0.9998551627568204</v>
      </c>
      <c r="AQ294">
        <f t="shared" si="267"/>
        <v>291</v>
      </c>
      <c r="BF294">
        <f t="shared" si="236"/>
        <v>0.99964152415857621</v>
      </c>
      <c r="BG294">
        <f t="shared" si="268"/>
        <v>291</v>
      </c>
      <c r="BQ294">
        <f t="shared" si="254"/>
        <v>293</v>
      </c>
      <c r="BR294">
        <f t="shared" si="241"/>
        <v>0.9543973941368078</v>
      </c>
      <c r="BS294">
        <v>122.634</v>
      </c>
      <c r="BV294">
        <f t="shared" si="255"/>
        <v>0.99999999943208073</v>
      </c>
      <c r="BW294">
        <f t="shared" si="269"/>
        <v>291</v>
      </c>
      <c r="CL294">
        <f t="shared" si="257"/>
        <v>0.99999994586222052</v>
      </c>
      <c r="CM294">
        <f t="shared" si="270"/>
        <v>291</v>
      </c>
      <c r="DB294">
        <f t="shared" si="258"/>
        <v>1</v>
      </c>
      <c r="DC294">
        <f t="shared" si="271"/>
        <v>291</v>
      </c>
      <c r="DK294">
        <f t="shared" si="259"/>
        <v>1</v>
      </c>
      <c r="DL294">
        <f t="shared" si="272"/>
        <v>291</v>
      </c>
      <c r="DS294">
        <f t="shared" si="260"/>
        <v>0.95712170668816554</v>
      </c>
      <c r="DT294">
        <f t="shared" si="273"/>
        <v>291</v>
      </c>
      <c r="EI294">
        <f t="shared" si="261"/>
        <v>1</v>
      </c>
      <c r="EJ294">
        <f t="shared" si="274"/>
        <v>291</v>
      </c>
      <c r="EY294">
        <f t="shared" si="262"/>
        <v>0.40815736552793791</v>
      </c>
      <c r="EZ294">
        <f t="shared" si="275"/>
        <v>291</v>
      </c>
      <c r="FO294">
        <f t="shared" si="263"/>
        <v>1</v>
      </c>
      <c r="FP294">
        <f t="shared" si="276"/>
        <v>291</v>
      </c>
      <c r="FW294">
        <f t="shared" si="264"/>
        <v>1</v>
      </c>
      <c r="FX294">
        <f t="shared" si="277"/>
        <v>291</v>
      </c>
    </row>
    <row r="295" spans="6:180" x14ac:dyDescent="0.25">
      <c r="F295">
        <f t="shared" si="252"/>
        <v>0.33764097823983197</v>
      </c>
      <c r="G295">
        <f t="shared" si="265"/>
        <v>442</v>
      </c>
      <c r="T295">
        <f t="shared" si="239"/>
        <v>0.2847319112735277</v>
      </c>
      <c r="U295">
        <f t="shared" si="266"/>
        <v>442</v>
      </c>
      <c r="AP295">
        <f t="shared" si="279"/>
        <v>0.99986938903850298</v>
      </c>
      <c r="AQ295">
        <f t="shared" si="267"/>
        <v>292</v>
      </c>
      <c r="BF295">
        <f t="shared" si="236"/>
        <v>0.99966464540596633</v>
      </c>
      <c r="BG295">
        <f t="shared" si="268"/>
        <v>292</v>
      </c>
      <c r="BQ295">
        <f t="shared" si="254"/>
        <v>294</v>
      </c>
      <c r="BR295">
        <f t="shared" si="241"/>
        <v>0.95765472312703581</v>
      </c>
      <c r="BS295">
        <v>122.816</v>
      </c>
      <c r="BV295">
        <f t="shared" si="255"/>
        <v>0.99999999951547847</v>
      </c>
      <c r="BW295">
        <f t="shared" si="269"/>
        <v>292</v>
      </c>
      <c r="CL295">
        <f t="shared" si="257"/>
        <v>0.99999995280170251</v>
      </c>
      <c r="CM295">
        <f t="shared" si="270"/>
        <v>292</v>
      </c>
      <c r="DB295">
        <f t="shared" si="258"/>
        <v>1</v>
      </c>
      <c r="DC295">
        <f t="shared" si="271"/>
        <v>292</v>
      </c>
      <c r="DK295">
        <f t="shared" si="259"/>
        <v>1</v>
      </c>
      <c r="DL295">
        <f t="shared" si="272"/>
        <v>292</v>
      </c>
      <c r="DS295">
        <f t="shared" si="260"/>
        <v>0.95828196512818697</v>
      </c>
      <c r="DT295">
        <f t="shared" si="273"/>
        <v>292</v>
      </c>
      <c r="EI295">
        <f t="shared" si="261"/>
        <v>1</v>
      </c>
      <c r="EJ295">
        <f t="shared" si="274"/>
        <v>292</v>
      </c>
      <c r="EY295">
        <f t="shared" si="262"/>
        <v>0.411263176666332</v>
      </c>
      <c r="EZ295">
        <f t="shared" si="275"/>
        <v>292</v>
      </c>
      <c r="FO295">
        <f t="shared" si="263"/>
        <v>1</v>
      </c>
      <c r="FP295">
        <f t="shared" si="276"/>
        <v>292</v>
      </c>
      <c r="FW295">
        <f t="shared" si="264"/>
        <v>1</v>
      </c>
      <c r="FX295">
        <f t="shared" si="277"/>
        <v>292</v>
      </c>
    </row>
    <row r="296" spans="6:180" x14ac:dyDescent="0.25">
      <c r="F296">
        <f t="shared" si="252"/>
        <v>0.34168378451476922</v>
      </c>
      <c r="G296">
        <f t="shared" si="265"/>
        <v>443</v>
      </c>
      <c r="T296">
        <f t="shared" si="239"/>
        <v>0.28683474882564131</v>
      </c>
      <c r="U296">
        <f t="shared" si="266"/>
        <v>443</v>
      </c>
      <c r="AP296">
        <f t="shared" si="279"/>
        <v>0.99988229704418352</v>
      </c>
      <c r="AQ296">
        <f t="shared" si="267"/>
        <v>293</v>
      </c>
      <c r="BF296">
        <f t="shared" ref="BF296:BF303" si="280">_xlfn.NORM.DIST(BG296,BD$3,BE$3,TRUE)</f>
        <v>0.99968637382555392</v>
      </c>
      <c r="BG296">
        <f t="shared" si="268"/>
        <v>293</v>
      </c>
      <c r="BQ296">
        <f t="shared" si="254"/>
        <v>295</v>
      </c>
      <c r="BR296">
        <f t="shared" si="241"/>
        <v>0.96091205211726383</v>
      </c>
      <c r="BS296">
        <v>125.82</v>
      </c>
      <c r="BV296">
        <f t="shared" si="255"/>
        <v>0.99999999958688934</v>
      </c>
      <c r="BW296">
        <f t="shared" si="269"/>
        <v>293</v>
      </c>
      <c r="CL296">
        <f t="shared" si="257"/>
        <v>0.99999995887649651</v>
      </c>
      <c r="CM296">
        <f t="shared" si="270"/>
        <v>293</v>
      </c>
      <c r="DB296">
        <f t="shared" si="258"/>
        <v>1</v>
      </c>
      <c r="DC296">
        <f t="shared" si="271"/>
        <v>293</v>
      </c>
      <c r="DK296">
        <f t="shared" si="259"/>
        <v>1</v>
      </c>
      <c r="DL296">
        <f t="shared" si="272"/>
        <v>293</v>
      </c>
      <c r="DS296">
        <f t="shared" si="260"/>
        <v>0.95941666315945429</v>
      </c>
      <c r="DT296">
        <f t="shared" si="273"/>
        <v>293</v>
      </c>
      <c r="EI296">
        <f t="shared" si="261"/>
        <v>1</v>
      </c>
      <c r="EJ296">
        <f t="shared" si="274"/>
        <v>293</v>
      </c>
      <c r="EY296">
        <f t="shared" si="262"/>
        <v>0.41437455925538064</v>
      </c>
      <c r="EZ296">
        <f t="shared" si="275"/>
        <v>293</v>
      </c>
      <c r="FO296">
        <f t="shared" si="263"/>
        <v>1</v>
      </c>
      <c r="FP296">
        <f t="shared" si="276"/>
        <v>293</v>
      </c>
      <c r="FW296">
        <f t="shared" si="264"/>
        <v>1</v>
      </c>
      <c r="FX296">
        <f t="shared" si="277"/>
        <v>293</v>
      </c>
    </row>
    <row r="297" spans="6:180" x14ac:dyDescent="0.25">
      <c r="F297">
        <f t="shared" si="252"/>
        <v>0.34574483243218279</v>
      </c>
      <c r="G297">
        <f t="shared" si="265"/>
        <v>444</v>
      </c>
      <c r="T297">
        <f t="shared" si="239"/>
        <v>0.28894491802597966</v>
      </c>
      <c r="U297">
        <f t="shared" si="266"/>
        <v>444</v>
      </c>
      <c r="AP297">
        <f t="shared" si="279"/>
        <v>0.99989400062562817</v>
      </c>
      <c r="AQ297">
        <f t="shared" si="267"/>
        <v>294</v>
      </c>
      <c r="BF297">
        <f t="shared" si="280"/>
        <v>0.99970678650887823</v>
      </c>
      <c r="BG297">
        <f t="shared" si="268"/>
        <v>294</v>
      </c>
      <c r="BQ297">
        <f t="shared" si="254"/>
        <v>296</v>
      </c>
      <c r="BR297">
        <f t="shared" si="241"/>
        <v>0.96416938110749184</v>
      </c>
      <c r="BS297">
        <v>133.82900000000001</v>
      </c>
      <c r="BV297">
        <f t="shared" si="255"/>
        <v>0.99999999964799702</v>
      </c>
      <c r="BW297">
        <f t="shared" si="269"/>
        <v>294</v>
      </c>
      <c r="CL297">
        <f t="shared" si="257"/>
        <v>0.99999996419104065</v>
      </c>
      <c r="CM297">
        <f t="shared" si="270"/>
        <v>294</v>
      </c>
      <c r="DB297">
        <f t="shared" si="258"/>
        <v>1</v>
      </c>
      <c r="DC297">
        <f t="shared" si="271"/>
        <v>294</v>
      </c>
      <c r="DK297">
        <f t="shared" si="259"/>
        <v>1</v>
      </c>
      <c r="DL297">
        <f t="shared" si="272"/>
        <v>294</v>
      </c>
      <c r="DS297">
        <f t="shared" si="260"/>
        <v>0.96052618012893087</v>
      </c>
      <c r="DT297">
        <f t="shared" si="273"/>
        <v>294</v>
      </c>
      <c r="EI297">
        <f t="shared" si="261"/>
        <v>1</v>
      </c>
      <c r="EJ297">
        <f t="shared" si="274"/>
        <v>294</v>
      </c>
      <c r="EY297">
        <f t="shared" si="262"/>
        <v>0.41749132427633218</v>
      </c>
      <c r="EZ297">
        <f t="shared" si="275"/>
        <v>294</v>
      </c>
      <c r="FO297">
        <f t="shared" si="263"/>
        <v>1</v>
      </c>
      <c r="FP297">
        <f t="shared" si="276"/>
        <v>294</v>
      </c>
      <c r="FW297">
        <f t="shared" si="264"/>
        <v>1</v>
      </c>
      <c r="FX297">
        <f t="shared" si="277"/>
        <v>294</v>
      </c>
    </row>
    <row r="298" spans="6:180" x14ac:dyDescent="0.25">
      <c r="F298">
        <f t="shared" si="252"/>
        <v>0.34982370733158619</v>
      </c>
      <c r="G298">
        <f t="shared" si="265"/>
        <v>445</v>
      </c>
      <c r="T298">
        <f t="shared" si="239"/>
        <v>0.2910623634121588</v>
      </c>
      <c r="U298">
        <f t="shared" si="266"/>
        <v>445</v>
      </c>
      <c r="AP298">
        <f t="shared" ref="AP298:AP303" si="281">_xlfn.NORM.DIST(AQ298,AN$3,AO$3,TRUE)</f>
        <v>0.99990460463993802</v>
      </c>
      <c r="AQ298">
        <f t="shared" si="267"/>
        <v>295</v>
      </c>
      <c r="BF298">
        <f t="shared" si="280"/>
        <v>0.999725956730668</v>
      </c>
      <c r="BG298">
        <f t="shared" si="268"/>
        <v>295</v>
      </c>
      <c r="BQ298">
        <f t="shared" si="254"/>
        <v>297</v>
      </c>
      <c r="BR298">
        <f t="shared" si="241"/>
        <v>0.96742671009771986</v>
      </c>
      <c r="BS298">
        <v>140.31100000000001</v>
      </c>
      <c r="BV298">
        <f t="shared" si="255"/>
        <v>0.99999999970025422</v>
      </c>
      <c r="BW298">
        <f t="shared" si="269"/>
        <v>295</v>
      </c>
      <c r="CL298">
        <f t="shared" si="257"/>
        <v>0.99999996883758924</v>
      </c>
      <c r="CM298">
        <f t="shared" si="270"/>
        <v>295</v>
      </c>
      <c r="DB298">
        <f t="shared" si="258"/>
        <v>1</v>
      </c>
      <c r="DC298">
        <f t="shared" si="271"/>
        <v>295</v>
      </c>
      <c r="DK298">
        <f t="shared" si="259"/>
        <v>1</v>
      </c>
      <c r="DL298">
        <f t="shared" si="272"/>
        <v>295</v>
      </c>
      <c r="DS298">
        <f t="shared" si="260"/>
        <v>0.96161089521171905</v>
      </c>
      <c r="DT298">
        <f t="shared" si="273"/>
        <v>295</v>
      </c>
      <c r="EI298">
        <f t="shared" si="261"/>
        <v>1</v>
      </c>
      <c r="EJ298">
        <f t="shared" si="274"/>
        <v>295</v>
      </c>
      <c r="EY298">
        <f t="shared" si="262"/>
        <v>0.42061328169553408</v>
      </c>
      <c r="EZ298">
        <f t="shared" si="275"/>
        <v>295</v>
      </c>
      <c r="FO298">
        <f t="shared" si="263"/>
        <v>1</v>
      </c>
      <c r="FP298">
        <f t="shared" si="276"/>
        <v>295</v>
      </c>
      <c r="FW298">
        <f t="shared" si="264"/>
        <v>1</v>
      </c>
      <c r="FX298">
        <f t="shared" si="277"/>
        <v>295</v>
      </c>
    </row>
    <row r="299" spans="6:180" x14ac:dyDescent="0.25">
      <c r="F299">
        <f t="shared" si="252"/>
        <v>0.35391998837916322</v>
      </c>
      <c r="G299">
        <f t="shared" si="265"/>
        <v>446</v>
      </c>
      <c r="T299">
        <f t="shared" si="239"/>
        <v>0.29318702877276342</v>
      </c>
      <c r="U299">
        <f t="shared" si="266"/>
        <v>446</v>
      </c>
      <c r="AP299">
        <f t="shared" si="281"/>
        <v>0.99991420557910859</v>
      </c>
      <c r="AQ299">
        <f t="shared" si="267"/>
        <v>296</v>
      </c>
      <c r="BF299">
        <f t="shared" si="280"/>
        <v>0.99974395410945305</v>
      </c>
      <c r="BG299">
        <f t="shared" si="268"/>
        <v>296</v>
      </c>
      <c r="BQ299">
        <f t="shared" si="254"/>
        <v>298</v>
      </c>
      <c r="BR299">
        <f t="shared" si="241"/>
        <v>0.97068403908794787</v>
      </c>
      <c r="BS299">
        <v>141.39699999999999</v>
      </c>
      <c r="BV299">
        <f t="shared" si="255"/>
        <v>0.99999999974491416</v>
      </c>
      <c r="BW299">
        <f t="shared" si="269"/>
        <v>296</v>
      </c>
      <c r="CL299">
        <f t="shared" si="257"/>
        <v>0.99999997289757869</v>
      </c>
      <c r="CM299">
        <f t="shared" si="270"/>
        <v>296</v>
      </c>
      <c r="DB299">
        <f t="shared" si="258"/>
        <v>1</v>
      </c>
      <c r="DC299">
        <f t="shared" si="271"/>
        <v>296</v>
      </c>
      <c r="DK299">
        <f t="shared" si="259"/>
        <v>1</v>
      </c>
      <c r="DL299">
        <f t="shared" si="272"/>
        <v>296</v>
      </c>
      <c r="DS299">
        <f t="shared" si="260"/>
        <v>0.96267118722864164</v>
      </c>
      <c r="DT299">
        <f t="shared" si="273"/>
        <v>296</v>
      </c>
      <c r="EI299">
        <f t="shared" si="261"/>
        <v>1</v>
      </c>
      <c r="EJ299">
        <f t="shared" si="274"/>
        <v>296</v>
      </c>
      <c r="EY299">
        <f t="shared" si="262"/>
        <v>0.42374024049914055</v>
      </c>
      <c r="EZ299">
        <f t="shared" si="275"/>
        <v>296</v>
      </c>
      <c r="FO299">
        <f t="shared" si="263"/>
        <v>1</v>
      </c>
      <c r="FP299">
        <f t="shared" si="276"/>
        <v>296</v>
      </c>
      <c r="FW299">
        <f t="shared" si="264"/>
        <v>1</v>
      </c>
      <c r="FX299">
        <f t="shared" si="277"/>
        <v>296</v>
      </c>
    </row>
    <row r="300" spans="6:180" x14ac:dyDescent="0.25">
      <c r="F300">
        <f t="shared" si="252"/>
        <v>0.3580332486951826</v>
      </c>
      <c r="G300">
        <f t="shared" si="265"/>
        <v>447</v>
      </c>
      <c r="T300">
        <f t="shared" si="239"/>
        <v>0.29531885715124218</v>
      </c>
      <c r="U300">
        <f t="shared" si="266"/>
        <v>447</v>
      </c>
      <c r="AP300">
        <f t="shared" si="281"/>
        <v>0.99992289216304775</v>
      </c>
      <c r="AQ300">
        <f t="shared" si="267"/>
        <v>297</v>
      </c>
      <c r="BF300">
        <f t="shared" si="280"/>
        <v>0.9997608447631301</v>
      </c>
      <c r="BG300">
        <f t="shared" si="268"/>
        <v>297</v>
      </c>
      <c r="BQ300">
        <f t="shared" si="254"/>
        <v>299</v>
      </c>
      <c r="BR300">
        <f t="shared" si="241"/>
        <v>0.97394136807817588</v>
      </c>
      <c r="BS300">
        <v>148.81200000000001</v>
      </c>
      <c r="BV300">
        <f t="shared" si="255"/>
        <v>0.99999999978305676</v>
      </c>
      <c r="BW300">
        <f t="shared" si="269"/>
        <v>297</v>
      </c>
      <c r="CL300">
        <f t="shared" si="257"/>
        <v>0.99999997644284866</v>
      </c>
      <c r="CM300">
        <f t="shared" si="270"/>
        <v>297</v>
      </c>
      <c r="DB300">
        <f t="shared" si="258"/>
        <v>1</v>
      </c>
      <c r="DC300">
        <f t="shared" si="271"/>
        <v>297</v>
      </c>
      <c r="DK300">
        <f t="shared" si="259"/>
        <v>1</v>
      </c>
      <c r="DL300">
        <f t="shared" si="272"/>
        <v>297</v>
      </c>
      <c r="DS300">
        <f t="shared" si="260"/>
        <v>0.9637074344681329</v>
      </c>
      <c r="DT300">
        <f t="shared" si="273"/>
        <v>297</v>
      </c>
      <c r="EI300">
        <f t="shared" si="261"/>
        <v>1</v>
      </c>
      <c r="EJ300">
        <f t="shared" si="274"/>
        <v>297</v>
      </c>
      <c r="EY300">
        <f t="shared" si="262"/>
        <v>0.42687200872812836</v>
      </c>
      <c r="EZ300">
        <f t="shared" si="275"/>
        <v>297</v>
      </c>
      <c r="FO300">
        <f t="shared" si="263"/>
        <v>1</v>
      </c>
      <c r="FP300">
        <f t="shared" si="276"/>
        <v>297</v>
      </c>
      <c r="FW300">
        <f t="shared" si="264"/>
        <v>1</v>
      </c>
      <c r="FX300">
        <f t="shared" si="277"/>
        <v>297</v>
      </c>
    </row>
    <row r="301" spans="6:180" x14ac:dyDescent="0.25">
      <c r="F301">
        <f t="shared" si="252"/>
        <v>0.36216305548490857</v>
      </c>
      <c r="G301">
        <f t="shared" si="265"/>
        <v>448</v>
      </c>
      <c r="T301">
        <f t="shared" si="239"/>
        <v>0.29745779084993018</v>
      </c>
      <c r="U301">
        <f t="shared" si="266"/>
        <v>448</v>
      </c>
      <c r="AP301">
        <f t="shared" si="281"/>
        <v>0.99993074589749542</v>
      </c>
      <c r="AQ301">
        <f t="shared" si="267"/>
        <v>298</v>
      </c>
      <c r="BF301">
        <f t="shared" si="280"/>
        <v>0.99977669145953962</v>
      </c>
      <c r="BG301">
        <f t="shared" si="268"/>
        <v>298</v>
      </c>
      <c r="BQ301">
        <f t="shared" si="254"/>
        <v>300</v>
      </c>
      <c r="BR301">
        <f t="shared" si="241"/>
        <v>0.9771986970684039</v>
      </c>
      <c r="BS301">
        <v>149</v>
      </c>
      <c r="BV301">
        <f t="shared" si="255"/>
        <v>0.99999999981561205</v>
      </c>
      <c r="BW301">
        <f t="shared" si="269"/>
        <v>298</v>
      </c>
      <c r="CL301">
        <f t="shared" si="257"/>
        <v>0.99999997953673025</v>
      </c>
      <c r="CM301">
        <f t="shared" si="270"/>
        <v>298</v>
      </c>
      <c r="DB301">
        <f t="shared" si="258"/>
        <v>1</v>
      </c>
      <c r="DC301">
        <f t="shared" si="271"/>
        <v>298</v>
      </c>
      <c r="DK301">
        <f t="shared" si="259"/>
        <v>1</v>
      </c>
      <c r="DL301">
        <f t="shared" si="272"/>
        <v>298</v>
      </c>
      <c r="DS301">
        <f t="shared" si="260"/>
        <v>0.96472001451248823</v>
      </c>
      <c r="DT301">
        <f t="shared" si="273"/>
        <v>298</v>
      </c>
      <c r="EI301">
        <f t="shared" si="261"/>
        <v>1</v>
      </c>
      <c r="EJ301">
        <f t="shared" si="274"/>
        <v>298</v>
      </c>
      <c r="EY301">
        <f t="shared" si="262"/>
        <v>0.43000839351361053</v>
      </c>
      <c r="EZ301">
        <f t="shared" si="275"/>
        <v>298</v>
      </c>
      <c r="FO301">
        <f t="shared" si="263"/>
        <v>1</v>
      </c>
      <c r="FP301">
        <f t="shared" si="276"/>
        <v>298</v>
      </c>
      <c r="FW301">
        <f t="shared" si="264"/>
        <v>1</v>
      </c>
      <c r="FX301">
        <f t="shared" si="277"/>
        <v>298</v>
      </c>
    </row>
    <row r="302" spans="6:180" x14ac:dyDescent="0.25">
      <c r="F302">
        <f t="shared" si="252"/>
        <v>0.36630897017294162</v>
      </c>
      <c r="G302">
        <f t="shared" si="265"/>
        <v>449</v>
      </c>
      <c r="T302">
        <f t="shared" si="239"/>
        <v>0.29960377143419936</v>
      </c>
      <c r="U302">
        <f t="shared" si="266"/>
        <v>449</v>
      </c>
      <c r="AP302">
        <f t="shared" si="281"/>
        <v>0.99993784159829158</v>
      </c>
      <c r="AQ302">
        <f t="shared" si="267"/>
        <v>299</v>
      </c>
      <c r="BF302">
        <f t="shared" si="280"/>
        <v>0.99979155376211493</v>
      </c>
      <c r="BG302">
        <f t="shared" si="268"/>
        <v>299</v>
      </c>
      <c r="BQ302">
        <f t="shared" si="254"/>
        <v>301</v>
      </c>
      <c r="BR302">
        <f t="shared" si="241"/>
        <v>0.98045602605863191</v>
      </c>
      <c r="BS302">
        <v>149</v>
      </c>
      <c r="BV302">
        <f t="shared" si="255"/>
        <v>0.99999999984338062</v>
      </c>
      <c r="BW302">
        <f t="shared" si="269"/>
        <v>299</v>
      </c>
      <c r="CL302">
        <f t="shared" si="257"/>
        <v>0.99999998223501674</v>
      </c>
      <c r="CM302">
        <f t="shared" si="270"/>
        <v>299</v>
      </c>
      <c r="DB302">
        <f t="shared" si="258"/>
        <v>1</v>
      </c>
      <c r="DC302">
        <f t="shared" si="271"/>
        <v>299</v>
      </c>
      <c r="DK302">
        <f t="shared" si="259"/>
        <v>1</v>
      </c>
      <c r="DL302">
        <f t="shared" si="272"/>
        <v>299</v>
      </c>
      <c r="DS302">
        <f t="shared" si="260"/>
        <v>0.96570930406851563</v>
      </c>
      <c r="DT302">
        <f t="shared" si="273"/>
        <v>299</v>
      </c>
      <c r="EI302">
        <f t="shared" si="261"/>
        <v>1</v>
      </c>
      <c r="EJ302">
        <f t="shared" si="274"/>
        <v>299</v>
      </c>
      <c r="EY302">
        <f t="shared" si="262"/>
        <v>0.43314920111243682</v>
      </c>
      <c r="EZ302">
        <f t="shared" si="275"/>
        <v>299</v>
      </c>
      <c r="FO302">
        <f t="shared" si="263"/>
        <v>1</v>
      </c>
      <c r="FP302">
        <f t="shared" si="276"/>
        <v>299</v>
      </c>
      <c r="FW302">
        <f t="shared" si="264"/>
        <v>1</v>
      </c>
      <c r="FX302">
        <f t="shared" si="277"/>
        <v>299</v>
      </c>
    </row>
    <row r="303" spans="6:180" x14ac:dyDescent="0.25">
      <c r="F303">
        <f t="shared" si="252"/>
        <v>0.37047054854092321</v>
      </c>
      <c r="G303">
        <f t="shared" si="265"/>
        <v>450</v>
      </c>
      <c r="T303">
        <f t="shared" si="239"/>
        <v>0.30175673973673478</v>
      </c>
      <c r="U303">
        <f t="shared" si="266"/>
        <v>450</v>
      </c>
      <c r="AP303">
        <f t="shared" si="281"/>
        <v>0.99994424788344027</v>
      </c>
      <c r="AQ303">
        <f t="shared" si="267"/>
        <v>300</v>
      </c>
      <c r="BF303">
        <f t="shared" si="280"/>
        <v>0.9998054881706725</v>
      </c>
      <c r="BG303">
        <f t="shared" si="268"/>
        <v>300</v>
      </c>
      <c r="BQ303">
        <f t="shared" si="254"/>
        <v>302</v>
      </c>
      <c r="BR303">
        <f t="shared" si="241"/>
        <v>0.98371335504885993</v>
      </c>
      <c r="BS303">
        <v>149.71100000000001</v>
      </c>
      <c r="BV303">
        <f t="shared" si="255"/>
        <v>0.99999999986705101</v>
      </c>
      <c r="BW303">
        <f t="shared" si="269"/>
        <v>300</v>
      </c>
      <c r="CL303">
        <f t="shared" si="257"/>
        <v>0.99999998458682748</v>
      </c>
      <c r="CM303">
        <f t="shared" si="270"/>
        <v>300</v>
      </c>
      <c r="DB303">
        <f t="shared" si="258"/>
        <v>1</v>
      </c>
      <c r="DC303">
        <f t="shared" si="271"/>
        <v>300</v>
      </c>
      <c r="DK303">
        <f t="shared" si="259"/>
        <v>1</v>
      </c>
      <c r="DL303">
        <f t="shared" si="272"/>
        <v>300</v>
      </c>
      <c r="DS303">
        <f t="shared" si="260"/>
        <v>0.96667567880262883</v>
      </c>
      <c r="DT303">
        <f t="shared" si="273"/>
        <v>300</v>
      </c>
      <c r="EI303">
        <f t="shared" si="261"/>
        <v>1</v>
      </c>
      <c r="EJ303">
        <f t="shared" si="274"/>
        <v>300</v>
      </c>
      <c r="EY303">
        <f t="shared" si="262"/>
        <v>0.43629423694306979</v>
      </c>
      <c r="EZ303">
        <f t="shared" si="275"/>
        <v>300</v>
      </c>
      <c r="FO303">
        <f t="shared" si="263"/>
        <v>1</v>
      </c>
      <c r="FP303">
        <f t="shared" si="276"/>
        <v>300</v>
      </c>
      <c r="FW303">
        <f t="shared" si="264"/>
        <v>1</v>
      </c>
      <c r="FX303">
        <f t="shared" si="277"/>
        <v>300</v>
      </c>
    </row>
    <row r="304" spans="6:180" x14ac:dyDescent="0.25">
      <c r="F304">
        <f t="shared" si="252"/>
        <v>0.37464734086853146</v>
      </c>
      <c r="G304">
        <f t="shared" si="265"/>
        <v>451</v>
      </c>
      <c r="T304">
        <f t="shared" si="239"/>
        <v>0.30391663586193829</v>
      </c>
      <c r="U304">
        <f t="shared" si="266"/>
        <v>451</v>
      </c>
      <c r="BQ304">
        <f t="shared" si="254"/>
        <v>303</v>
      </c>
      <c r="BR304">
        <f t="shared" si="241"/>
        <v>0.98697068403908794</v>
      </c>
      <c r="BS304">
        <v>154.87700000000001</v>
      </c>
      <c r="DS304">
        <f t="shared" ref="DS304:DS367" si="282">_xlfn.NORM.DIST(DT304,DQ$3,DR$3,TRUE)</f>
        <v>0.96761951318041384</v>
      </c>
      <c r="DT304">
        <f t="shared" si="273"/>
        <v>301</v>
      </c>
      <c r="EI304">
        <f t="shared" si="261"/>
        <v>1</v>
      </c>
      <c r="EJ304">
        <f t="shared" si="274"/>
        <v>301</v>
      </c>
      <c r="EY304">
        <f t="shared" si="262"/>
        <v>0.43944330562172651</v>
      </c>
      <c r="EZ304">
        <f t="shared" si="275"/>
        <v>301</v>
      </c>
      <c r="FO304">
        <f t="shared" si="263"/>
        <v>1</v>
      </c>
      <c r="FP304">
        <f t="shared" si="276"/>
        <v>301</v>
      </c>
      <c r="FW304">
        <f t="shared" si="264"/>
        <v>1</v>
      </c>
      <c r="FX304">
        <f t="shared" si="277"/>
        <v>301</v>
      </c>
    </row>
    <row r="305" spans="6:180" x14ac:dyDescent="0.25">
      <c r="F305">
        <f t="shared" si="252"/>
        <v>0.37883889207769678</v>
      </c>
      <c r="G305">
        <f t="shared" si="265"/>
        <v>452</v>
      </c>
      <c r="T305">
        <f t="shared" si="239"/>
        <v>0.30608339919045718</v>
      </c>
      <c r="U305">
        <f t="shared" si="266"/>
        <v>452</v>
      </c>
      <c r="BQ305">
        <f t="shared" si="254"/>
        <v>304</v>
      </c>
      <c r="BR305">
        <f t="shared" si="241"/>
        <v>0.99022801302931596</v>
      </c>
      <c r="BS305">
        <v>170.06100000000001</v>
      </c>
      <c r="DS305">
        <f t="shared" si="282"/>
        <v>0.96854118031069725</v>
      </c>
      <c r="DT305">
        <f t="shared" si="273"/>
        <v>302</v>
      </c>
      <c r="EI305">
        <f t="shared" si="261"/>
        <v>1</v>
      </c>
      <c r="EJ305">
        <f t="shared" si="274"/>
        <v>302</v>
      </c>
      <c r="EY305">
        <f t="shared" si="262"/>
        <v>0.44259621099877289</v>
      </c>
      <c r="EZ305">
        <f t="shared" si="275"/>
        <v>302</v>
      </c>
      <c r="FO305">
        <f t="shared" si="263"/>
        <v>1</v>
      </c>
      <c r="FP305">
        <f t="shared" si="276"/>
        <v>302</v>
      </c>
      <c r="FW305">
        <f t="shared" si="264"/>
        <v>1</v>
      </c>
      <c r="FX305">
        <f t="shared" si="277"/>
        <v>302</v>
      </c>
    </row>
    <row r="306" spans="6:180" x14ac:dyDescent="0.25">
      <c r="F306">
        <f t="shared" si="252"/>
        <v>0.38304474187995913</v>
      </c>
      <c r="G306">
        <f t="shared" si="265"/>
        <v>453</v>
      </c>
      <c r="T306">
        <f t="shared" si="239"/>
        <v>0.30825696838383931</v>
      </c>
      <c r="U306">
        <f t="shared" si="266"/>
        <v>453</v>
      </c>
      <c r="BQ306">
        <f t="shared" si="254"/>
        <v>305</v>
      </c>
      <c r="BR306">
        <f t="shared" si="241"/>
        <v>0.99348534201954397</v>
      </c>
      <c r="BS306">
        <v>184.55500000000001</v>
      </c>
      <c r="DS306">
        <f t="shared" si="282"/>
        <v>0.9694410517941402</v>
      </c>
      <c r="DT306">
        <f t="shared" si="273"/>
        <v>303</v>
      </c>
      <c r="EI306">
        <f t="shared" si="261"/>
        <v>1</v>
      </c>
      <c r="EJ306">
        <f t="shared" si="274"/>
        <v>303</v>
      </c>
      <c r="EY306">
        <f t="shared" si="262"/>
        <v>0.44575275619536131</v>
      </c>
      <c r="EZ306">
        <f t="shared" si="275"/>
        <v>303</v>
      </c>
      <c r="FO306">
        <f t="shared" si="263"/>
        <v>1</v>
      </c>
      <c r="FP306">
        <f t="shared" si="276"/>
        <v>303</v>
      </c>
      <c r="FW306">
        <f t="shared" si="264"/>
        <v>1</v>
      </c>
      <c r="FX306">
        <f t="shared" si="277"/>
        <v>303</v>
      </c>
    </row>
    <row r="307" spans="6:180" x14ac:dyDescent="0.25">
      <c r="F307">
        <f t="shared" si="252"/>
        <v>0.38726442492689034</v>
      </c>
      <c r="G307">
        <f t="shared" si="265"/>
        <v>454</v>
      </c>
      <c r="T307">
        <f t="shared" si="239"/>
        <v>0.31043728138931259</v>
      </c>
      <c r="U307">
        <f t="shared" si="266"/>
        <v>454</v>
      </c>
      <c r="BQ307">
        <f t="shared" si="254"/>
        <v>306</v>
      </c>
      <c r="BR307">
        <f t="shared" si="241"/>
        <v>0.99674267100977199</v>
      </c>
      <c r="BS307">
        <v>184.614</v>
      </c>
      <c r="DS307">
        <f t="shared" si="282"/>
        <v>0.97031949757637448</v>
      </c>
      <c r="DT307">
        <f t="shared" si="273"/>
        <v>304</v>
      </c>
      <c r="EI307">
        <f t="shared" si="261"/>
        <v>1</v>
      </c>
      <c r="EJ307">
        <f t="shared" si="274"/>
        <v>304</v>
      </c>
      <c r="EY307">
        <f t="shared" si="262"/>
        <v>0.44891274364029893</v>
      </c>
      <c r="EZ307">
        <f t="shared" si="275"/>
        <v>304</v>
      </c>
      <c r="FO307">
        <f t="shared" si="263"/>
        <v>1</v>
      </c>
      <c r="FP307">
        <f t="shared" si="276"/>
        <v>304</v>
      </c>
      <c r="FW307">
        <f t="shared" si="264"/>
        <v>1</v>
      </c>
      <c r="FX307">
        <f t="shared" si="277"/>
        <v>304</v>
      </c>
    </row>
    <row r="308" spans="6:180" x14ac:dyDescent="0.25">
      <c r="F308">
        <f t="shared" si="252"/>
        <v>0.39149747096349852</v>
      </c>
      <c r="G308">
        <f t="shared" si="265"/>
        <v>455</v>
      </c>
      <c r="T308">
        <f t="shared" si="239"/>
        <v>0.31262427544468929</v>
      </c>
      <c r="U308">
        <f t="shared" si="266"/>
        <v>455</v>
      </c>
      <c r="DS308">
        <f t="shared" si="282"/>
        <v>0.97117688580569483</v>
      </c>
      <c r="DT308">
        <f t="shared" si="273"/>
        <v>305</v>
      </c>
      <c r="EI308">
        <f t="shared" si="261"/>
        <v>1</v>
      </c>
      <c r="EJ308">
        <f t="shared" si="274"/>
        <v>305</v>
      </c>
      <c r="EY308">
        <f t="shared" si="262"/>
        <v>0.45207597510713504</v>
      </c>
      <c r="EZ308">
        <f t="shared" si="275"/>
        <v>305</v>
      </c>
      <c r="FO308">
        <f t="shared" si="263"/>
        <v>1</v>
      </c>
      <c r="FP308">
        <f t="shared" si="276"/>
        <v>305</v>
      </c>
      <c r="FW308">
        <f t="shared" si="264"/>
        <v>1</v>
      </c>
      <c r="FX308">
        <f t="shared" si="277"/>
        <v>305</v>
      </c>
    </row>
    <row r="309" spans="6:180" x14ac:dyDescent="0.25">
      <c r="F309">
        <f t="shared" si="252"/>
        <v>0.39574340498453253</v>
      </c>
      <c r="G309">
        <f t="shared" si="265"/>
        <v>456</v>
      </c>
      <c r="T309">
        <f t="shared" si="239"/>
        <v>0.3148178870833942</v>
      </c>
      <c r="U309">
        <f t="shared" si="266"/>
        <v>456</v>
      </c>
      <c r="DS309">
        <f t="shared" si="282"/>
        <v>0.97201358269531613</v>
      </c>
      <c r="DT309">
        <f t="shared" si="273"/>
        <v>306</v>
      </c>
      <c r="EI309">
        <f t="shared" si="261"/>
        <v>1</v>
      </c>
      <c r="EJ309">
        <f t="shared" si="274"/>
        <v>306</v>
      </c>
      <c r="EY309">
        <f t="shared" si="262"/>
        <v>0.45524225175145727</v>
      </c>
      <c r="EZ309">
        <f t="shared" si="275"/>
        <v>306</v>
      </c>
      <c r="FO309">
        <f t="shared" si="263"/>
        <v>1</v>
      </c>
      <c r="FP309">
        <f t="shared" si="276"/>
        <v>306</v>
      </c>
      <c r="FW309">
        <f t="shared" si="264"/>
        <v>1</v>
      </c>
      <c r="FX309">
        <f t="shared" si="277"/>
        <v>306</v>
      </c>
    </row>
    <row r="310" spans="6:180" x14ac:dyDescent="0.25">
      <c r="F310">
        <f t="shared" si="252"/>
        <v>0.40000174739359962</v>
      </c>
      <c r="G310">
        <f t="shared" si="265"/>
        <v>457</v>
      </c>
      <c r="T310">
        <f t="shared" si="239"/>
        <v>0.31701805213961654</v>
      </c>
      <c r="U310">
        <f t="shared" si="266"/>
        <v>457</v>
      </c>
      <c r="DS310">
        <f t="shared" si="282"/>
        <v>0.97282995239019709</v>
      </c>
      <c r="DT310">
        <f t="shared" si="273"/>
        <v>307</v>
      </c>
      <c r="EI310">
        <f t="shared" si="261"/>
        <v>1</v>
      </c>
      <c r="EJ310">
        <f t="shared" si="274"/>
        <v>307</v>
      </c>
      <c r="EY310">
        <f t="shared" si="262"/>
        <v>0.45841137414838273</v>
      </c>
      <c r="EZ310">
        <f t="shared" si="275"/>
        <v>307</v>
      </c>
      <c r="FO310">
        <f t="shared" si="263"/>
        <v>1</v>
      </c>
      <c r="FP310">
        <f t="shared" si="276"/>
        <v>307</v>
      </c>
      <c r="FW310">
        <f t="shared" si="264"/>
        <v>1</v>
      </c>
      <c r="FX310">
        <f t="shared" si="277"/>
        <v>307</v>
      </c>
    </row>
    <row r="311" spans="6:180" x14ac:dyDescent="0.25">
      <c r="F311">
        <f t="shared" si="252"/>
        <v>0.40427201416500769</v>
      </c>
      <c r="G311">
        <f t="shared" si="265"/>
        <v>458</v>
      </c>
      <c r="T311">
        <f t="shared" si="239"/>
        <v>0.31922470575358364</v>
      </c>
      <c r="U311">
        <f t="shared" si="266"/>
        <v>458</v>
      </c>
      <c r="DS311">
        <f t="shared" si="282"/>
        <v>0.97362635683843246</v>
      </c>
      <c r="DT311">
        <f t="shared" si="273"/>
        <v>308</v>
      </c>
      <c r="EI311">
        <f t="shared" si="261"/>
        <v>1</v>
      </c>
      <c r="EJ311">
        <f t="shared" si="274"/>
        <v>308</v>
      </c>
      <c r="EY311">
        <f t="shared" si="262"/>
        <v>0.46158314233023484</v>
      </c>
      <c r="EZ311">
        <f t="shared" si="275"/>
        <v>308</v>
      </c>
      <c r="FO311">
        <f t="shared" si="263"/>
        <v>1</v>
      </c>
      <c r="FP311">
        <f t="shared" si="276"/>
        <v>308</v>
      </c>
      <c r="FW311">
        <f t="shared" si="264"/>
        <v>1</v>
      </c>
      <c r="FX311">
        <f t="shared" si="277"/>
        <v>308</v>
      </c>
    </row>
    <row r="312" spans="6:180" x14ac:dyDescent="0.25">
      <c r="F312">
        <f t="shared" si="252"/>
        <v>0.4085537170082425</v>
      </c>
      <c r="G312">
        <f t="shared" si="265"/>
        <v>459</v>
      </c>
      <c r="T312">
        <f t="shared" si="239"/>
        <v>0.32143778237695797</v>
      </c>
      <c r="U312">
        <f t="shared" si="266"/>
        <v>459</v>
      </c>
      <c r="DS312">
        <f t="shared" si="282"/>
        <v>0.9744031556672057</v>
      </c>
      <c r="DT312">
        <f t="shared" si="273"/>
        <v>309</v>
      </c>
      <c r="EI312">
        <f t="shared" si="261"/>
        <v>1</v>
      </c>
      <c r="EJ312">
        <f t="shared" si="274"/>
        <v>309</v>
      </c>
      <c r="EY312">
        <f t="shared" si="262"/>
        <v>0.46475735582439165</v>
      </c>
      <c r="EZ312">
        <f t="shared" si="275"/>
        <v>309</v>
      </c>
      <c r="FO312">
        <f t="shared" si="263"/>
        <v>1</v>
      </c>
      <c r="FP312">
        <f t="shared" si="276"/>
        <v>309</v>
      </c>
      <c r="FW312">
        <f t="shared" si="264"/>
        <v>1</v>
      </c>
      <c r="FX312">
        <f t="shared" si="277"/>
        <v>309</v>
      </c>
    </row>
    <row r="313" spans="6:180" x14ac:dyDescent="0.25">
      <c r="F313">
        <f t="shared" si="252"/>
        <v>0.41284636353498633</v>
      </c>
      <c r="G313">
        <f t="shared" si="265"/>
        <v>460</v>
      </c>
      <c r="T313">
        <f t="shared" si="239"/>
        <v>0.32365721577835521</v>
      </c>
      <c r="U313">
        <f t="shared" si="266"/>
        <v>460</v>
      </c>
      <c r="DS313">
        <f t="shared" si="282"/>
        <v>0.9751607060632943</v>
      </c>
      <c r="DT313">
        <f t="shared" si="273"/>
        <v>310</v>
      </c>
      <c r="EI313">
        <f t="shared" si="261"/>
        <v>1</v>
      </c>
      <c r="EJ313">
        <f t="shared" si="274"/>
        <v>310</v>
      </c>
      <c r="EY313">
        <f t="shared" si="262"/>
        <v>0.46793381369129539</v>
      </c>
      <c r="EZ313">
        <f t="shared" si="275"/>
        <v>310</v>
      </c>
      <c r="FO313">
        <f t="shared" si="263"/>
        <v>1</v>
      </c>
      <c r="FP313">
        <f t="shared" si="276"/>
        <v>310</v>
      </c>
      <c r="FW313">
        <f t="shared" si="264"/>
        <v>1</v>
      </c>
      <c r="FX313">
        <f t="shared" si="277"/>
        <v>310</v>
      </c>
    </row>
    <row r="314" spans="6:180" x14ac:dyDescent="0.25">
      <c r="F314">
        <f t="shared" si="252"/>
        <v>0.41714945742858323</v>
      </c>
      <c r="G314">
        <f t="shared" si="265"/>
        <v>461</v>
      </c>
      <c r="T314">
        <f t="shared" si="239"/>
        <v>0.32588293904898225</v>
      </c>
      <c r="U314">
        <f t="shared" si="266"/>
        <v>461</v>
      </c>
      <c r="DS314">
        <f t="shared" si="282"/>
        <v>0.97589936265811184</v>
      </c>
      <c r="DT314">
        <f t="shared" si="273"/>
        <v>311</v>
      </c>
      <c r="EI314">
        <f t="shared" si="261"/>
        <v>1</v>
      </c>
      <c r="EJ314">
        <f t="shared" si="274"/>
        <v>311</v>
      </c>
      <c r="EY314">
        <f t="shared" si="262"/>
        <v>0.4711123145626106</v>
      </c>
      <c r="EZ314">
        <f t="shared" si="275"/>
        <v>311</v>
      </c>
      <c r="FO314">
        <f t="shared" si="263"/>
        <v>1</v>
      </c>
      <c r="FP314">
        <f t="shared" si="276"/>
        <v>311</v>
      </c>
      <c r="FW314">
        <f t="shared" si="264"/>
        <v>1</v>
      </c>
      <c r="FX314">
        <f t="shared" si="277"/>
        <v>311</v>
      </c>
    </row>
    <row r="315" spans="6:180" x14ac:dyDescent="0.25">
      <c r="F315">
        <f t="shared" si="252"/>
        <v>0.42146249861585455</v>
      </c>
      <c r="G315">
        <f t="shared" si="265"/>
        <v>462</v>
      </c>
      <c r="T315">
        <f t="shared" si="239"/>
        <v>0.3281148846083965</v>
      </c>
      <c r="U315">
        <f t="shared" si="266"/>
        <v>462</v>
      </c>
      <c r="DS315">
        <f t="shared" si="282"/>
        <v>0.97661947741727118</v>
      </c>
      <c r="DT315">
        <f t="shared" si="273"/>
        <v>312</v>
      </c>
      <c r="EI315">
        <f t="shared" si="261"/>
        <v>1</v>
      </c>
      <c r="EJ315">
        <f t="shared" si="274"/>
        <v>312</v>
      </c>
      <c r="EY315">
        <f t="shared" si="262"/>
        <v>0.47429265667951825</v>
      </c>
      <c r="EZ315">
        <f t="shared" si="275"/>
        <v>312</v>
      </c>
      <c r="FO315">
        <f t="shared" si="263"/>
        <v>1</v>
      </c>
      <c r="FP315">
        <f t="shared" si="276"/>
        <v>312</v>
      </c>
      <c r="FW315">
        <f t="shared" si="264"/>
        <v>1</v>
      </c>
      <c r="FX315">
        <f t="shared" si="277"/>
        <v>312</v>
      </c>
    </row>
    <row r="316" spans="6:180" x14ac:dyDescent="0.25">
      <c r="F316">
        <f t="shared" si="252"/>
        <v>0.42578498344116456</v>
      </c>
      <c r="G316">
        <f t="shared" si="265"/>
        <v>463</v>
      </c>
      <c r="T316">
        <f t="shared" si="239"/>
        <v>0.33035298421038384</v>
      </c>
      <c r="U316">
        <f t="shared" si="266"/>
        <v>463</v>
      </c>
      <c r="DS316">
        <f t="shared" si="282"/>
        <v>0.97732139953464414</v>
      </c>
      <c r="DT316">
        <f t="shared" si="273"/>
        <v>313</v>
      </c>
      <c r="EI316">
        <f t="shared" si="261"/>
        <v>1</v>
      </c>
      <c r="EJ316">
        <f t="shared" si="274"/>
        <v>313</v>
      </c>
      <c r="EY316">
        <f t="shared" si="262"/>
        <v>0.47747463793113504</v>
      </c>
      <c r="EZ316">
        <f t="shared" si="275"/>
        <v>313</v>
      </c>
      <c r="FO316">
        <f t="shared" si="263"/>
        <v>1</v>
      </c>
      <c r="FP316">
        <f t="shared" si="276"/>
        <v>313</v>
      </c>
      <c r="FW316">
        <f t="shared" si="264"/>
        <v>1</v>
      </c>
      <c r="FX316">
        <f t="shared" si="277"/>
        <v>313</v>
      </c>
    </row>
    <row r="317" spans="6:180" x14ac:dyDescent="0.25">
      <c r="F317">
        <f t="shared" si="252"/>
        <v>0.43011640484263691</v>
      </c>
      <c r="G317">
        <f t="shared" si="265"/>
        <v>464</v>
      </c>
      <c r="T317">
        <f t="shared" si="239"/>
        <v>0.33259716894895475</v>
      </c>
      <c r="U317">
        <f t="shared" si="266"/>
        <v>464</v>
      </c>
      <c r="DS317">
        <f t="shared" si="282"/>
        <v>0.97800547533089366</v>
      </c>
      <c r="DT317">
        <f t="shared" si="273"/>
        <v>314</v>
      </c>
      <c r="EI317">
        <f t="shared" si="261"/>
        <v>1</v>
      </c>
      <c r="EJ317">
        <f t="shared" si="274"/>
        <v>314</v>
      </c>
      <c r="EY317">
        <f t="shared" si="262"/>
        <v>0.48065805589304417</v>
      </c>
      <c r="EZ317">
        <f t="shared" si="275"/>
        <v>314</v>
      </c>
      <c r="FO317">
        <f t="shared" si="263"/>
        <v>1</v>
      </c>
      <c r="FP317">
        <f t="shared" si="276"/>
        <v>314</v>
      </c>
      <c r="FW317">
        <f t="shared" si="264"/>
        <v>1</v>
      </c>
      <c r="FX317">
        <f t="shared" si="277"/>
        <v>314</v>
      </c>
    </row>
    <row r="318" spans="6:180" x14ac:dyDescent="0.25">
      <c r="F318">
        <f t="shared" si="252"/>
        <v>0.43445625253041792</v>
      </c>
      <c r="G318">
        <f t="shared" si="265"/>
        <v>465</v>
      </c>
      <c r="T318">
        <f t="shared" si="239"/>
        <v>0.33484736926445868</v>
      </c>
      <c r="U318">
        <f t="shared" si="266"/>
        <v>465</v>
      </c>
      <c r="DS318">
        <f t="shared" si="282"/>
        <v>0.97867204815644782</v>
      </c>
      <c r="DT318">
        <f t="shared" si="273"/>
        <v>315</v>
      </c>
      <c r="EI318">
        <f t="shared" si="261"/>
        <v>1</v>
      </c>
      <c r="EJ318">
        <f t="shared" si="274"/>
        <v>315</v>
      </c>
      <c r="EY318">
        <f t="shared" si="262"/>
        <v>0.48384270786592659</v>
      </c>
      <c r="EZ318">
        <f t="shared" si="275"/>
        <v>315</v>
      </c>
      <c r="FO318">
        <f t="shared" si="263"/>
        <v>1</v>
      </c>
      <c r="FP318">
        <f t="shared" si="276"/>
        <v>315</v>
      </c>
      <c r="FW318">
        <f t="shared" si="264"/>
        <v>1</v>
      </c>
      <c r="FX318">
        <f t="shared" si="277"/>
        <v>315</v>
      </c>
    </row>
    <row r="319" spans="6:180" x14ac:dyDescent="0.25">
      <c r="F319">
        <f t="shared" si="252"/>
        <v>0.43880401316688344</v>
      </c>
      <c r="G319">
        <f t="shared" si="265"/>
        <v>466</v>
      </c>
      <c r="T319">
        <f t="shared" si="239"/>
        <v>0.337103514949815</v>
      </c>
      <c r="U319">
        <f t="shared" si="266"/>
        <v>466</v>
      </c>
      <c r="DS319">
        <f t="shared" si="282"/>
        <v>0.97932145829888262</v>
      </c>
      <c r="DT319">
        <f t="shared" si="273"/>
        <v>316</v>
      </c>
      <c r="EI319">
        <f t="shared" si="261"/>
        <v>1</v>
      </c>
      <c r="EJ319">
        <f t="shared" si="274"/>
        <v>316</v>
      </c>
      <c r="EY319">
        <f t="shared" si="262"/>
        <v>0.48702839091427946</v>
      </c>
      <c r="EZ319">
        <f t="shared" si="275"/>
        <v>316</v>
      </c>
      <c r="FO319">
        <f t="shared" si="263"/>
        <v>1</v>
      </c>
      <c r="FP319">
        <f t="shared" si="276"/>
        <v>316</v>
      </c>
      <c r="FW319">
        <f t="shared" si="264"/>
        <v>1</v>
      </c>
      <c r="FX319">
        <f t="shared" si="277"/>
        <v>316</v>
      </c>
    </row>
    <row r="320" spans="6:180" x14ac:dyDescent="0.25">
      <c r="F320">
        <f t="shared" si="252"/>
        <v>0.44315917054868259</v>
      </c>
      <c r="G320">
        <f t="shared" si="265"/>
        <v>467</v>
      </c>
      <c r="T320">
        <f t="shared" si="239"/>
        <v>0.33936553515685974</v>
      </c>
      <c r="U320">
        <f t="shared" si="266"/>
        <v>467</v>
      </c>
      <c r="DS320">
        <f t="shared" si="282"/>
        <v>0.97995404289467691</v>
      </c>
      <c r="DT320">
        <f t="shared" si="273"/>
        <v>317</v>
      </c>
      <c r="EI320">
        <f t="shared" si="261"/>
        <v>1</v>
      </c>
      <c r="EJ320">
        <f t="shared" si="274"/>
        <v>317</v>
      </c>
      <c r="EY320">
        <f t="shared" si="262"/>
        <v>0.4902149019052105</v>
      </c>
      <c r="EZ320">
        <f t="shared" si="275"/>
        <v>317</v>
      </c>
      <c r="FO320">
        <f t="shared" si="263"/>
        <v>1</v>
      </c>
      <c r="FP320">
        <f t="shared" si="276"/>
        <v>317</v>
      </c>
      <c r="FW320">
        <f t="shared" si="264"/>
        <v>1</v>
      </c>
      <c r="FX320">
        <f t="shared" si="277"/>
        <v>317</v>
      </c>
    </row>
    <row r="321" spans="6:180" x14ac:dyDescent="0.25">
      <c r="F321">
        <f t="shared" si="252"/>
        <v>0.44752120579051113</v>
      </c>
      <c r="G321">
        <f t="shared" si="265"/>
        <v>468</v>
      </c>
      <c r="T321">
        <f t="shared" si="239"/>
        <v>0.3416333584028074</v>
      </c>
      <c r="U321">
        <f t="shared" si="266"/>
        <v>468</v>
      </c>
      <c r="DS321">
        <f t="shared" si="282"/>
        <v>0.98057013584529951</v>
      </c>
      <c r="DT321">
        <f t="shared" si="273"/>
        <v>318</v>
      </c>
      <c r="EI321">
        <f t="shared" si="261"/>
        <v>1</v>
      </c>
      <c r="EJ321">
        <f t="shared" si="274"/>
        <v>318</v>
      </c>
      <c r="EY321">
        <f t="shared" si="262"/>
        <v>0.49340203754729467</v>
      </c>
      <c r="EZ321">
        <f t="shared" si="275"/>
        <v>318</v>
      </c>
      <c r="FO321">
        <f t="shared" si="263"/>
        <v>1</v>
      </c>
      <c r="FP321">
        <f t="shared" si="276"/>
        <v>318</v>
      </c>
      <c r="FW321">
        <f t="shared" si="264"/>
        <v>1</v>
      </c>
      <c r="FX321">
        <f t="shared" si="277"/>
        <v>318</v>
      </c>
    </row>
    <row r="322" spans="6:180" x14ac:dyDescent="0.25">
      <c r="F322">
        <f t="shared" si="252"/>
        <v>0.45188959751050545</v>
      </c>
      <c r="G322">
        <f t="shared" si="265"/>
        <v>469</v>
      </c>
      <c r="T322">
        <f t="shared" si="239"/>
        <v>0.34390691257682693</v>
      </c>
      <c r="U322">
        <f t="shared" si="266"/>
        <v>469</v>
      </c>
      <c r="DS322">
        <f t="shared" si="282"/>
        <v>0.98117006773758442</v>
      </c>
      <c r="DT322">
        <f t="shared" si="273"/>
        <v>319</v>
      </c>
      <c r="EI322">
        <f t="shared" si="261"/>
        <v>1</v>
      </c>
      <c r="EJ322">
        <f t="shared" si="274"/>
        <v>319</v>
      </c>
      <c r="EY322">
        <f t="shared" si="262"/>
        <v>0.49658959442948208</v>
      </c>
      <c r="EZ322">
        <f t="shared" si="275"/>
        <v>319</v>
      </c>
      <c r="FO322">
        <f t="shared" si="263"/>
        <v>1</v>
      </c>
      <c r="FP322">
        <f t="shared" si="276"/>
        <v>319</v>
      </c>
      <c r="FW322">
        <f t="shared" si="264"/>
        <v>1</v>
      </c>
      <c r="FX322">
        <f t="shared" si="277"/>
        <v>319</v>
      </c>
    </row>
    <row r="323" spans="6:180" x14ac:dyDescent="0.25">
      <c r="F323">
        <f t="shared" si="252"/>
        <v>0.45626382201714705</v>
      </c>
      <c r="G323">
        <f t="shared" si="265"/>
        <v>470</v>
      </c>
      <c r="T323">
        <f t="shared" ref="T323:T386" si="283">_xlfn.NORM.DIST(U323,$R$3,$S$3,TRUE)</f>
        <v>0.34618612494673096</v>
      </c>
      <c r="U323">
        <f t="shared" si="266"/>
        <v>470</v>
      </c>
      <c r="DS323">
        <f t="shared" si="282"/>
        <v>0.98175416576834895</v>
      </c>
      <c r="DT323">
        <f t="shared" si="273"/>
        <v>320</v>
      </c>
      <c r="EI323">
        <f t="shared" si="261"/>
        <v>1</v>
      </c>
      <c r="EJ323">
        <f t="shared" si="274"/>
        <v>320</v>
      </c>
      <c r="EY323">
        <f t="shared" si="262"/>
        <v>0.4997773690600435</v>
      </c>
      <c r="EZ323">
        <f t="shared" si="275"/>
        <v>320</v>
      </c>
      <c r="FO323">
        <f t="shared" si="263"/>
        <v>1</v>
      </c>
      <c r="FP323">
        <f t="shared" si="276"/>
        <v>320</v>
      </c>
      <c r="FW323">
        <f t="shared" si="264"/>
        <v>1</v>
      </c>
      <c r="FX323">
        <f t="shared" si="277"/>
        <v>320</v>
      </c>
    </row>
    <row r="324" spans="6:180" x14ac:dyDescent="0.25">
      <c r="F324">
        <f t="shared" ref="F324:F387" si="284">_xlfn.NORM.DIST(G324,$D$3,$E$3,TRUE)</f>
        <v>0.46064335349756519</v>
      </c>
      <c r="G324">
        <f t="shared" si="265"/>
        <v>471</v>
      </c>
      <c r="T324">
        <f t="shared" si="283"/>
        <v>0.34847092216577674</v>
      </c>
      <c r="U324">
        <f t="shared" si="266"/>
        <v>471</v>
      </c>
      <c r="DS324">
        <f t="shared" si="282"/>
        <v>0.98232275367320454</v>
      </c>
      <c r="DT324">
        <f t="shared" si="273"/>
        <v>321</v>
      </c>
      <c r="EI324">
        <f t="shared" ref="EI324:EI387" si="285">_xlfn.NORM.DIST(EJ324,EG$3,EH$3,TRUE)</f>
        <v>1</v>
      </c>
      <c r="EJ324">
        <f t="shared" si="274"/>
        <v>321</v>
      </c>
      <c r="EY324">
        <f t="shared" ref="EY324:EY387" si="286">_xlfn.NORM.DIST(EZ324,EW$3,EX$3,TRUE)</f>
        <v>0.50296515790554208</v>
      </c>
      <c r="EZ324">
        <f t="shared" si="275"/>
        <v>321</v>
      </c>
      <c r="FO324">
        <f t="shared" ref="FO324:FO387" si="287">_xlfn.NORM.DIST(FP324,FM$3,FN$3,TRUE)</f>
        <v>1</v>
      </c>
      <c r="FP324">
        <f t="shared" si="276"/>
        <v>321</v>
      </c>
      <c r="FW324">
        <f t="shared" ref="FW324:FW387" si="288">_xlfn.NORM.DIST(FX324,FU$3,FV$3,TRUE)</f>
        <v>1</v>
      </c>
      <c r="FX324">
        <f t="shared" si="277"/>
        <v>321</v>
      </c>
    </row>
    <row r="325" spans="6:180" x14ac:dyDescent="0.25">
      <c r="F325">
        <f t="shared" si="284"/>
        <v>0.46502766420712593</v>
      </c>
      <c r="G325">
        <f t="shared" ref="G325:G388" si="289">G324+1</f>
        <v>472</v>
      </c>
      <c r="T325">
        <f t="shared" si="283"/>
        <v>0.35076123027957862</v>
      </c>
      <c r="U325">
        <f t="shared" ref="U325:U388" si="290">U324+1</f>
        <v>472</v>
      </c>
      <c r="DS325">
        <f t="shared" si="282"/>
        <v>0.98287615165950781</v>
      </c>
      <c r="DT325">
        <f t="shared" ref="DT325:DT388" si="291">DT324+1</f>
        <v>322</v>
      </c>
      <c r="EI325">
        <f t="shared" si="285"/>
        <v>1</v>
      </c>
      <c r="EJ325">
        <f t="shared" ref="EJ325:EJ388" si="292">EJ324+1</f>
        <v>322</v>
      </c>
      <c r="EY325">
        <f t="shared" si="286"/>
        <v>0.50615275742981836</v>
      </c>
      <c r="EZ325">
        <f t="shared" ref="EZ325:EZ388" si="293">EZ324+1</f>
        <v>322</v>
      </c>
      <c r="FO325">
        <f t="shared" si="287"/>
        <v>1</v>
      </c>
      <c r="FP325">
        <f t="shared" ref="FP325:FP388" si="294">FP324+1</f>
        <v>322</v>
      </c>
      <c r="FW325">
        <f t="shared" si="288"/>
        <v>1</v>
      </c>
      <c r="FX325">
        <f t="shared" ref="FX325:FX388" si="295">FX324+1</f>
        <v>322</v>
      </c>
    </row>
    <row r="326" spans="6:180" x14ac:dyDescent="0.25">
      <c r="F326">
        <f t="shared" si="284"/>
        <v>0.46941622466019245</v>
      </c>
      <c r="G326">
        <f t="shared" si="289"/>
        <v>473</v>
      </c>
      <c r="T326">
        <f t="shared" si="283"/>
        <v>0.35305697473313036</v>
      </c>
      <c r="U326">
        <f t="shared" si="290"/>
        <v>473</v>
      </c>
      <c r="DS326">
        <f t="shared" si="282"/>
        <v>0.98341467634339852</v>
      </c>
      <c r="DT326">
        <f t="shared" si="291"/>
        <v>323</v>
      </c>
      <c r="EI326">
        <f t="shared" si="285"/>
        <v>1</v>
      </c>
      <c r="EJ326">
        <f t="shared" si="292"/>
        <v>323</v>
      </c>
      <c r="EY326">
        <f t="shared" si="286"/>
        <v>0.50933996413297544</v>
      </c>
      <c r="EZ326">
        <f t="shared" si="293"/>
        <v>323</v>
      </c>
      <c r="FO326">
        <f t="shared" si="287"/>
        <v>1</v>
      </c>
      <c r="FP326">
        <f t="shared" si="294"/>
        <v>323</v>
      </c>
      <c r="FW326">
        <f t="shared" si="288"/>
        <v>1</v>
      </c>
      <c r="FX326">
        <f t="shared" si="295"/>
        <v>323</v>
      </c>
    </row>
    <row r="327" spans="6:180" x14ac:dyDescent="0.25">
      <c r="F327">
        <f t="shared" si="284"/>
        <v>0.47380850382194295</v>
      </c>
      <c r="G327">
        <f t="shared" si="289"/>
        <v>474</v>
      </c>
      <c r="T327">
        <f t="shared" si="283"/>
        <v>0.35535808037793626</v>
      </c>
      <c r="U327">
        <f t="shared" si="290"/>
        <v>474</v>
      </c>
      <c r="DS327">
        <f t="shared" si="282"/>
        <v>0.98393864069086534</v>
      </c>
      <c r="DT327">
        <f t="shared" si="291"/>
        <v>324</v>
      </c>
      <c r="EI327">
        <f t="shared" si="285"/>
        <v>1</v>
      </c>
      <c r="EJ327">
        <f t="shared" si="292"/>
        <v>324</v>
      </c>
      <c r="EY327">
        <f t="shared" si="286"/>
        <v>0.51252657459035389</v>
      </c>
      <c r="EZ327">
        <f t="shared" si="293"/>
        <v>324</v>
      </c>
      <c r="FO327">
        <f t="shared" si="287"/>
        <v>1</v>
      </c>
      <c r="FP327">
        <f t="shared" si="294"/>
        <v>324</v>
      </c>
      <c r="FW327">
        <f t="shared" si="288"/>
        <v>1</v>
      </c>
      <c r="FX327">
        <f t="shared" si="295"/>
        <v>324</v>
      </c>
    </row>
    <row r="328" spans="6:180" x14ac:dyDescent="0.25">
      <c r="F328">
        <f t="shared" si="284"/>
        <v>0.47820396930112918</v>
      </c>
      <c r="G328">
        <f t="shared" si="289"/>
        <v>475</v>
      </c>
      <c r="T328">
        <f t="shared" si="283"/>
        <v>0.35766447147925057</v>
      </c>
      <c r="U328">
        <f t="shared" si="290"/>
        <v>475</v>
      </c>
      <c r="DS328">
        <f t="shared" si="282"/>
        <v>0.9844483539627803</v>
      </c>
      <c r="DT328">
        <f t="shared" si="291"/>
        <v>325</v>
      </c>
      <c r="EI328">
        <f t="shared" si="285"/>
        <v>1</v>
      </c>
      <c r="EJ328">
        <f t="shared" si="292"/>
        <v>325</v>
      </c>
      <c r="EY328">
        <f t="shared" si="286"/>
        <v>0.51571238549148113</v>
      </c>
      <c r="EZ328">
        <f t="shared" si="293"/>
        <v>325</v>
      </c>
      <c r="FO328">
        <f t="shared" si="287"/>
        <v>1</v>
      </c>
      <c r="FP328">
        <f t="shared" si="294"/>
        <v>325</v>
      </c>
      <c r="FW328">
        <f t="shared" si="288"/>
        <v>1</v>
      </c>
      <c r="FX328">
        <f t="shared" si="295"/>
        <v>325</v>
      </c>
    </row>
    <row r="329" spans="6:180" x14ac:dyDescent="0.25">
      <c r="F329">
        <f t="shared" si="284"/>
        <v>0.48260208754366019</v>
      </c>
      <c r="G329">
        <f t="shared" si="289"/>
        <v>476</v>
      </c>
      <c r="T329">
        <f t="shared" si="283"/>
        <v>0.3599760717234235</v>
      </c>
      <c r="U329">
        <f t="shared" si="290"/>
        <v>476</v>
      </c>
      <c r="DS329">
        <f t="shared" si="282"/>
        <v>0.98494412166384038</v>
      </c>
      <c r="DT329">
        <f t="shared" si="291"/>
        <v>326</v>
      </c>
      <c r="EI329">
        <f t="shared" si="285"/>
        <v>1</v>
      </c>
      <c r="EJ329">
        <f t="shared" si="292"/>
        <v>326</v>
      </c>
      <c r="EY329">
        <f t="shared" si="286"/>
        <v>0.51889719367898568</v>
      </c>
      <c r="EZ329">
        <f t="shared" si="293"/>
        <v>326</v>
      </c>
      <c r="FO329">
        <f t="shared" si="287"/>
        <v>1</v>
      </c>
      <c r="FP329">
        <f t="shared" si="294"/>
        <v>326</v>
      </c>
      <c r="FW329">
        <f t="shared" si="288"/>
        <v>1</v>
      </c>
      <c r="FX329">
        <f t="shared" si="295"/>
        <v>326</v>
      </c>
    </row>
    <row r="330" spans="6:180" x14ac:dyDescent="0.25">
      <c r="F330">
        <f t="shared" si="284"/>
        <v>0.48700232402689253</v>
      </c>
      <c r="G330">
        <f t="shared" si="289"/>
        <v>477</v>
      </c>
      <c r="T330">
        <f t="shared" si="283"/>
        <v>0.36229280422535237</v>
      </c>
      <c r="U330">
        <f t="shared" si="290"/>
        <v>477</v>
      </c>
      <c r="DS330">
        <f t="shared" si="282"/>
        <v>0.98542624549535129</v>
      </c>
      <c r="DT330">
        <f t="shared" si="291"/>
        <v>327</v>
      </c>
      <c r="EI330">
        <f t="shared" si="285"/>
        <v>1</v>
      </c>
      <c r="EJ330">
        <f t="shared" si="292"/>
        <v>327</v>
      </c>
      <c r="EY330">
        <f t="shared" si="286"/>
        <v>0.52208079618746162</v>
      </c>
      <c r="EZ330">
        <f t="shared" si="293"/>
        <v>327</v>
      </c>
      <c r="FO330">
        <f t="shared" si="287"/>
        <v>1</v>
      </c>
      <c r="FP330">
        <f t="shared" si="294"/>
        <v>327</v>
      </c>
      <c r="FW330">
        <f t="shared" si="288"/>
        <v>1</v>
      </c>
      <c r="FX330">
        <f t="shared" si="295"/>
        <v>327</v>
      </c>
    </row>
    <row r="331" spans="6:180" x14ac:dyDescent="0.25">
      <c r="F331">
        <f t="shared" si="284"/>
        <v>0.4914041434545105</v>
      </c>
      <c r="G331">
        <f t="shared" si="289"/>
        <v>478</v>
      </c>
      <c r="T331">
        <f t="shared" si="283"/>
        <v>0.36461459153603781</v>
      </c>
      <c r="U331">
        <f t="shared" si="290"/>
        <v>478</v>
      </c>
      <c r="DS331">
        <f t="shared" si="282"/>
        <v>0.9858950233117868</v>
      </c>
      <c r="DT331">
        <f t="shared" si="291"/>
        <v>328</v>
      </c>
      <c r="EI331">
        <f t="shared" si="285"/>
        <v>1</v>
      </c>
      <c r="EJ331">
        <f t="shared" si="292"/>
        <v>328</v>
      </c>
      <c r="EY331">
        <f t="shared" si="286"/>
        <v>0.52526299028227252</v>
      </c>
      <c r="EZ331">
        <f t="shared" si="293"/>
        <v>328</v>
      </c>
      <c r="FO331">
        <f t="shared" si="287"/>
        <v>1</v>
      </c>
      <c r="FP331">
        <f t="shared" si="294"/>
        <v>328</v>
      </c>
      <c r="FW331">
        <f t="shared" si="288"/>
        <v>1</v>
      </c>
      <c r="FX331">
        <f t="shared" si="295"/>
        <v>328</v>
      </c>
    </row>
    <row r="332" spans="6:180" x14ac:dyDescent="0.25">
      <c r="F332">
        <f t="shared" si="284"/>
        <v>0.49580700995187726</v>
      </c>
      <c r="G332">
        <f t="shared" si="289"/>
        <v>479</v>
      </c>
      <c r="T332">
        <f t="shared" si="283"/>
        <v>0.36694135565024266</v>
      </c>
      <c r="U332">
        <f t="shared" si="290"/>
        <v>479</v>
      </c>
      <c r="DS332">
        <f t="shared" si="282"/>
        <v>0.98635074908105713</v>
      </c>
      <c r="DT332">
        <f t="shared" si="291"/>
        <v>329</v>
      </c>
      <c r="EI332">
        <f t="shared" si="285"/>
        <v>1</v>
      </c>
      <c r="EJ332">
        <f t="shared" si="292"/>
        <v>329</v>
      </c>
      <c r="EY332">
        <f t="shared" si="286"/>
        <v>0.52844357349828108</v>
      </c>
      <c r="EZ332">
        <f t="shared" si="293"/>
        <v>329</v>
      </c>
      <c r="FO332">
        <f t="shared" si="287"/>
        <v>1</v>
      </c>
      <c r="FP332">
        <f t="shared" si="294"/>
        <v>329</v>
      </c>
      <c r="FW332">
        <f t="shared" si="288"/>
        <v>1</v>
      </c>
      <c r="FX332">
        <f t="shared" si="295"/>
        <v>329</v>
      </c>
    </row>
    <row r="333" spans="6:180" x14ac:dyDescent="0.25">
      <c r="F333">
        <f t="shared" si="284"/>
        <v>0.5002103872617375</v>
      </c>
      <c r="G333">
        <f t="shared" si="289"/>
        <v>480</v>
      </c>
      <c r="T333">
        <f t="shared" si="283"/>
        <v>0.36927301801425316</v>
      </c>
      <c r="U333">
        <f t="shared" si="290"/>
        <v>480</v>
      </c>
      <c r="DS333">
        <f t="shared" si="282"/>
        <v>0.98679371284841422</v>
      </c>
      <c r="DT333">
        <f t="shared" si="291"/>
        <v>330</v>
      </c>
      <c r="EI333">
        <f t="shared" si="285"/>
        <v>1</v>
      </c>
      <c r="EJ333">
        <f t="shared" si="292"/>
        <v>330</v>
      </c>
      <c r="EY333">
        <f t="shared" si="286"/>
        <v>0.53162234367849326</v>
      </c>
      <c r="EZ333">
        <f t="shared" si="293"/>
        <v>330</v>
      </c>
      <c r="FO333">
        <f t="shared" si="287"/>
        <v>1</v>
      </c>
      <c r="FP333">
        <f t="shared" si="294"/>
        <v>330</v>
      </c>
      <c r="FW333">
        <f t="shared" si="288"/>
        <v>1</v>
      </c>
      <c r="FX333">
        <f t="shared" si="295"/>
        <v>330</v>
      </c>
    </row>
    <row r="334" spans="6:180" x14ac:dyDescent="0.25">
      <c r="F334">
        <f t="shared" si="284"/>
        <v>0.50461373894015393</v>
      </c>
      <c r="G334">
        <f t="shared" si="289"/>
        <v>481</v>
      </c>
      <c r="T334">
        <f t="shared" si="283"/>
        <v>0.37160949953374051</v>
      </c>
      <c r="U334">
        <f t="shared" si="290"/>
        <v>481</v>
      </c>
      <c r="DS334">
        <f t="shared" si="282"/>
        <v>0.98722420070392458</v>
      </c>
      <c r="DT334">
        <f t="shared" si="291"/>
        <v>331</v>
      </c>
      <c r="EI334">
        <f t="shared" si="285"/>
        <v>1</v>
      </c>
      <c r="EJ334">
        <f t="shared" si="292"/>
        <v>331</v>
      </c>
      <c r="EY334">
        <f t="shared" si="286"/>
        <v>0.53479909901260414</v>
      </c>
      <c r="EZ334">
        <f t="shared" si="293"/>
        <v>331</v>
      </c>
      <c r="FO334">
        <f t="shared" si="287"/>
        <v>1</v>
      </c>
      <c r="FP334">
        <f t="shared" si="294"/>
        <v>331</v>
      </c>
      <c r="FW334">
        <f t="shared" si="288"/>
        <v>1</v>
      </c>
      <c r="FX334">
        <f t="shared" si="295"/>
        <v>331</v>
      </c>
    </row>
    <row r="335" spans="6:180" x14ac:dyDescent="0.25">
      <c r="F335">
        <f t="shared" si="284"/>
        <v>0.50901652855255664</v>
      </c>
      <c r="G335">
        <f t="shared" si="289"/>
        <v>482</v>
      </c>
      <c r="T335">
        <f t="shared" si="283"/>
        <v>0.37395072058172185</v>
      </c>
      <c r="U335">
        <f t="shared" si="290"/>
        <v>482</v>
      </c>
      <c r="DS335">
        <f t="shared" si="282"/>
        <v>0.98764249475343546</v>
      </c>
      <c r="DT335">
        <f t="shared" si="291"/>
        <v>332</v>
      </c>
      <c r="EI335">
        <f t="shared" si="285"/>
        <v>1</v>
      </c>
      <c r="EJ335">
        <f t="shared" si="292"/>
        <v>332</v>
      </c>
      <c r="EY335">
        <f t="shared" si="286"/>
        <v>0.53797363807543319</v>
      </c>
      <c r="EZ335">
        <f t="shared" si="293"/>
        <v>332</v>
      </c>
      <c r="FO335">
        <f t="shared" si="287"/>
        <v>1</v>
      </c>
      <c r="FP335">
        <f t="shared" si="294"/>
        <v>332</v>
      </c>
      <c r="FW335">
        <f t="shared" si="288"/>
        <v>1</v>
      </c>
      <c r="FX335">
        <f t="shared" si="295"/>
        <v>332</v>
      </c>
    </row>
    <row r="336" spans="6:180" x14ac:dyDescent="0.25">
      <c r="F336">
        <f t="shared" si="284"/>
        <v>0.51341821986978775</v>
      </c>
      <c r="G336">
        <f t="shared" si="289"/>
        <v>483</v>
      </c>
      <c r="T336">
        <f t="shared" si="283"/>
        <v>0.37629660100661955</v>
      </c>
      <c r="U336">
        <f t="shared" si="290"/>
        <v>483</v>
      </c>
      <c r="DS336">
        <f t="shared" si="282"/>
        <v>0.9880488730929593</v>
      </c>
      <c r="DT336">
        <f t="shared" si="291"/>
        <v>333</v>
      </c>
      <c r="EI336">
        <f t="shared" si="285"/>
        <v>1</v>
      </c>
      <c r="EJ336">
        <f t="shared" si="292"/>
        <v>333</v>
      </c>
      <c r="EY336">
        <f t="shared" si="286"/>
        <v>0.5411457598652365</v>
      </c>
      <c r="EZ336">
        <f t="shared" si="293"/>
        <v>333</v>
      </c>
      <c r="FO336">
        <f t="shared" si="287"/>
        <v>1</v>
      </c>
      <c r="FP336">
        <f t="shared" si="294"/>
        <v>333</v>
      </c>
      <c r="FW336">
        <f t="shared" si="288"/>
        <v>1</v>
      </c>
      <c r="FX336">
        <f t="shared" si="295"/>
        <v>333</v>
      </c>
    </row>
    <row r="337" spans="6:180" x14ac:dyDescent="0.25">
      <c r="F337">
        <f t="shared" si="284"/>
        <v>0.51781827706401995</v>
      </c>
      <c r="G337">
        <f t="shared" si="289"/>
        <v>484</v>
      </c>
      <c r="T337">
        <f t="shared" si="283"/>
        <v>0.3786470601404171</v>
      </c>
      <c r="U337">
        <f t="shared" si="290"/>
        <v>484</v>
      </c>
      <c r="DS337">
        <f t="shared" si="282"/>
        <v>0.98844360978640255</v>
      </c>
      <c r="DT337">
        <f t="shared" si="291"/>
        <v>334</v>
      </c>
      <c r="EI337">
        <f t="shared" si="285"/>
        <v>1</v>
      </c>
      <c r="EJ337">
        <f t="shared" si="292"/>
        <v>334</v>
      </c>
      <c r="EY337">
        <f t="shared" si="286"/>
        <v>0.54431526384188555</v>
      </c>
      <c r="EZ337">
        <f t="shared" si="293"/>
        <v>334</v>
      </c>
      <c r="FO337">
        <f t="shared" si="287"/>
        <v>1</v>
      </c>
      <c r="FP337">
        <f t="shared" si="294"/>
        <v>334</v>
      </c>
      <c r="FW337">
        <f t="shared" si="288"/>
        <v>1</v>
      </c>
      <c r="FX337">
        <f t="shared" si="295"/>
        <v>334</v>
      </c>
    </row>
    <row r="338" spans="6:180" x14ac:dyDescent="0.25">
      <c r="F338">
        <f t="shared" si="284"/>
        <v>0.52221616490443123</v>
      </c>
      <c r="G338">
        <f t="shared" si="289"/>
        <v>485</v>
      </c>
      <c r="T338">
        <f t="shared" si="283"/>
        <v>0.38100201680691004</v>
      </c>
      <c r="U338">
        <f t="shared" si="290"/>
        <v>485</v>
      </c>
      <c r="DS338">
        <f t="shared" si="282"/>
        <v>0.98882697484656101</v>
      </c>
      <c r="DT338">
        <f t="shared" si="291"/>
        <v>335</v>
      </c>
      <c r="EI338">
        <f t="shared" si="285"/>
        <v>1</v>
      </c>
      <c r="EJ338">
        <f t="shared" si="292"/>
        <v>335</v>
      </c>
      <c r="EY338">
        <f t="shared" si="286"/>
        <v>0.54748194996489652</v>
      </c>
      <c r="EZ338">
        <f t="shared" si="293"/>
        <v>335</v>
      </c>
      <c r="FO338">
        <f t="shared" si="287"/>
        <v>1</v>
      </c>
      <c r="FP338">
        <f t="shared" si="294"/>
        <v>335</v>
      </c>
      <c r="FW338">
        <f t="shared" si="288"/>
        <v>1</v>
      </c>
      <c r="FX338">
        <f t="shared" si="295"/>
        <v>335</v>
      </c>
    </row>
    <row r="339" spans="6:180" x14ac:dyDescent="0.25">
      <c r="F339">
        <f t="shared" si="284"/>
        <v>0.52661134895251605</v>
      </c>
      <c r="G339">
        <f t="shared" si="289"/>
        <v>486</v>
      </c>
      <c r="T339">
        <f t="shared" si="283"/>
        <v>0.38336138933005148</v>
      </c>
      <c r="U339">
        <f t="shared" si="290"/>
        <v>486</v>
      </c>
      <c r="DS339">
        <f t="shared" si="282"/>
        <v>0.98919923421930378</v>
      </c>
      <c r="DT339">
        <f t="shared" si="291"/>
        <v>336</v>
      </c>
      <c r="EI339">
        <f t="shared" si="285"/>
        <v>1</v>
      </c>
      <c r="EJ339">
        <f t="shared" si="292"/>
        <v>336</v>
      </c>
      <c r="EY339">
        <f t="shared" si="286"/>
        <v>0.55064561873130369</v>
      </c>
      <c r="EZ339">
        <f t="shared" si="293"/>
        <v>336</v>
      </c>
      <c r="FO339">
        <f t="shared" si="287"/>
        <v>1</v>
      </c>
      <c r="FP339">
        <f t="shared" si="294"/>
        <v>336</v>
      </c>
      <c r="FW339">
        <f t="shared" si="288"/>
        <v>1</v>
      </c>
      <c r="FX339">
        <f t="shared" si="295"/>
        <v>336</v>
      </c>
    </row>
    <row r="340" spans="6:180" x14ac:dyDescent="0.25">
      <c r="F340">
        <f t="shared" si="284"/>
        <v>0.53100329575691396</v>
      </c>
      <c r="G340">
        <f t="shared" si="289"/>
        <v>487</v>
      </c>
      <c r="T340">
        <f t="shared" si="283"/>
        <v>0.38572509554238948</v>
      </c>
      <c r="U340">
        <f t="shared" si="290"/>
        <v>487</v>
      </c>
      <c r="DS340">
        <f t="shared" si="282"/>
        <v>0.98956064977086733</v>
      </c>
      <c r="DT340">
        <f t="shared" si="291"/>
        <v>337</v>
      </c>
      <c r="EI340">
        <f t="shared" si="285"/>
        <v>1</v>
      </c>
      <c r="EJ340">
        <f t="shared" si="292"/>
        <v>337</v>
      </c>
      <c r="EY340">
        <f t="shared" si="286"/>
        <v>0.55380607121335979</v>
      </c>
      <c r="EZ340">
        <f t="shared" si="293"/>
        <v>337</v>
      </c>
      <c r="FO340">
        <f t="shared" si="287"/>
        <v>1</v>
      </c>
      <c r="FP340">
        <f t="shared" si="294"/>
        <v>337</v>
      </c>
      <c r="FW340">
        <f t="shared" si="288"/>
        <v>1</v>
      </c>
      <c r="FX340">
        <f t="shared" si="295"/>
        <v>337</v>
      </c>
    </row>
    <row r="341" spans="6:180" x14ac:dyDescent="0.25">
      <c r="F341">
        <f t="shared" si="284"/>
        <v>0.53539147304763757</v>
      </c>
      <c r="G341">
        <f t="shared" si="289"/>
        <v>488</v>
      </c>
      <c r="T341">
        <f t="shared" si="283"/>
        <v>0.38809305279359596</v>
      </c>
      <c r="U341">
        <f t="shared" si="290"/>
        <v>488</v>
      </c>
      <c r="DS341">
        <f t="shared" si="282"/>
        <v>0.98991147927818013</v>
      </c>
      <c r="DT341">
        <f t="shared" si="291"/>
        <v>338</v>
      </c>
      <c r="EI341">
        <f t="shared" si="285"/>
        <v>1</v>
      </c>
      <c r="EJ341">
        <f t="shared" si="292"/>
        <v>338</v>
      </c>
      <c r="EY341">
        <f t="shared" si="286"/>
        <v>0.55696310909605418</v>
      </c>
      <c r="EZ341">
        <f t="shared" si="293"/>
        <v>338</v>
      </c>
      <c r="FO341">
        <f t="shared" si="287"/>
        <v>1</v>
      </c>
      <c r="FP341">
        <f t="shared" si="294"/>
        <v>338</v>
      </c>
      <c r="FW341">
        <f t="shared" si="288"/>
        <v>1</v>
      </c>
      <c r="FX341">
        <f t="shared" si="295"/>
        <v>338</v>
      </c>
    </row>
    <row r="342" spans="6:180" x14ac:dyDescent="0.25">
      <c r="F342">
        <f t="shared" si="284"/>
        <v>0.53977534992958298</v>
      </c>
      <c r="G342">
        <f t="shared" si="289"/>
        <v>489</v>
      </c>
      <c r="T342">
        <f t="shared" si="283"/>
        <v>0.39046517795908525</v>
      </c>
      <c r="U342">
        <f t="shared" si="290"/>
        <v>489</v>
      </c>
      <c r="DS342">
        <f t="shared" si="282"/>
        <v>0.99025197642213891</v>
      </c>
      <c r="DT342">
        <f t="shared" si="291"/>
        <v>339</v>
      </c>
      <c r="EI342">
        <f t="shared" si="285"/>
        <v>1</v>
      </c>
      <c r="EJ342">
        <f t="shared" si="292"/>
        <v>339</v>
      </c>
      <c r="EY342">
        <f t="shared" si="286"/>
        <v>0.56011653471443679</v>
      </c>
      <c r="EZ342">
        <f t="shared" si="293"/>
        <v>339</v>
      </c>
      <c r="FO342">
        <f t="shared" si="287"/>
        <v>1</v>
      </c>
      <c r="FP342">
        <f t="shared" si="294"/>
        <v>339</v>
      </c>
      <c r="FW342">
        <f t="shared" si="288"/>
        <v>1</v>
      </c>
      <c r="FX342">
        <f t="shared" si="295"/>
        <v>339</v>
      </c>
    </row>
    <row r="343" spans="6:180" x14ac:dyDescent="0.25">
      <c r="F343">
        <f t="shared" si="284"/>
        <v>0.54415439707520263</v>
      </c>
      <c r="G343">
        <f t="shared" si="289"/>
        <v>490</v>
      </c>
      <c r="T343">
        <f t="shared" si="283"/>
        <v>0.39284138744872066</v>
      </c>
      <c r="U343">
        <f t="shared" si="290"/>
        <v>490</v>
      </c>
      <c r="DS343">
        <f t="shared" si="282"/>
        <v>0.99058239078375276</v>
      </c>
      <c r="DT343">
        <f t="shared" si="291"/>
        <v>340</v>
      </c>
      <c r="EI343">
        <f t="shared" si="285"/>
        <v>1</v>
      </c>
      <c r="EJ343">
        <f t="shared" si="292"/>
        <v>340</v>
      </c>
      <c r="EY343">
        <f t="shared" si="286"/>
        <v>0.56326615109073563</v>
      </c>
      <c r="EZ343">
        <f t="shared" si="293"/>
        <v>340</v>
      </c>
      <c r="FO343">
        <f t="shared" si="287"/>
        <v>1</v>
      </c>
      <c r="FP343">
        <f t="shared" si="294"/>
        <v>340</v>
      </c>
      <c r="FW343">
        <f t="shared" si="288"/>
        <v>1</v>
      </c>
      <c r="FX343">
        <f t="shared" si="295"/>
        <v>340</v>
      </c>
    </row>
    <row r="344" spans="6:180" x14ac:dyDescent="0.25">
      <c r="F344">
        <f t="shared" si="284"/>
        <v>0.54852808691622779</v>
      </c>
      <c r="G344">
        <f t="shared" si="289"/>
        <v>491</v>
      </c>
      <c r="T344">
        <f t="shared" si="283"/>
        <v>0.39522159721560762</v>
      </c>
      <c r="U344">
        <f t="shared" si="290"/>
        <v>491</v>
      </c>
      <c r="DS344">
        <f t="shared" si="282"/>
        <v>0.99090296784307808</v>
      </c>
      <c r="DT344">
        <f t="shared" si="291"/>
        <v>341</v>
      </c>
      <c r="EI344">
        <f t="shared" si="285"/>
        <v>1</v>
      </c>
      <c r="EJ344">
        <f t="shared" si="292"/>
        <v>341</v>
      </c>
      <c r="EY344">
        <f t="shared" si="286"/>
        <v>0.56641176197125631</v>
      </c>
      <c r="EZ344">
        <f t="shared" si="293"/>
        <v>341</v>
      </c>
      <c r="FO344">
        <f t="shared" si="287"/>
        <v>1</v>
      </c>
      <c r="FP344">
        <f t="shared" si="294"/>
        <v>341</v>
      </c>
      <c r="FW344">
        <f t="shared" si="288"/>
        <v>1</v>
      </c>
      <c r="FX344">
        <f t="shared" si="295"/>
        <v>341</v>
      </c>
    </row>
    <row r="345" spans="6:180" x14ac:dyDescent="0.25">
      <c r="F345">
        <f t="shared" si="284"/>
        <v>0.55289589383432158</v>
      </c>
      <c r="G345">
        <f t="shared" si="289"/>
        <v>492</v>
      </c>
      <c r="T345">
        <f t="shared" si="283"/>
        <v>0.39760572276497208</v>
      </c>
      <c r="U345">
        <f t="shared" si="290"/>
        <v>492</v>
      </c>
      <c r="DS345">
        <f t="shared" si="282"/>
        <v>0.99121394898085924</v>
      </c>
      <c r="DT345">
        <f t="shared" si="291"/>
        <v>342</v>
      </c>
      <c r="EI345">
        <f t="shared" si="285"/>
        <v>1</v>
      </c>
      <c r="EJ345">
        <f t="shared" si="292"/>
        <v>342</v>
      </c>
      <c r="EY345">
        <f t="shared" si="286"/>
        <v>0.56955317186305221</v>
      </c>
      <c r="EZ345">
        <f t="shared" si="293"/>
        <v>342</v>
      </c>
      <c r="FO345">
        <f t="shared" si="287"/>
        <v>1</v>
      </c>
      <c r="FP345">
        <f t="shared" si="294"/>
        <v>342</v>
      </c>
      <c r="FW345">
        <f t="shared" si="288"/>
        <v>1</v>
      </c>
      <c r="FX345">
        <f t="shared" si="295"/>
        <v>342</v>
      </c>
    </row>
    <row r="346" spans="6:180" x14ac:dyDescent="0.25">
      <c r="F346">
        <f t="shared" si="284"/>
        <v>0.55725729435054994</v>
      </c>
      <c r="G346">
        <f t="shared" si="289"/>
        <v>493</v>
      </c>
      <c r="T346">
        <f t="shared" si="283"/>
        <v>0.3999936791631224</v>
      </c>
      <c r="U346">
        <f t="shared" si="290"/>
        <v>493</v>
      </c>
      <c r="DS346">
        <f t="shared" si="282"/>
        <v>0.99151557148279512</v>
      </c>
      <c r="DT346">
        <f t="shared" si="291"/>
        <v>343</v>
      </c>
      <c r="EI346">
        <f t="shared" si="285"/>
        <v>1</v>
      </c>
      <c r="EJ346">
        <f t="shared" si="292"/>
        <v>343</v>
      </c>
      <c r="EY346">
        <f t="shared" si="286"/>
        <v>0.57269018607035393</v>
      </c>
      <c r="EZ346">
        <f t="shared" si="293"/>
        <v>343</v>
      </c>
      <c r="FO346">
        <f t="shared" si="287"/>
        <v>1</v>
      </c>
      <c r="FP346">
        <f t="shared" si="294"/>
        <v>343</v>
      </c>
      <c r="FW346">
        <f t="shared" si="288"/>
        <v>1</v>
      </c>
      <c r="FX346">
        <f t="shared" si="295"/>
        <v>343</v>
      </c>
    </row>
    <row r="347" spans="6:180" x14ac:dyDescent="0.25">
      <c r="F347">
        <f t="shared" si="284"/>
        <v>0.56161176731355589</v>
      </c>
      <c r="G347">
        <f t="shared" si="289"/>
        <v>494</v>
      </c>
      <c r="T347">
        <f t="shared" si="283"/>
        <v>0.40238538104649335</v>
      </c>
      <c r="U347">
        <f t="shared" si="290"/>
        <v>494</v>
      </c>
      <c r="DS347">
        <f t="shared" si="282"/>
        <v>0.99180806854634995</v>
      </c>
      <c r="DT347">
        <f t="shared" si="291"/>
        <v>344</v>
      </c>
      <c r="EI347">
        <f t="shared" si="285"/>
        <v>1</v>
      </c>
      <c r="EJ347">
        <f t="shared" si="292"/>
        <v>344</v>
      </c>
      <c r="EY347">
        <f t="shared" si="286"/>
        <v>0.57582261073074692</v>
      </c>
      <c r="EZ347">
        <f t="shared" si="293"/>
        <v>344</v>
      </c>
      <c r="FO347">
        <f t="shared" si="287"/>
        <v>1</v>
      </c>
      <c r="FP347">
        <f t="shared" si="294"/>
        <v>344</v>
      </c>
      <c r="FW347">
        <f t="shared" si="288"/>
        <v>1</v>
      </c>
      <c r="FX347">
        <f t="shared" si="295"/>
        <v>344</v>
      </c>
    </row>
    <row r="348" spans="6:180" x14ac:dyDescent="0.25">
      <c r="F348">
        <f t="shared" si="284"/>
        <v>0.56595879408632432</v>
      </c>
      <c r="G348">
        <f t="shared" si="289"/>
        <v>495</v>
      </c>
      <c r="T348">
        <f t="shared" si="283"/>
        <v>0.40478074263077013</v>
      </c>
      <c r="U348">
        <f t="shared" si="290"/>
        <v>495</v>
      </c>
      <c r="DS348">
        <f t="shared" si="282"/>
        <v>0.99209166929002512</v>
      </c>
      <c r="DT348">
        <f t="shared" si="291"/>
        <v>345</v>
      </c>
      <c r="EI348">
        <f t="shared" si="285"/>
        <v>1</v>
      </c>
      <c r="EJ348">
        <f t="shared" si="292"/>
        <v>345</v>
      </c>
      <c r="EY348">
        <f t="shared" si="286"/>
        <v>0.57895025285108481</v>
      </c>
      <c r="EZ348">
        <f t="shared" si="293"/>
        <v>345</v>
      </c>
      <c r="FO348">
        <f t="shared" si="287"/>
        <v>1</v>
      </c>
      <c r="FP348">
        <f t="shared" si="294"/>
        <v>345</v>
      </c>
      <c r="FW348">
        <f t="shared" si="288"/>
        <v>1</v>
      </c>
      <c r="FX348">
        <f t="shared" si="295"/>
        <v>345</v>
      </c>
    </row>
    <row r="349" spans="6:180" x14ac:dyDescent="0.25">
      <c r="F349">
        <f t="shared" si="284"/>
        <v>0.57029785873142547</v>
      </c>
      <c r="G349">
        <f t="shared" si="289"/>
        <v>496</v>
      </c>
      <c r="T349">
        <f t="shared" si="283"/>
        <v>0.40717967772009162</v>
      </c>
      <c r="U349">
        <f t="shared" si="290"/>
        <v>496</v>
      </c>
      <c r="DS349">
        <f t="shared" si="282"/>
        <v>0.9923665987650111</v>
      </c>
      <c r="DT349">
        <f t="shared" si="291"/>
        <v>346</v>
      </c>
      <c r="EI349">
        <f t="shared" si="285"/>
        <v>1</v>
      </c>
      <c r="EJ349">
        <f t="shared" si="292"/>
        <v>346</v>
      </c>
      <c r="EY349">
        <f t="shared" si="286"/>
        <v>0.58207292034313007</v>
      </c>
      <c r="EZ349">
        <f t="shared" si="293"/>
        <v>346</v>
      </c>
      <c r="FO349">
        <f t="shared" si="287"/>
        <v>1</v>
      </c>
      <c r="FP349">
        <f t="shared" si="294"/>
        <v>346</v>
      </c>
      <c r="FW349">
        <f t="shared" si="288"/>
        <v>1</v>
      </c>
      <c r="FX349">
        <f t="shared" si="295"/>
        <v>346</v>
      </c>
    </row>
    <row r="350" spans="6:180" x14ac:dyDescent="0.25">
      <c r="F350">
        <f t="shared" si="284"/>
        <v>0.57462844819462822</v>
      </c>
      <c r="G350">
        <f t="shared" si="289"/>
        <v>497</v>
      </c>
      <c r="T350">
        <f t="shared" si="283"/>
        <v>0.40958209971633042</v>
      </c>
      <c r="U350">
        <f t="shared" si="290"/>
        <v>497</v>
      </c>
      <c r="DS350">
        <f t="shared" si="282"/>
        <v>0.99263307796913791</v>
      </c>
      <c r="DT350">
        <f t="shared" si="291"/>
        <v>347</v>
      </c>
      <c r="EI350">
        <f t="shared" si="285"/>
        <v>1</v>
      </c>
      <c r="EJ350">
        <f t="shared" si="292"/>
        <v>347</v>
      </c>
      <c r="EY350">
        <f t="shared" si="286"/>
        <v>0.58519042205890703</v>
      </c>
      <c r="EZ350">
        <f t="shared" si="293"/>
        <v>347</v>
      </c>
      <c r="FO350">
        <f t="shared" si="287"/>
        <v>1</v>
      </c>
      <c r="FP350">
        <f t="shared" si="294"/>
        <v>347</v>
      </c>
      <c r="FW350">
        <f t="shared" si="288"/>
        <v>1</v>
      </c>
      <c r="FX350">
        <f t="shared" si="295"/>
        <v>347</v>
      </c>
    </row>
    <row r="351" spans="6:180" x14ac:dyDescent="0.25">
      <c r="F351">
        <f t="shared" si="284"/>
        <v>0.578950052486773</v>
      </c>
      <c r="G351">
        <f t="shared" si="289"/>
        <v>498</v>
      </c>
      <c r="T351">
        <f t="shared" si="283"/>
        <v>0.41198792162844833</v>
      </c>
      <c r="U351">
        <f t="shared" si="290"/>
        <v>498</v>
      </c>
      <c r="DS351">
        <f t="shared" si="282"/>
        <v>0.99289132386304202</v>
      </c>
      <c r="DT351">
        <f t="shared" si="291"/>
        <v>348</v>
      </c>
      <c r="EI351">
        <f t="shared" si="285"/>
        <v>1</v>
      </c>
      <c r="EJ351">
        <f t="shared" si="292"/>
        <v>348</v>
      </c>
      <c r="EY351">
        <f t="shared" si="286"/>
        <v>0.58830256782576129</v>
      </c>
      <c r="EZ351">
        <f t="shared" si="293"/>
        <v>348</v>
      </c>
      <c r="FO351">
        <f t="shared" si="287"/>
        <v>1</v>
      </c>
      <c r="FP351">
        <f t="shared" si="294"/>
        <v>348</v>
      </c>
      <c r="FW351">
        <f t="shared" si="288"/>
        <v>1</v>
      </c>
      <c r="FX351">
        <f t="shared" si="295"/>
        <v>348</v>
      </c>
    </row>
    <row r="352" spans="6:180" x14ac:dyDescent="0.25">
      <c r="F352">
        <f t="shared" si="284"/>
        <v>0.58326216486379667</v>
      </c>
      <c r="G352">
        <f t="shared" si="289"/>
        <v>499</v>
      </c>
      <c r="T352">
        <f t="shared" si="283"/>
        <v>0.4143970560819259</v>
      </c>
      <c r="U352">
        <f t="shared" si="290"/>
        <v>499</v>
      </c>
      <c r="DS352">
        <f t="shared" si="282"/>
        <v>0.99314154938846932</v>
      </c>
      <c r="DT352">
        <f t="shared" si="291"/>
        <v>349</v>
      </c>
      <c r="EI352">
        <f t="shared" si="285"/>
        <v>1</v>
      </c>
      <c r="EJ352">
        <f t="shared" si="292"/>
        <v>349</v>
      </c>
      <c r="EY352">
        <f t="shared" si="286"/>
        <v>0.59140916848111003</v>
      </c>
      <c r="EZ352">
        <f t="shared" si="293"/>
        <v>349</v>
      </c>
      <c r="FO352">
        <f t="shared" si="287"/>
        <v>1</v>
      </c>
      <c r="FP352">
        <f t="shared" si="294"/>
        <v>349</v>
      </c>
      <c r="FW352">
        <f t="shared" si="288"/>
        <v>1</v>
      </c>
      <c r="FX352">
        <f t="shared" si="295"/>
        <v>349</v>
      </c>
    </row>
    <row r="353" spans="6:180" x14ac:dyDescent="0.25">
      <c r="F353">
        <f t="shared" si="284"/>
        <v>0.58756428200480593</v>
      </c>
      <c r="G353">
        <f t="shared" si="289"/>
        <v>500</v>
      </c>
      <c r="T353">
        <f t="shared" si="283"/>
        <v>0.41680941532826388</v>
      </c>
      <c r="U353">
        <f t="shared" si="290"/>
        <v>500</v>
      </c>
      <c r="DS353">
        <f t="shared" si="282"/>
        <v>0.99338396348863223</v>
      </c>
      <c r="DT353">
        <f t="shared" si="291"/>
        <v>350</v>
      </c>
      <c r="EI353">
        <f t="shared" si="285"/>
        <v>1</v>
      </c>
      <c r="EJ353">
        <f t="shared" si="292"/>
        <v>350</v>
      </c>
      <c r="EY353">
        <f t="shared" si="286"/>
        <v>0.59451003590687601</v>
      </c>
      <c r="EZ353">
        <f t="shared" si="293"/>
        <v>350</v>
      </c>
      <c r="FO353">
        <f t="shared" si="287"/>
        <v>1</v>
      </c>
      <c r="FP353">
        <f t="shared" si="294"/>
        <v>350</v>
      </c>
      <c r="FW353">
        <f t="shared" si="288"/>
        <v>1</v>
      </c>
      <c r="FX353">
        <f t="shared" si="295"/>
        <v>350</v>
      </c>
    </row>
    <row r="354" spans="6:180" x14ac:dyDescent="0.25">
      <c r="F354">
        <f t="shared" si="284"/>
        <v>0.59185590418809164</v>
      </c>
      <c r="G354">
        <f t="shared" si="289"/>
        <v>501</v>
      </c>
      <c r="T354">
        <f t="shared" si="283"/>
        <v>0.41922491125455491</v>
      </c>
      <c r="U354">
        <f t="shared" si="290"/>
        <v>501</v>
      </c>
      <c r="DS354">
        <f t="shared" si="282"/>
        <v>0.99361877113054264</v>
      </c>
      <c r="DT354">
        <f t="shared" si="291"/>
        <v>351</v>
      </c>
      <c r="EI354">
        <f t="shared" si="285"/>
        <v>1</v>
      </c>
      <c r="EJ354">
        <f t="shared" si="292"/>
        <v>351</v>
      </c>
      <c r="EY354">
        <f t="shared" si="286"/>
        <v>0.59760498306359411</v>
      </c>
      <c r="EZ354">
        <f t="shared" si="293"/>
        <v>351</v>
      </c>
      <c r="FO354">
        <f t="shared" si="287"/>
        <v>1</v>
      </c>
      <c r="FP354">
        <f t="shared" si="294"/>
        <v>351</v>
      </c>
      <c r="FW354">
        <f t="shared" si="288"/>
        <v>1</v>
      </c>
      <c r="FX354">
        <f t="shared" si="295"/>
        <v>351</v>
      </c>
    </row>
    <row r="355" spans="6:180" x14ac:dyDescent="0.25">
      <c r="F355">
        <f t="shared" si="284"/>
        <v>0.59613653546498413</v>
      </c>
      <c r="G355">
        <f t="shared" si="289"/>
        <v>502</v>
      </c>
      <c r="T355">
        <f t="shared" si="283"/>
        <v>0.42164345539312398</v>
      </c>
      <c r="U355">
        <f t="shared" si="290"/>
        <v>502</v>
      </c>
      <c r="DS355">
        <f t="shared" si="282"/>
        <v>0.99384617332923864</v>
      </c>
      <c r="DT355">
        <f t="shared" si="291"/>
        <v>352</v>
      </c>
      <c r="EI355">
        <f t="shared" si="285"/>
        <v>1</v>
      </c>
      <c r="EJ355">
        <f t="shared" si="292"/>
        <v>352</v>
      </c>
      <c r="EY355">
        <f t="shared" si="286"/>
        <v>0.60069382402417837</v>
      </c>
      <c r="EZ355">
        <f t="shared" si="293"/>
        <v>352</v>
      </c>
      <c r="FO355">
        <f t="shared" si="287"/>
        <v>1</v>
      </c>
      <c r="FP355">
        <f t="shared" si="294"/>
        <v>352</v>
      </c>
      <c r="FW355">
        <f t="shared" si="288"/>
        <v>1</v>
      </c>
      <c r="FX355">
        <f t="shared" si="295"/>
        <v>352</v>
      </c>
    </row>
    <row r="356" spans="6:180" x14ac:dyDescent="0.25">
      <c r="F356">
        <f t="shared" si="284"/>
        <v>0.60040568383144843</v>
      </c>
      <c r="G356">
        <f t="shared" si="289"/>
        <v>503</v>
      </c>
      <c r="T356">
        <f t="shared" si="283"/>
        <v>0.42406495893123569</v>
      </c>
      <c r="U356">
        <f t="shared" si="290"/>
        <v>503</v>
      </c>
      <c r="DS356">
        <f t="shared" si="282"/>
        <v>0.99406636717382835</v>
      </c>
      <c r="DT356">
        <f t="shared" si="291"/>
        <v>353</v>
      </c>
      <c r="EI356">
        <f t="shared" si="285"/>
        <v>1</v>
      </c>
      <c r="EJ356">
        <f t="shared" si="292"/>
        <v>353</v>
      </c>
      <c r="EY356">
        <f t="shared" si="286"/>
        <v>0.60377637400734174</v>
      </c>
      <c r="EZ356">
        <f t="shared" si="293"/>
        <v>353</v>
      </c>
      <c r="FO356">
        <f t="shared" si="287"/>
        <v>1</v>
      </c>
      <c r="FP356">
        <f t="shared" si="294"/>
        <v>353</v>
      </c>
      <c r="FW356">
        <f t="shared" si="288"/>
        <v>1</v>
      </c>
      <c r="FX356">
        <f t="shared" si="295"/>
        <v>353</v>
      </c>
    </row>
    <row r="357" spans="6:180" x14ac:dyDescent="0.25">
      <c r="F357">
        <f t="shared" si="284"/>
        <v>0.60466286139732006</v>
      </c>
      <c r="G357">
        <f t="shared" si="289"/>
        <v>504</v>
      </c>
      <c r="T357">
        <f t="shared" si="283"/>
        <v>0.42648933272086698</v>
      </c>
      <c r="U357">
        <f t="shared" si="290"/>
        <v>504</v>
      </c>
      <c r="DS357">
        <f t="shared" si="282"/>
        <v>0.99427954585527034</v>
      </c>
      <c r="DT357">
        <f t="shared" si="291"/>
        <v>354</v>
      </c>
      <c r="EI357">
        <f t="shared" si="285"/>
        <v>1</v>
      </c>
      <c r="EJ357">
        <f t="shared" si="292"/>
        <v>354</v>
      </c>
      <c r="EY357">
        <f t="shared" si="286"/>
        <v>0.60685244941065752</v>
      </c>
      <c r="EZ357">
        <f t="shared" si="293"/>
        <v>354</v>
      </c>
      <c r="FO357">
        <f t="shared" si="287"/>
        <v>1</v>
      </c>
      <c r="FP357">
        <f t="shared" si="294"/>
        <v>354</v>
      </c>
      <c r="FW357">
        <f t="shared" si="288"/>
        <v>1</v>
      </c>
      <c r="FX357">
        <f t="shared" si="295"/>
        <v>354</v>
      </c>
    </row>
    <row r="358" spans="6:180" x14ac:dyDescent="0.25">
      <c r="F358">
        <f t="shared" si="284"/>
        <v>0.60890758455308447</v>
      </c>
      <c r="G358">
        <f t="shared" si="289"/>
        <v>505</v>
      </c>
      <c r="T358">
        <f t="shared" si="283"/>
        <v>0.42891648728854231</v>
      </c>
      <c r="U358">
        <f t="shared" si="290"/>
        <v>505</v>
      </c>
      <c r="DS358">
        <f t="shared" si="282"/>
        <v>0.99448589869581483</v>
      </c>
      <c r="DT358">
        <f t="shared" si="291"/>
        <v>355</v>
      </c>
      <c r="EI358">
        <f t="shared" si="285"/>
        <v>1</v>
      </c>
      <c r="EJ358">
        <f t="shared" si="292"/>
        <v>355</v>
      </c>
      <c r="EY358">
        <f t="shared" si="286"/>
        <v>0.60992186784325186</v>
      </c>
      <c r="EZ358">
        <f t="shared" si="293"/>
        <v>355</v>
      </c>
      <c r="FO358">
        <f t="shared" si="287"/>
        <v>1</v>
      </c>
      <c r="FP358">
        <f t="shared" si="294"/>
        <v>355</v>
      </c>
      <c r="FW358">
        <f t="shared" si="288"/>
        <v>1</v>
      </c>
      <c r="FX358">
        <f t="shared" si="295"/>
        <v>355</v>
      </c>
    </row>
    <row r="359" spans="6:180" x14ac:dyDescent="0.25">
      <c r="F359">
        <f t="shared" si="284"/>
        <v>0.61313937413410646</v>
      </c>
      <c r="G359">
        <f t="shared" si="289"/>
        <v>506</v>
      </c>
      <c r="T359">
        <f t="shared" si="283"/>
        <v>0.43134633284523122</v>
      </c>
      <c r="U359">
        <f t="shared" si="290"/>
        <v>506</v>
      </c>
      <c r="DS359">
        <f t="shared" si="282"/>
        <v>0.99468561118002807</v>
      </c>
      <c r="DT359">
        <f t="shared" si="291"/>
        <v>356</v>
      </c>
      <c r="EI359">
        <f t="shared" si="285"/>
        <v>1</v>
      </c>
      <c r="EJ359">
        <f t="shared" si="292"/>
        <v>356</v>
      </c>
      <c r="EY359">
        <f t="shared" si="286"/>
        <v>0.61298444815812037</v>
      </c>
      <c r="EZ359">
        <f t="shared" si="293"/>
        <v>356</v>
      </c>
      <c r="FO359">
        <f t="shared" si="287"/>
        <v>1</v>
      </c>
      <c r="FP359">
        <f t="shared" si="294"/>
        <v>356</v>
      </c>
      <c r="FW359">
        <f t="shared" si="288"/>
        <v>1</v>
      </c>
      <c r="FX359">
        <f t="shared" si="295"/>
        <v>356</v>
      </c>
    </row>
    <row r="360" spans="6:180" x14ac:dyDescent="0.25">
      <c r="F360">
        <f t="shared" si="284"/>
        <v>0.61735775558221673</v>
      </c>
      <c r="G360">
        <f t="shared" si="289"/>
        <v>507</v>
      </c>
      <c r="T360">
        <f t="shared" si="283"/>
        <v>0.43377877929630521</v>
      </c>
      <c r="U360">
        <f t="shared" si="290"/>
        <v>507</v>
      </c>
      <c r="DS360">
        <f t="shared" si="282"/>
        <v>0.99487886498732359</v>
      </c>
      <c r="DT360">
        <f t="shared" si="291"/>
        <v>357</v>
      </c>
      <c r="EI360">
        <f t="shared" si="285"/>
        <v>1</v>
      </c>
      <c r="EJ360">
        <f t="shared" si="292"/>
        <v>357</v>
      </c>
      <c r="EY360">
        <f t="shared" si="286"/>
        <v>0.61604001048405455</v>
      </c>
      <c r="EZ360">
        <f t="shared" si="293"/>
        <v>357</v>
      </c>
      <c r="FO360">
        <f t="shared" si="287"/>
        <v>1</v>
      </c>
      <c r="FP360">
        <f t="shared" si="294"/>
        <v>357</v>
      </c>
      <c r="FW360">
        <f t="shared" si="288"/>
        <v>1</v>
      </c>
      <c r="FX360">
        <f t="shared" si="295"/>
        <v>357</v>
      </c>
    </row>
    <row r="361" spans="6:180" x14ac:dyDescent="0.25">
      <c r="F361">
        <f t="shared" si="284"/>
        <v>0.62156225910456353</v>
      </c>
      <c r="G361">
        <f t="shared" si="289"/>
        <v>508</v>
      </c>
      <c r="T361">
        <f t="shared" si="283"/>
        <v>0.4362137362515523</v>
      </c>
      <c r="U361">
        <f t="shared" si="290"/>
        <v>508</v>
      </c>
      <c r="DS361">
        <f t="shared" si="282"/>
        <v>0.99506583802592719</v>
      </c>
      <c r="DT361">
        <f t="shared" si="291"/>
        <v>358</v>
      </c>
      <c r="EI361">
        <f t="shared" si="285"/>
        <v>1</v>
      </c>
      <c r="EJ361">
        <f t="shared" si="292"/>
        <v>358</v>
      </c>
      <c r="EY361">
        <f t="shared" si="286"/>
        <v>0.61908837625717483</v>
      </c>
      <c r="EZ361">
        <f t="shared" si="293"/>
        <v>358</v>
      </c>
      <c r="FO361">
        <f t="shared" si="287"/>
        <v>1</v>
      </c>
      <c r="FP361">
        <f t="shared" si="294"/>
        <v>358</v>
      </c>
      <c r="FW361">
        <f t="shared" si="288"/>
        <v>1</v>
      </c>
      <c r="FX361">
        <f t="shared" si="295"/>
        <v>358</v>
      </c>
    </row>
    <row r="362" spans="6:180" x14ac:dyDescent="0.25">
      <c r="F362">
        <f t="shared" si="284"/>
        <v>0.62575241982964447</v>
      </c>
      <c r="G362">
        <f t="shared" si="289"/>
        <v>509</v>
      </c>
      <c r="T362">
        <f t="shared" si="283"/>
        <v>0.43865111303524773</v>
      </c>
      <c r="U362">
        <f t="shared" si="290"/>
        <v>509</v>
      </c>
      <c r="DS362">
        <f t="shared" si="282"/>
        <v>0.99524670446819929</v>
      </c>
      <c r="DT362">
        <f t="shared" si="291"/>
        <v>359</v>
      </c>
      <c r="EI362">
        <f t="shared" si="285"/>
        <v>1</v>
      </c>
      <c r="EJ362">
        <f t="shared" si="292"/>
        <v>359</v>
      </c>
      <c r="EY362">
        <f t="shared" si="286"/>
        <v>0.62212936825205534</v>
      </c>
      <c r="EZ362">
        <f t="shared" si="293"/>
        <v>359</v>
      </c>
      <c r="FO362">
        <f t="shared" si="287"/>
        <v>1</v>
      </c>
      <c r="FP362">
        <f t="shared" si="294"/>
        <v>359</v>
      </c>
      <c r="FW362">
        <f t="shared" si="288"/>
        <v>1</v>
      </c>
      <c r="FX362">
        <f t="shared" si="295"/>
        <v>359</v>
      </c>
    </row>
    <row r="363" spans="6:180" x14ac:dyDescent="0.25">
      <c r="F363">
        <f t="shared" si="284"/>
        <v>0.62992777796042865</v>
      </c>
      <c r="G363">
        <f t="shared" si="289"/>
        <v>510</v>
      </c>
      <c r="T363">
        <f t="shared" si="283"/>
        <v>0.44109081869627909</v>
      </c>
      <c r="U363">
        <f t="shared" si="290"/>
        <v>510</v>
      </c>
      <c r="DS363">
        <f t="shared" si="282"/>
        <v>0.99542163478724432</v>
      </c>
      <c r="DT363">
        <f t="shared" si="291"/>
        <v>360</v>
      </c>
      <c r="EI363">
        <f t="shared" si="285"/>
        <v>1</v>
      </c>
      <c r="EJ363">
        <f t="shared" si="292"/>
        <v>360</v>
      </c>
      <c r="EY363">
        <f t="shared" si="286"/>
        <v>0.62516281061243539</v>
      </c>
      <c r="EZ363">
        <f t="shared" si="293"/>
        <v>360</v>
      </c>
      <c r="FO363">
        <f t="shared" si="287"/>
        <v>1</v>
      </c>
      <c r="FP363">
        <f t="shared" si="294"/>
        <v>360</v>
      </c>
      <c r="FW363">
        <f t="shared" si="288"/>
        <v>1</v>
      </c>
      <c r="FX363">
        <f t="shared" si="295"/>
        <v>360</v>
      </c>
    </row>
    <row r="364" spans="6:180" x14ac:dyDescent="0.25">
      <c r="F364">
        <f t="shared" si="284"/>
        <v>0.63408787892449037</v>
      </c>
      <c r="G364">
        <f t="shared" si="289"/>
        <v>511</v>
      </c>
      <c r="T364">
        <f t="shared" si="283"/>
        <v>0.44353276201832287</v>
      </c>
      <c r="U364">
        <f t="shared" si="290"/>
        <v>511</v>
      </c>
      <c r="DS364">
        <f t="shared" si="282"/>
        <v>0.99559079579473408</v>
      </c>
      <c r="DT364">
        <f t="shared" si="291"/>
        <v>361</v>
      </c>
      <c r="EI364">
        <f t="shared" si="285"/>
        <v>1</v>
      </c>
      <c r="EJ364">
        <f t="shared" si="292"/>
        <v>361</v>
      </c>
      <c r="EY364">
        <f t="shared" si="286"/>
        <v>0.62818852888150711</v>
      </c>
      <c r="EZ364">
        <f t="shared" si="293"/>
        <v>361</v>
      </c>
      <c r="FO364">
        <f t="shared" si="287"/>
        <v>1</v>
      </c>
      <c r="FP364">
        <f t="shared" si="294"/>
        <v>361</v>
      </c>
      <c r="FW364">
        <f t="shared" si="288"/>
        <v>1</v>
      </c>
      <c r="FX364">
        <f t="shared" si="295"/>
        <v>361</v>
      </c>
    </row>
    <row r="365" spans="6:180" x14ac:dyDescent="0.25">
      <c r="F365">
        <f t="shared" si="284"/>
        <v>0.63823227352106948</v>
      </c>
      <c r="G365">
        <f t="shared" si="289"/>
        <v>512</v>
      </c>
      <c r="T365">
        <f t="shared" si="283"/>
        <v>0.44597685153007222</v>
      </c>
      <c r="U365">
        <f t="shared" si="290"/>
        <v>512</v>
      </c>
      <c r="DS365">
        <f t="shared" si="282"/>
        <v>0.99575435067987361</v>
      </c>
      <c r="DT365">
        <f t="shared" si="291"/>
        <v>362</v>
      </c>
      <c r="EI365">
        <f t="shared" si="285"/>
        <v>1</v>
      </c>
      <c r="EJ365">
        <f t="shared" si="292"/>
        <v>362</v>
      </c>
      <c r="EY365">
        <f t="shared" si="286"/>
        <v>0.63120635003177017</v>
      </c>
      <c r="EZ365">
        <f t="shared" si="293"/>
        <v>362</v>
      </c>
      <c r="FO365">
        <f t="shared" si="287"/>
        <v>1</v>
      </c>
      <c r="FP365">
        <f t="shared" si="294"/>
        <v>362</v>
      </c>
      <c r="FW365">
        <f t="shared" si="288"/>
        <v>1</v>
      </c>
      <c r="FX365">
        <f t="shared" si="295"/>
        <v>362</v>
      </c>
    </row>
    <row r="366" spans="6:180" x14ac:dyDescent="0.25">
      <c r="F366">
        <f t="shared" si="284"/>
        <v>0.64236051806498196</v>
      </c>
      <c r="G366">
        <f t="shared" si="289"/>
        <v>513</v>
      </c>
      <c r="T366">
        <f t="shared" si="283"/>
        <v>0.44842299551551279</v>
      </c>
      <c r="U366">
        <f t="shared" si="290"/>
        <v>513</v>
      </c>
      <c r="DS366">
        <f t="shared" si="282"/>
        <v>0.99591245904944348</v>
      </c>
      <c r="DT366">
        <f t="shared" si="291"/>
        <v>363</v>
      </c>
      <c r="EI366">
        <f t="shared" si="285"/>
        <v>1</v>
      </c>
      <c r="EJ366">
        <f t="shared" si="292"/>
        <v>363</v>
      </c>
      <c r="EY366">
        <f t="shared" si="286"/>
        <v>0.63421610249444738</v>
      </c>
      <c r="EZ366">
        <f t="shared" si="293"/>
        <v>363</v>
      </c>
      <c r="FO366">
        <f t="shared" si="287"/>
        <v>1</v>
      </c>
      <c r="FP366">
        <f t="shared" si="294"/>
        <v>363</v>
      </c>
      <c r="FW366">
        <f t="shared" si="288"/>
        <v>1</v>
      </c>
      <c r="FX366">
        <f t="shared" si="295"/>
        <v>363</v>
      </c>
    </row>
    <row r="367" spans="6:180" x14ac:dyDescent="0.25">
      <c r="F367">
        <f t="shared" si="284"/>
        <v>0.6464721745273051</v>
      </c>
      <c r="G367">
        <f t="shared" si="289"/>
        <v>514</v>
      </c>
      <c r="T367">
        <f t="shared" si="283"/>
        <v>0.45087110202424469</v>
      </c>
      <c r="U367">
        <f t="shared" si="290"/>
        <v>514</v>
      </c>
      <c r="DS367">
        <f t="shared" si="282"/>
        <v>0.99606527696884617</v>
      </c>
      <c r="DT367">
        <f t="shared" si="291"/>
        <v>364</v>
      </c>
      <c r="EI367">
        <f t="shared" si="285"/>
        <v>1</v>
      </c>
      <c r="EJ367">
        <f t="shared" si="292"/>
        <v>364</v>
      </c>
      <c r="EY367">
        <f t="shared" si="286"/>
        <v>0.63721761618844974</v>
      </c>
      <c r="EZ367">
        <f t="shared" si="293"/>
        <v>364</v>
      </c>
      <c r="FO367">
        <f t="shared" si="287"/>
        <v>1</v>
      </c>
      <c r="FP367">
        <f t="shared" si="294"/>
        <v>364</v>
      </c>
      <c r="FW367">
        <f t="shared" si="288"/>
        <v>1</v>
      </c>
      <c r="FX367">
        <f t="shared" si="295"/>
        <v>364</v>
      </c>
    </row>
    <row r="368" spans="6:180" x14ac:dyDescent="0.25">
      <c r="F368">
        <f t="shared" si="284"/>
        <v>0.65056681067276279</v>
      </c>
      <c r="G368">
        <f t="shared" si="289"/>
        <v>515</v>
      </c>
      <c r="T368">
        <f t="shared" si="283"/>
        <v>0.45332107888184964</v>
      </c>
      <c r="U368">
        <f t="shared" si="290"/>
        <v>515</v>
      </c>
      <c r="DS368">
        <f t="shared" ref="DS368:DS431" si="296">_xlfn.NORM.DIST(DT368,DQ$3,DR$3,TRUE)</f>
        <v>0.9962129570040934</v>
      </c>
      <c r="DT368">
        <f t="shared" si="291"/>
        <v>365</v>
      </c>
      <c r="EI368">
        <f t="shared" si="285"/>
        <v>1</v>
      </c>
      <c r="EJ368">
        <f t="shared" si="292"/>
        <v>365</v>
      </c>
      <c r="EY368">
        <f t="shared" si="286"/>
        <v>0.64021072254888656</v>
      </c>
      <c r="EZ368">
        <f t="shared" si="293"/>
        <v>365</v>
      </c>
      <c r="FO368">
        <f t="shared" si="287"/>
        <v>1</v>
      </c>
      <c r="FP368">
        <f t="shared" si="294"/>
        <v>365</v>
      </c>
      <c r="FW368">
        <f t="shared" si="288"/>
        <v>1</v>
      </c>
      <c r="FX368">
        <f t="shared" si="295"/>
        <v>365</v>
      </c>
    </row>
    <row r="369" spans="6:180" x14ac:dyDescent="0.25">
      <c r="F369">
        <f t="shared" si="284"/>
        <v>0.65464400019374247</v>
      </c>
      <c r="G369">
        <f t="shared" si="289"/>
        <v>516</v>
      </c>
      <c r="T369">
        <f t="shared" si="283"/>
        <v>0.45577283370030047</v>
      </c>
      <c r="U369">
        <f t="shared" si="290"/>
        <v>516</v>
      </c>
      <c r="DS369">
        <f t="shared" si="296"/>
        <v>0.99635564826466594</v>
      </c>
      <c r="DT369">
        <f t="shared" si="291"/>
        <v>366</v>
      </c>
      <c r="EI369">
        <f t="shared" si="285"/>
        <v>1</v>
      </c>
      <c r="EJ369">
        <f t="shared" si="292"/>
        <v>366</v>
      </c>
      <c r="EY369">
        <f t="shared" si="286"/>
        <v>0.64319525455510873</v>
      </c>
      <c r="EZ369">
        <f t="shared" si="293"/>
        <v>366</v>
      </c>
      <c r="FO369">
        <f t="shared" si="287"/>
        <v>1</v>
      </c>
      <c r="FP369">
        <f t="shared" si="294"/>
        <v>366</v>
      </c>
      <c r="FW369">
        <f t="shared" si="288"/>
        <v>1</v>
      </c>
      <c r="FX369">
        <f t="shared" si="295"/>
        <v>366</v>
      </c>
    </row>
    <row r="370" spans="6:180" x14ac:dyDescent="0.25">
      <c r="F370">
        <f t="shared" si="284"/>
        <v>0.65870332284087385</v>
      </c>
      <c r="G370">
        <f t="shared" si="289"/>
        <v>517</v>
      </c>
      <c r="T370">
        <f t="shared" si="283"/>
        <v>0.4582262738884112</v>
      </c>
      <c r="U370">
        <f t="shared" si="290"/>
        <v>517</v>
      </c>
      <c r="DS370">
        <f t="shared" si="296"/>
        <v>0.99649349644718466</v>
      </c>
      <c r="DT370">
        <f t="shared" si="291"/>
        <v>367</v>
      </c>
      <c r="EI370">
        <f t="shared" si="285"/>
        <v>1</v>
      </c>
      <c r="EJ370">
        <f t="shared" si="292"/>
        <v>367</v>
      </c>
      <c r="EY370">
        <f t="shared" si="286"/>
        <v>0.64617104675828119</v>
      </c>
      <c r="EZ370">
        <f t="shared" si="293"/>
        <v>367</v>
      </c>
      <c r="FO370">
        <f t="shared" si="287"/>
        <v>1</v>
      </c>
      <c r="FP370">
        <f t="shared" si="294"/>
        <v>367</v>
      </c>
      <c r="FW370">
        <f t="shared" si="288"/>
        <v>1</v>
      </c>
      <c r="FX370">
        <f t="shared" si="295"/>
        <v>367</v>
      </c>
    </row>
    <row r="371" spans="6:180" x14ac:dyDescent="0.25">
      <c r="F371">
        <f t="shared" si="284"/>
        <v>0.66274436455010566</v>
      </c>
      <c r="G371">
        <f t="shared" si="289"/>
        <v>518</v>
      </c>
      <c r="T371">
        <f t="shared" si="283"/>
        <v>0.46068130666232576</v>
      </c>
      <c r="U371">
        <f t="shared" si="290"/>
        <v>518</v>
      </c>
      <c r="DS371">
        <f t="shared" si="296"/>
        <v>0.99662664387982625</v>
      </c>
      <c r="DT371">
        <f t="shared" si="291"/>
        <v>368</v>
      </c>
      <c r="EI371">
        <f t="shared" si="285"/>
        <v>1</v>
      </c>
      <c r="EJ371">
        <f t="shared" si="292"/>
        <v>368</v>
      </c>
      <c r="EY371">
        <f t="shared" si="286"/>
        <v>0.64913793530847519</v>
      </c>
      <c r="EZ371">
        <f t="shared" si="293"/>
        <v>368</v>
      </c>
      <c r="FO371">
        <f t="shared" si="287"/>
        <v>1</v>
      </c>
      <c r="FP371">
        <f t="shared" si="294"/>
        <v>368</v>
      </c>
      <c r="FW371">
        <f t="shared" si="288"/>
        <v>1</v>
      </c>
      <c r="FX371">
        <f t="shared" si="295"/>
        <v>368</v>
      </c>
    </row>
    <row r="372" spans="6:180" x14ac:dyDescent="0.25">
      <c r="F372">
        <f t="shared" si="284"/>
        <v>0.66676671756621864</v>
      </c>
      <c r="G372">
        <f t="shared" si="289"/>
        <v>519</v>
      </c>
      <c r="T372">
        <f t="shared" si="283"/>
        <v>0.46313783905604383</v>
      </c>
      <c r="U372">
        <f t="shared" si="290"/>
        <v>519</v>
      </c>
      <c r="DS372">
        <f t="shared" si="296"/>
        <v>0.9967552295674269</v>
      </c>
      <c r="DT372">
        <f t="shared" si="291"/>
        <v>369</v>
      </c>
      <c r="EI372">
        <f t="shared" si="285"/>
        <v>1</v>
      </c>
      <c r="EJ372">
        <f t="shared" si="292"/>
        <v>369</v>
      </c>
      <c r="EY372">
        <f t="shared" si="286"/>
        <v>0.65209575798127306</v>
      </c>
      <c r="EZ372">
        <f t="shared" si="293"/>
        <v>369</v>
      </c>
      <c r="FO372">
        <f t="shared" si="287"/>
        <v>1</v>
      </c>
      <c r="FP372">
        <f t="shared" si="294"/>
        <v>369</v>
      </c>
      <c r="FW372">
        <f t="shared" si="288"/>
        <v>1</v>
      </c>
      <c r="FX372">
        <f t="shared" si="295"/>
        <v>369</v>
      </c>
    </row>
    <row r="373" spans="6:180" x14ac:dyDescent="0.25">
      <c r="F373">
        <f t="shared" si="284"/>
        <v>0.67076998056271464</v>
      </c>
      <c r="G373">
        <f t="shared" si="289"/>
        <v>520</v>
      </c>
      <c r="T373">
        <f t="shared" si="283"/>
        <v>0.46559577793198087</v>
      </c>
      <c r="U373">
        <f t="shared" si="290"/>
        <v>520</v>
      </c>
      <c r="DS373">
        <f t="shared" si="296"/>
        <v>0.99687938923720865</v>
      </c>
      <c r="DT373">
        <f t="shared" si="291"/>
        <v>370</v>
      </c>
      <c r="EI373">
        <f t="shared" si="285"/>
        <v>1</v>
      </c>
      <c r="EJ373">
        <f t="shared" si="292"/>
        <v>370</v>
      </c>
      <c r="EY373">
        <f t="shared" si="286"/>
        <v>0.65504435420387919</v>
      </c>
      <c r="EZ373">
        <f t="shared" si="293"/>
        <v>370</v>
      </c>
      <c r="FO373">
        <f t="shared" si="287"/>
        <v>1</v>
      </c>
      <c r="FP373">
        <f t="shared" si="294"/>
        <v>370</v>
      </c>
      <c r="FW373">
        <f t="shared" si="288"/>
        <v>1</v>
      </c>
      <c r="FX373">
        <f t="shared" si="295"/>
        <v>370</v>
      </c>
    </row>
    <row r="374" spans="6:180" x14ac:dyDescent="0.25">
      <c r="F374">
        <f t="shared" si="284"/>
        <v>0.67475375875802612</v>
      </c>
      <c r="G374">
        <f t="shared" si="289"/>
        <v>521</v>
      </c>
      <c r="T374">
        <f t="shared" si="283"/>
        <v>0.46805502999156112</v>
      </c>
      <c r="U374">
        <f t="shared" si="290"/>
        <v>521</v>
      </c>
      <c r="DS374">
        <f t="shared" si="296"/>
        <v>0.99699925538507495</v>
      </c>
      <c r="DT374">
        <f t="shared" si="291"/>
        <v>371</v>
      </c>
      <c r="EI374">
        <f t="shared" si="285"/>
        <v>1</v>
      </c>
      <c r="EJ374">
        <f t="shared" si="292"/>
        <v>371</v>
      </c>
      <c r="EY374">
        <f t="shared" si="286"/>
        <v>0.65798356508073008</v>
      </c>
      <c r="EZ374">
        <f t="shared" si="293"/>
        <v>371</v>
      </c>
      <c r="FO374">
        <f t="shared" si="287"/>
        <v>1</v>
      </c>
      <c r="FP374">
        <f t="shared" si="294"/>
        <v>371</v>
      </c>
      <c r="FW374">
        <f t="shared" si="288"/>
        <v>1</v>
      </c>
      <c r="FX374">
        <f t="shared" si="295"/>
        <v>371</v>
      </c>
    </row>
    <row r="375" spans="6:180" x14ac:dyDescent="0.25">
      <c r="F375">
        <f t="shared" si="284"/>
        <v>0.67871766402799216</v>
      </c>
      <c r="G375">
        <f t="shared" si="289"/>
        <v>522</v>
      </c>
      <c r="T375">
        <f t="shared" si="283"/>
        <v>0.47051550178584151</v>
      </c>
      <c r="U375">
        <f t="shared" si="290"/>
        <v>522</v>
      </c>
      <c r="DS375">
        <f t="shared" si="296"/>
        <v>0.99711495732241417</v>
      </c>
      <c r="DT375">
        <f t="shared" si="291"/>
        <v>372</v>
      </c>
      <c r="EI375">
        <f t="shared" si="285"/>
        <v>1</v>
      </c>
      <c r="EJ375">
        <f t="shared" si="292"/>
        <v>372</v>
      </c>
      <c r="EY375">
        <f t="shared" si="286"/>
        <v>0.66091323341859665</v>
      </c>
      <c r="EZ375">
        <f t="shared" si="293"/>
        <v>372</v>
      </c>
      <c r="FO375">
        <f t="shared" si="287"/>
        <v>1</v>
      </c>
      <c r="FP375">
        <f t="shared" si="294"/>
        <v>372</v>
      </c>
      <c r="FW375">
        <f t="shared" si="288"/>
        <v>1</v>
      </c>
      <c r="FX375">
        <f t="shared" si="295"/>
        <v>372</v>
      </c>
    </row>
    <row r="376" spans="6:180" x14ac:dyDescent="0.25">
      <c r="F376">
        <f t="shared" si="284"/>
        <v>0.68266131501455107</v>
      </c>
      <c r="G376">
        <f t="shared" si="289"/>
        <v>523</v>
      </c>
      <c r="T376">
        <f t="shared" si="283"/>
        <v>0.47297709972616375</v>
      </c>
      <c r="U376">
        <f t="shared" si="290"/>
        <v>523</v>
      </c>
      <c r="DS376">
        <f t="shared" si="296"/>
        <v>0.99722662122335792</v>
      </c>
      <c r="DT376">
        <f t="shared" si="291"/>
        <v>373</v>
      </c>
      <c r="EI376">
        <f t="shared" si="285"/>
        <v>1</v>
      </c>
      <c r="EJ376">
        <f t="shared" si="292"/>
        <v>373</v>
      </c>
      <c r="EY376">
        <f t="shared" si="286"/>
        <v>0.66383320375117272</v>
      </c>
      <c r="EZ376">
        <f t="shared" si="293"/>
        <v>373</v>
      </c>
      <c r="FO376">
        <f t="shared" si="287"/>
        <v>1</v>
      </c>
      <c r="FP376">
        <f t="shared" si="294"/>
        <v>373</v>
      </c>
      <c r="FW376">
        <f t="shared" si="288"/>
        <v>1</v>
      </c>
      <c r="FX376">
        <f t="shared" si="295"/>
        <v>373</v>
      </c>
    </row>
    <row r="377" spans="6:180" x14ac:dyDescent="0.25">
      <c r="F377">
        <f t="shared" si="284"/>
        <v>0.68658433723060219</v>
      </c>
      <c r="G377">
        <f t="shared" si="289"/>
        <v>524</v>
      </c>
      <c r="T377">
        <f t="shared" si="283"/>
        <v>0.47543973009483376</v>
      </c>
      <c r="U377">
        <f t="shared" si="290"/>
        <v>524</v>
      </c>
      <c r="DS377">
        <f t="shared" si="296"/>
        <v>0.99733437017243898</v>
      </c>
      <c r="DT377">
        <f t="shared" si="291"/>
        <v>374</v>
      </c>
      <c r="EI377">
        <f t="shared" si="285"/>
        <v>1</v>
      </c>
      <c r="EJ377">
        <f t="shared" si="292"/>
        <v>374</v>
      </c>
      <c r="EY377">
        <f t="shared" si="286"/>
        <v>0.66674332236314326</v>
      </c>
      <c r="EZ377">
        <f t="shared" si="293"/>
        <v>374</v>
      </c>
      <c r="FO377">
        <f t="shared" si="287"/>
        <v>1</v>
      </c>
      <c r="FP377">
        <f t="shared" si="294"/>
        <v>374</v>
      </c>
      <c r="FW377">
        <f t="shared" si="288"/>
        <v>1</v>
      </c>
      <c r="FX377">
        <f t="shared" si="295"/>
        <v>374</v>
      </c>
    </row>
    <row r="378" spans="6:180" x14ac:dyDescent="0.25">
      <c r="F378">
        <f t="shared" si="284"/>
        <v>0.69048636316099266</v>
      </c>
      <c r="G378">
        <f t="shared" si="289"/>
        <v>525</v>
      </c>
      <c r="T378">
        <f t="shared" si="283"/>
        <v>0.47790329905582501</v>
      </c>
      <c r="U378">
        <f t="shared" si="290"/>
        <v>525</v>
      </c>
      <c r="DS378">
        <f t="shared" si="296"/>
        <v>0.99743832421259648</v>
      </c>
      <c r="DT378">
        <f t="shared" si="291"/>
        <v>375</v>
      </c>
      <c r="EI378">
        <f t="shared" si="285"/>
        <v>1</v>
      </c>
      <c r="EJ378">
        <f t="shared" si="292"/>
        <v>375</v>
      </c>
      <c r="EY378">
        <f t="shared" si="286"/>
        <v>0.66964343731372689</v>
      </c>
      <c r="EZ378">
        <f t="shared" si="293"/>
        <v>375</v>
      </c>
      <c r="FO378">
        <f t="shared" si="287"/>
        <v>1</v>
      </c>
      <c r="FP378">
        <f t="shared" si="294"/>
        <v>375</v>
      </c>
      <c r="FW378">
        <f t="shared" si="288"/>
        <v>1</v>
      </c>
      <c r="FX378">
        <f t="shared" si="295"/>
        <v>375</v>
      </c>
    </row>
    <row r="379" spans="6:180" x14ac:dyDescent="0.25">
      <c r="F379">
        <f t="shared" si="284"/>
        <v>0.69436703235958597</v>
      </c>
      <c r="G379">
        <f t="shared" si="289"/>
        <v>526</v>
      </c>
      <c r="T379">
        <f t="shared" si="283"/>
        <v>0.4803677126655051</v>
      </c>
      <c r="U379">
        <f t="shared" si="290"/>
        <v>526</v>
      </c>
      <c r="DS379">
        <f t="shared" si="296"/>
        <v>0.99753860039347675</v>
      </c>
      <c r="DT379">
        <f t="shared" si="291"/>
        <v>376</v>
      </c>
      <c r="EI379">
        <f t="shared" si="285"/>
        <v>1</v>
      </c>
      <c r="EJ379">
        <f t="shared" si="292"/>
        <v>376</v>
      </c>
      <c r="EY379">
        <f t="shared" si="286"/>
        <v>0.67253339845968541</v>
      </c>
      <c r="EZ379">
        <f t="shared" si="293"/>
        <v>376</v>
      </c>
      <c r="FO379">
        <f t="shared" si="287"/>
        <v>1</v>
      </c>
      <c r="FP379">
        <f t="shared" si="294"/>
        <v>376</v>
      </c>
      <c r="FW379">
        <f t="shared" si="288"/>
        <v>1</v>
      </c>
      <c r="FX379">
        <f t="shared" si="295"/>
        <v>376</v>
      </c>
    </row>
    <row r="380" spans="6:180" x14ac:dyDescent="0.25">
      <c r="F380">
        <f t="shared" si="284"/>
        <v>0.69822599154237786</v>
      </c>
      <c r="G380">
        <f t="shared" si="289"/>
        <v>527</v>
      </c>
      <c r="T380">
        <f t="shared" si="283"/>
        <v>0.48283287688338261</v>
      </c>
      <c r="U380">
        <f t="shared" si="290"/>
        <v>527</v>
      </c>
      <c r="DS380">
        <f t="shared" si="296"/>
        <v>0.99763531281998108</v>
      </c>
      <c r="DT380">
        <f t="shared" si="291"/>
        <v>377</v>
      </c>
      <c r="EI380">
        <f t="shared" si="285"/>
        <v>1</v>
      </c>
      <c r="EJ380">
        <f t="shared" si="292"/>
        <v>377</v>
      </c>
      <c r="EY380">
        <f t="shared" si="286"/>
        <v>0.67541305747779778</v>
      </c>
      <c r="EZ380">
        <f t="shared" si="293"/>
        <v>377</v>
      </c>
      <c r="FO380">
        <f t="shared" si="287"/>
        <v>1</v>
      </c>
      <c r="FP380">
        <f t="shared" si="294"/>
        <v>377</v>
      </c>
      <c r="FW380">
        <f t="shared" si="288"/>
        <v>1</v>
      </c>
      <c r="FX380">
        <f t="shared" si="295"/>
        <v>377</v>
      </c>
    </row>
    <row r="381" spans="6:180" x14ac:dyDescent="0.25">
      <c r="F381">
        <f t="shared" si="284"/>
        <v>0.70206289467662053</v>
      </c>
      <c r="G381">
        <f t="shared" si="289"/>
        <v>528</v>
      </c>
      <c r="T381">
        <f t="shared" si="283"/>
        <v>0.48529869758287225</v>
      </c>
      <c r="U381">
        <f t="shared" si="290"/>
        <v>528</v>
      </c>
      <c r="DS381">
        <f t="shared" si="296"/>
        <v>0.99772857270101067</v>
      </c>
      <c r="DT381">
        <f t="shared" si="291"/>
        <v>378</v>
      </c>
      <c r="EI381">
        <f t="shared" si="285"/>
        <v>1</v>
      </c>
      <c r="EJ381">
        <f t="shared" si="292"/>
        <v>378</v>
      </c>
      <c r="EY381">
        <f t="shared" si="286"/>
        <v>0.67828226788678947</v>
      </c>
      <c r="EZ381">
        <f t="shared" si="293"/>
        <v>378</v>
      </c>
      <c r="FO381">
        <f t="shared" si="287"/>
        <v>1</v>
      </c>
      <c r="FP381">
        <f t="shared" si="294"/>
        <v>378</v>
      </c>
      <c r="FW381">
        <f t="shared" si="288"/>
        <v>1</v>
      </c>
      <c r="FX381">
        <f t="shared" si="295"/>
        <v>378</v>
      </c>
    </row>
    <row r="382" spans="6:180" x14ac:dyDescent="0.25">
      <c r="F382">
        <f t="shared" si="284"/>
        <v>0.70587740306592495</v>
      </c>
      <c r="G382">
        <f t="shared" si="289"/>
        <v>529</v>
      </c>
      <c r="T382">
        <f t="shared" si="283"/>
        <v>0.48776508056207712</v>
      </c>
      <c r="U382">
        <f t="shared" si="290"/>
        <v>529</v>
      </c>
      <c r="DS382">
        <f t="shared" si="296"/>
        <v>0.99781848839836385</v>
      </c>
      <c r="DT382">
        <f t="shared" si="291"/>
        <v>379</v>
      </c>
      <c r="EI382">
        <f t="shared" si="285"/>
        <v>1</v>
      </c>
      <c r="EJ382">
        <f t="shared" si="292"/>
        <v>379</v>
      </c>
      <c r="EY382">
        <f t="shared" si="286"/>
        <v>0.68114088506871562</v>
      </c>
      <c r="EZ382">
        <f t="shared" si="293"/>
        <v>379</v>
      </c>
      <c r="FO382">
        <f t="shared" si="287"/>
        <v>1</v>
      </c>
      <c r="FP382">
        <f t="shared" si="294"/>
        <v>379</v>
      </c>
      <c r="FW382">
        <f t="shared" si="288"/>
        <v>1</v>
      </c>
      <c r="FX382">
        <f t="shared" si="295"/>
        <v>379</v>
      </c>
    </row>
    <row r="383" spans="6:180" x14ac:dyDescent="0.25">
      <c r="F383">
        <f t="shared" si="284"/>
        <v>0.70966918543131319</v>
      </c>
      <c r="G383">
        <f t="shared" si="289"/>
        <v>530</v>
      </c>
      <c r="T383">
        <f t="shared" si="283"/>
        <v>0.49023193155458461</v>
      </c>
      <c r="U383">
        <f t="shared" si="290"/>
        <v>530</v>
      </c>
      <c r="DS383">
        <f t="shared" si="296"/>
        <v>0.99790516547573915</v>
      </c>
      <c r="DT383">
        <f t="shared" si="291"/>
        <v>380</v>
      </c>
      <c r="EI383">
        <f t="shared" si="285"/>
        <v>1</v>
      </c>
      <c r="EJ383">
        <f t="shared" si="292"/>
        <v>380</v>
      </c>
      <c r="EY383">
        <f t="shared" si="286"/>
        <v>0.68398876628979055</v>
      </c>
      <c r="EZ383">
        <f t="shared" si="293"/>
        <v>380</v>
      </c>
      <c r="FO383">
        <f t="shared" si="287"/>
        <v>1</v>
      </c>
      <c r="FP383">
        <f t="shared" si="294"/>
        <v>380</v>
      </c>
      <c r="FW383">
        <f t="shared" si="288"/>
        <v>1</v>
      </c>
      <c r="FX383">
        <f t="shared" si="295"/>
        <v>380</v>
      </c>
    </row>
    <row r="384" spans="6:180" x14ac:dyDescent="0.25">
      <c r="F384">
        <f t="shared" si="284"/>
        <v>0.71343791798819234</v>
      </c>
      <c r="G384">
        <f t="shared" si="289"/>
        <v>531</v>
      </c>
      <c r="T384">
        <f t="shared" si="283"/>
        <v>0.49269915624027499</v>
      </c>
      <c r="U384">
        <f t="shared" si="290"/>
        <v>531</v>
      </c>
      <c r="DS384">
        <f t="shared" si="296"/>
        <v>0.99798870674780149</v>
      </c>
      <c r="DT384">
        <f t="shared" si="291"/>
        <v>381</v>
      </c>
      <c r="EI384">
        <f t="shared" si="285"/>
        <v>1</v>
      </c>
      <c r="EJ384">
        <f t="shared" si="292"/>
        <v>381</v>
      </c>
      <c r="EY384">
        <f t="shared" si="286"/>
        <v>0.68682577072066053</v>
      </c>
      <c r="EZ384">
        <f t="shared" si="293"/>
        <v>381</v>
      </c>
      <c r="FO384">
        <f t="shared" si="287"/>
        <v>1</v>
      </c>
      <c r="FP384">
        <f t="shared" si="294"/>
        <v>381</v>
      </c>
      <c r="FW384">
        <f t="shared" si="288"/>
        <v>1</v>
      </c>
      <c r="FX384">
        <f t="shared" si="295"/>
        <v>381</v>
      </c>
    </row>
    <row r="385" spans="6:180" x14ac:dyDescent="0.25">
      <c r="F385">
        <f t="shared" si="284"/>
        <v>0.71718328451923008</v>
      </c>
      <c r="G385">
        <f t="shared" si="289"/>
        <v>532</v>
      </c>
      <c r="T385">
        <f t="shared" si="283"/>
        <v>0.49516666025614059</v>
      </c>
      <c r="U385">
        <f t="shared" si="290"/>
        <v>532</v>
      </c>
      <c r="DS385">
        <f t="shared" si="296"/>
        <v>0.99806921232926804</v>
      </c>
      <c r="DT385">
        <f t="shared" si="291"/>
        <v>382</v>
      </c>
      <c r="EI385">
        <f t="shared" si="285"/>
        <v>1</v>
      </c>
      <c r="EJ385">
        <f t="shared" si="292"/>
        <v>382</v>
      </c>
      <c r="EY385">
        <f t="shared" si="286"/>
        <v>0.68965175945611501</v>
      </c>
      <c r="EZ385">
        <f t="shared" si="293"/>
        <v>382</v>
      </c>
      <c r="FO385">
        <f t="shared" si="287"/>
        <v>1</v>
      </c>
      <c r="FP385">
        <f t="shared" si="294"/>
        <v>382</v>
      </c>
      <c r="FW385">
        <f t="shared" si="288"/>
        <v>1</v>
      </c>
      <c r="FX385">
        <f t="shared" si="295"/>
        <v>382</v>
      </c>
    </row>
    <row r="386" spans="6:180" x14ac:dyDescent="0.25">
      <c r="F386">
        <f t="shared" si="284"/>
        <v>0.7209049764431098</v>
      </c>
      <c r="G386">
        <f t="shared" si="289"/>
        <v>533</v>
      </c>
      <c r="T386">
        <f t="shared" si="283"/>
        <v>0.49763434920711253</v>
      </c>
      <c r="U386">
        <f t="shared" si="290"/>
        <v>533</v>
      </c>
      <c r="DS386">
        <f t="shared" si="296"/>
        <v>0.99814677968397492</v>
      </c>
      <c r="DT386">
        <f t="shared" si="291"/>
        <v>383</v>
      </c>
      <c r="EI386">
        <f t="shared" si="285"/>
        <v>1</v>
      </c>
      <c r="EJ386">
        <f t="shared" si="292"/>
        <v>383</v>
      </c>
      <c r="EY386">
        <f t="shared" si="286"/>
        <v>0.69246659553423207</v>
      </c>
      <c r="EZ386">
        <f t="shared" si="293"/>
        <v>383</v>
      </c>
      <c r="FO386">
        <f t="shared" si="287"/>
        <v>1</v>
      </c>
      <c r="FP386">
        <f t="shared" si="294"/>
        <v>383</v>
      </c>
      <c r="FW386">
        <f t="shared" si="288"/>
        <v>1</v>
      </c>
      <c r="FX386">
        <f t="shared" si="295"/>
        <v>383</v>
      </c>
    </row>
    <row r="387" spans="6:180" x14ac:dyDescent="0.25">
      <c r="F387">
        <f t="shared" si="284"/>
        <v>0.72460269287915213</v>
      </c>
      <c r="G387">
        <f t="shared" si="289"/>
        <v>534</v>
      </c>
      <c r="T387">
        <f t="shared" ref="T387:T450" si="297">_xlfn.NORM.DIST(U387,$R$3,$S$3,TRUE)</f>
        <v>0.50010212867689408</v>
      </c>
      <c r="U387">
        <f t="shared" si="290"/>
        <v>534</v>
      </c>
      <c r="DS387">
        <f t="shared" si="296"/>
        <v>0.99822150367388407</v>
      </c>
      <c r="DT387">
        <f t="shared" si="291"/>
        <v>384</v>
      </c>
      <c r="EI387">
        <f t="shared" si="285"/>
        <v>1</v>
      </c>
      <c r="EJ387">
        <f t="shared" si="292"/>
        <v>384</v>
      </c>
      <c r="EY387">
        <f t="shared" si="286"/>
        <v>0.69527014395495368</v>
      </c>
      <c r="EZ387">
        <f t="shared" si="293"/>
        <v>384</v>
      </c>
      <c r="FO387">
        <f t="shared" si="287"/>
        <v>1</v>
      </c>
      <c r="FP387">
        <f t="shared" si="294"/>
        <v>384</v>
      </c>
      <c r="FW387">
        <f t="shared" si="288"/>
        <v>1</v>
      </c>
      <c r="FX387">
        <f t="shared" si="295"/>
        <v>384</v>
      </c>
    </row>
    <row r="388" spans="6:180" x14ac:dyDescent="0.25">
      <c r="F388">
        <f t="shared" ref="F388:F451" si="298">_xlfn.NORM.DIST(G388,$D$3,$E$3,TRUE)</f>
        <v>0.72827614070778501</v>
      </c>
      <c r="G388">
        <f t="shared" si="289"/>
        <v>535</v>
      </c>
      <c r="T388">
        <f t="shared" si="297"/>
        <v>0.50256990423879766</v>
      </c>
      <c r="U388">
        <f t="shared" si="290"/>
        <v>535</v>
      </c>
      <c r="DS388">
        <f t="shared" si="296"/>
        <v>0.99829347660799317</v>
      </c>
      <c r="DT388">
        <f t="shared" si="291"/>
        <v>385</v>
      </c>
      <c r="EI388">
        <f t="shared" ref="EI388:EI451" si="299">_xlfn.NORM.DIST(EJ388,EG$3,EH$3,TRUE)</f>
        <v>1</v>
      </c>
      <c r="EJ388">
        <f t="shared" si="292"/>
        <v>385</v>
      </c>
      <c r="EY388">
        <f t="shared" ref="EY388:EY451" si="300">_xlfn.NORM.DIST(EZ388,EW$3,EX$3,TRUE)</f>
        <v>0.69806227169808843</v>
      </c>
      <c r="EZ388">
        <f t="shared" si="293"/>
        <v>385</v>
      </c>
      <c r="FO388">
        <f t="shared" ref="FO388:FO451" si="301">_xlfn.NORM.DIST(FP388,FM$3,FN$3,TRUE)</f>
        <v>1</v>
      </c>
      <c r="FP388">
        <f t="shared" si="294"/>
        <v>385</v>
      </c>
      <c r="FW388">
        <f t="shared" ref="FW388:FW451" si="302">_xlfn.NORM.DIST(FX388,FU$3,FV$3,TRUE)</f>
        <v>1</v>
      </c>
      <c r="FX388">
        <f t="shared" si="295"/>
        <v>385</v>
      </c>
    </row>
    <row r="389" spans="6:180" x14ac:dyDescent="0.25">
      <c r="F389">
        <f t="shared" si="298"/>
        <v>0.73192503462685643</v>
      </c>
      <c r="G389">
        <f t="shared" ref="G389:G452" si="303">G388+1</f>
        <v>536</v>
      </c>
      <c r="T389">
        <f t="shared" si="297"/>
        <v>0.5050375814665844</v>
      </c>
      <c r="U389">
        <f t="shared" ref="U389:U452" si="304">U388+1</f>
        <v>536</v>
      </c>
      <c r="DS389">
        <f t="shared" si="296"/>
        <v>0.99836278829111302</v>
      </c>
      <c r="DT389">
        <f t="shared" ref="DT389:DT452" si="305">DT388+1</f>
        <v>386</v>
      </c>
      <c r="EI389">
        <f t="shared" si="299"/>
        <v>1</v>
      </c>
      <c r="EJ389">
        <f t="shared" ref="EJ389:EJ452" si="306">EJ388+1</f>
        <v>386</v>
      </c>
      <c r="EY389">
        <f t="shared" si="300"/>
        <v>0.70084284774073702</v>
      </c>
      <c r="EZ389">
        <f t="shared" ref="EZ389:EZ452" si="307">EZ388+1</f>
        <v>386</v>
      </c>
      <c r="FO389">
        <f t="shared" si="301"/>
        <v>1</v>
      </c>
      <c r="FP389">
        <f t="shared" ref="FP389:FP452" si="308">FP388+1</f>
        <v>386</v>
      </c>
      <c r="FW389">
        <f t="shared" si="302"/>
        <v>1</v>
      </c>
      <c r="FX389">
        <f t="shared" ref="FX389:FX452" si="309">FX388+1</f>
        <v>386</v>
      </c>
    </row>
    <row r="390" spans="6:180" x14ac:dyDescent="0.25">
      <c r="F390">
        <f t="shared" si="298"/>
        <v>0.73554909720377992</v>
      </c>
      <c r="G390">
        <f t="shared" si="303"/>
        <v>537</v>
      </c>
      <c r="T390">
        <f t="shared" si="297"/>
        <v>0.50750506594530354</v>
      </c>
      <c r="U390">
        <f t="shared" si="304"/>
        <v>537</v>
      </c>
      <c r="DS390">
        <f t="shared" si="296"/>
        <v>0.99842952607247626</v>
      </c>
      <c r="DT390">
        <f t="shared" si="305"/>
        <v>387</v>
      </c>
      <c r="EI390">
        <f t="shared" si="299"/>
        <v>1</v>
      </c>
      <c r="EJ390">
        <f t="shared" si="306"/>
        <v>387</v>
      </c>
      <c r="EY390">
        <f t="shared" si="300"/>
        <v>0.70361174307413776</v>
      </c>
      <c r="EZ390">
        <f t="shared" si="307"/>
        <v>387</v>
      </c>
      <c r="FO390">
        <f t="shared" si="301"/>
        <v>1</v>
      </c>
      <c r="FP390">
        <f t="shared" si="308"/>
        <v>387</v>
      </c>
      <c r="FW390">
        <f t="shared" si="302"/>
        <v>1</v>
      </c>
      <c r="FX390">
        <f t="shared" si="309"/>
        <v>387</v>
      </c>
    </row>
    <row r="391" spans="6:180" x14ac:dyDescent="0.25">
      <c r="F391">
        <f t="shared" si="298"/>
        <v>0.73914805892350954</v>
      </c>
      <c r="G391">
        <f t="shared" si="303"/>
        <v>538</v>
      </c>
      <c r="T391">
        <f t="shared" si="297"/>
        <v>0.50997226328212841</v>
      </c>
      <c r="U391">
        <f t="shared" si="304"/>
        <v>538</v>
      </c>
      <c r="DS391">
        <f t="shared" si="296"/>
        <v>0.99849377489414537</v>
      </c>
      <c r="DT391">
        <f t="shared" si="305"/>
        <v>388</v>
      </c>
      <c r="EI391">
        <f t="shared" si="299"/>
        <v>1</v>
      </c>
      <c r="EJ391">
        <f t="shared" si="306"/>
        <v>388</v>
      </c>
      <c r="EY391">
        <f t="shared" si="300"/>
        <v>0.70636883071992851</v>
      </c>
      <c r="EZ391">
        <f t="shared" si="307"/>
        <v>388</v>
      </c>
      <c r="FO391">
        <f t="shared" si="301"/>
        <v>1</v>
      </c>
      <c r="FP391">
        <f t="shared" si="308"/>
        <v>388</v>
      </c>
      <c r="FW391">
        <f t="shared" si="302"/>
        <v>1</v>
      </c>
      <c r="FX391">
        <f t="shared" si="309"/>
        <v>388</v>
      </c>
    </row>
    <row r="392" spans="6:180" x14ac:dyDescent="0.25">
      <c r="F392">
        <f t="shared" si="298"/>
        <v>0.74272165823234426</v>
      </c>
      <c r="G392">
        <f t="shared" si="303"/>
        <v>539</v>
      </c>
      <c r="T392">
        <f t="shared" si="297"/>
        <v>0.51243907911719033</v>
      </c>
      <c r="U392">
        <f t="shared" si="304"/>
        <v>539</v>
      </c>
      <c r="DS392">
        <f t="shared" si="296"/>
        <v>0.99855561733918741</v>
      </c>
      <c r="DT392">
        <f t="shared" si="305"/>
        <v>389</v>
      </c>
      <c r="EI392">
        <f t="shared" si="299"/>
        <v>1</v>
      </c>
      <c r="EJ392">
        <f t="shared" si="306"/>
        <v>389</v>
      </c>
      <c r="EY392">
        <f t="shared" si="300"/>
        <v>0.70911398574582452</v>
      </c>
      <c r="EZ392">
        <f t="shared" si="307"/>
        <v>389</v>
      </c>
      <c r="FO392">
        <f t="shared" si="301"/>
        <v>1</v>
      </c>
      <c r="FP392">
        <f t="shared" si="308"/>
        <v>389</v>
      </c>
      <c r="FW392">
        <f t="shared" si="302"/>
        <v>1</v>
      </c>
      <c r="FX392">
        <f t="shared" si="309"/>
        <v>389</v>
      </c>
    </row>
    <row r="393" spans="6:180" x14ac:dyDescent="0.25">
      <c r="F393">
        <f t="shared" si="298"/>
        <v>0.74626964157756237</v>
      </c>
      <c r="G393">
        <f t="shared" si="303"/>
        <v>540</v>
      </c>
      <c r="T393">
        <f t="shared" si="297"/>
        <v>0.51490541913440446</v>
      </c>
      <c r="U393">
        <f t="shared" si="304"/>
        <v>540</v>
      </c>
      <c r="DS393">
        <f t="shared" si="296"/>
        <v>0.99861513367958565</v>
      </c>
      <c r="DT393">
        <f t="shared" si="305"/>
        <v>390</v>
      </c>
      <c r="EI393">
        <f t="shared" si="299"/>
        <v>1</v>
      </c>
      <c r="EJ393">
        <f t="shared" si="306"/>
        <v>390</v>
      </c>
      <c r="EY393">
        <f t="shared" si="300"/>
        <v>0.71184708528070573</v>
      </c>
      <c r="EZ393">
        <f t="shared" si="307"/>
        <v>390</v>
      </c>
      <c r="FO393">
        <f t="shared" si="301"/>
        <v>1</v>
      </c>
      <c r="FP393">
        <f t="shared" si="308"/>
        <v>390</v>
      </c>
      <c r="FW393">
        <f t="shared" si="302"/>
        <v>1</v>
      </c>
      <c r="FX393">
        <f t="shared" si="309"/>
        <v>390</v>
      </c>
    </row>
    <row r="394" spans="6:180" x14ac:dyDescent="0.25">
      <c r="F394">
        <f t="shared" si="298"/>
        <v>0.74979176344289089</v>
      </c>
      <c r="G394">
        <f t="shared" si="303"/>
        <v>541</v>
      </c>
      <c r="T394">
        <f t="shared" si="297"/>
        <v>0.51737118907228774</v>
      </c>
      <c r="U394">
        <f t="shared" si="304"/>
        <v>541</v>
      </c>
      <c r="DS394">
        <f t="shared" si="296"/>
        <v>0.99867240192385809</v>
      </c>
      <c r="DT394">
        <f t="shared" si="305"/>
        <v>391</v>
      </c>
      <c r="EI394">
        <f t="shared" si="299"/>
        <v>1</v>
      </c>
      <c r="EJ394">
        <f t="shared" si="306"/>
        <v>391</v>
      </c>
      <c r="EY394">
        <f t="shared" si="300"/>
        <v>0.71456800852911484</v>
      </c>
      <c r="EZ394">
        <f t="shared" si="307"/>
        <v>391</v>
      </c>
      <c r="FO394">
        <f t="shared" si="301"/>
        <v>1</v>
      </c>
      <c r="FP394">
        <f t="shared" si="308"/>
        <v>391</v>
      </c>
      <c r="FW394">
        <f t="shared" si="302"/>
        <v>1</v>
      </c>
      <c r="FX394">
        <f t="shared" si="309"/>
        <v>391</v>
      </c>
    </row>
    <row r="395" spans="6:180" x14ac:dyDescent="0.25">
      <c r="F395">
        <f t="shared" si="298"/>
        <v>0.75328778637982052</v>
      </c>
      <c r="G395">
        <f t="shared" si="303"/>
        <v>542</v>
      </c>
      <c r="T395">
        <f t="shared" si="297"/>
        <v>0.51983629473476722</v>
      </c>
      <c r="U395">
        <f t="shared" si="304"/>
        <v>542</v>
      </c>
      <c r="DS395">
        <f t="shared" si="296"/>
        <v>0.99872749786435577</v>
      </c>
      <c r="DT395">
        <f t="shared" si="305"/>
        <v>392</v>
      </c>
      <c r="EI395">
        <f t="shared" si="299"/>
        <v>1</v>
      </c>
      <c r="EJ395">
        <f t="shared" si="306"/>
        <v>392</v>
      </c>
      <c r="EY395">
        <f t="shared" si="300"/>
        <v>0.7172766367851634</v>
      </c>
      <c r="EZ395">
        <f t="shared" si="307"/>
        <v>392</v>
      </c>
      <c r="FO395">
        <f t="shared" si="301"/>
        <v>1</v>
      </c>
      <c r="FP395">
        <f t="shared" si="308"/>
        <v>392</v>
      </c>
      <c r="FW395">
        <f t="shared" si="302"/>
        <v>1</v>
      </c>
      <c r="FX395">
        <f t="shared" si="309"/>
        <v>392</v>
      </c>
    </row>
    <row r="396" spans="6:180" x14ac:dyDescent="0.25">
      <c r="F396">
        <f t="shared" si="298"/>
        <v>0.7567574810347738</v>
      </c>
      <c r="G396">
        <f t="shared" si="303"/>
        <v>543</v>
      </c>
      <c r="T396">
        <f t="shared" si="297"/>
        <v>0.52230064200197468</v>
      </c>
      <c r="U396">
        <f t="shared" si="304"/>
        <v>543</v>
      </c>
      <c r="DS396">
        <f t="shared" si="296"/>
        <v>0.99878049512421496</v>
      </c>
      <c r="DT396">
        <f t="shared" si="305"/>
        <v>393</v>
      </c>
      <c r="EI396">
        <f t="shared" si="299"/>
        <v>1</v>
      </c>
      <c r="EJ396">
        <f t="shared" si="306"/>
        <v>393</v>
      </c>
      <c r="EY396">
        <f t="shared" si="300"/>
        <v>0.71997285344584183</v>
      </c>
      <c r="EZ396">
        <f t="shared" si="307"/>
        <v>393</v>
      </c>
      <c r="FO396">
        <f t="shared" si="301"/>
        <v>1</v>
      </c>
      <c r="FP396">
        <f t="shared" si="308"/>
        <v>393</v>
      </c>
      <c r="FW396">
        <f t="shared" si="302"/>
        <v>1</v>
      </c>
      <c r="FX396">
        <f t="shared" si="309"/>
        <v>393</v>
      </c>
    </row>
    <row r="397" spans="6:180" x14ac:dyDescent="0.25">
      <c r="F397">
        <f t="shared" si="298"/>
        <v>0.76020062617214279</v>
      </c>
      <c r="G397">
        <f t="shared" si="303"/>
        <v>544</v>
      </c>
      <c r="T397">
        <f t="shared" si="297"/>
        <v>0.52476413684102685</v>
      </c>
      <c r="U397">
        <f t="shared" si="304"/>
        <v>544</v>
      </c>
      <c r="DS397">
        <f t="shared" si="296"/>
        <v>0.9988314652039374</v>
      </c>
      <c r="DT397">
        <f t="shared" si="305"/>
        <v>394</v>
      </c>
      <c r="EI397">
        <f t="shared" si="299"/>
        <v>1</v>
      </c>
      <c r="EJ397">
        <f t="shared" si="306"/>
        <v>394</v>
      </c>
      <c r="EY397">
        <f t="shared" si="300"/>
        <v>0.72265654402373414</v>
      </c>
      <c r="EZ397">
        <f t="shared" si="307"/>
        <v>394</v>
      </c>
      <c r="FO397">
        <f t="shared" si="301"/>
        <v>1</v>
      </c>
      <c r="FP397">
        <f t="shared" si="308"/>
        <v>394</v>
      </c>
      <c r="FW397">
        <f t="shared" si="302"/>
        <v>1</v>
      </c>
      <c r="FX397">
        <f t="shared" si="309"/>
        <v>394</v>
      </c>
    </row>
    <row r="398" spans="6:180" x14ac:dyDescent="0.25">
      <c r="F398">
        <f t="shared" si="298"/>
        <v>0.76361700869321192</v>
      </c>
      <c r="G398">
        <f t="shared" si="303"/>
        <v>545</v>
      </c>
      <c r="T398">
        <f t="shared" si="297"/>
        <v>0.5272266853167904</v>
      </c>
      <c r="U398">
        <f t="shared" si="304"/>
        <v>545</v>
      </c>
      <c r="DS398">
        <f t="shared" si="296"/>
        <v>0.99888047752757481</v>
      </c>
      <c r="DT398">
        <f t="shared" si="305"/>
        <v>395</v>
      </c>
      <c r="EI398">
        <f t="shared" si="299"/>
        <v>1</v>
      </c>
      <c r="EJ398">
        <f t="shared" si="306"/>
        <v>395</v>
      </c>
      <c r="EY398">
        <f t="shared" si="300"/>
        <v>0.72532759615913656</v>
      </c>
      <c r="EZ398">
        <f t="shared" si="307"/>
        <v>395</v>
      </c>
      <c r="FO398">
        <f t="shared" si="301"/>
        <v>1</v>
      </c>
      <c r="FP398">
        <f t="shared" si="308"/>
        <v>395</v>
      </c>
      <c r="FW398">
        <f t="shared" si="302"/>
        <v>1</v>
      </c>
      <c r="FX398">
        <f t="shared" si="309"/>
        <v>395</v>
      </c>
    </row>
    <row r="399" spans="6:180" x14ac:dyDescent="0.25">
      <c r="F399">
        <f t="shared" si="298"/>
        <v>0.76700642365098759</v>
      </c>
      <c r="G399">
        <f t="shared" si="303"/>
        <v>546</v>
      </c>
      <c r="T399">
        <f t="shared" si="297"/>
        <v>0.52968819360262609</v>
      </c>
      <c r="U399">
        <f t="shared" si="304"/>
        <v>546</v>
      </c>
      <c r="DS399">
        <f t="shared" si="296"/>
        <v>0.99892759948849619</v>
      </c>
      <c r="DT399">
        <f t="shared" si="305"/>
        <v>396</v>
      </c>
      <c r="EI399">
        <f t="shared" si="299"/>
        <v>1</v>
      </c>
      <c r="EJ399">
        <f t="shared" si="306"/>
        <v>396</v>
      </c>
      <c r="EY399">
        <f t="shared" si="300"/>
        <v>0.72798589963157512</v>
      </c>
      <c r="EZ399">
        <f t="shared" si="307"/>
        <v>396</v>
      </c>
      <c r="FO399">
        <f t="shared" si="301"/>
        <v>1</v>
      </c>
      <c r="FP399">
        <f t="shared" si="308"/>
        <v>396</v>
      </c>
      <c r="FW399">
        <f t="shared" si="302"/>
        <v>1</v>
      </c>
      <c r="FX399">
        <f t="shared" si="309"/>
        <v>396</v>
      </c>
    </row>
    <row r="400" spans="6:180" x14ac:dyDescent="0.25">
      <c r="F400">
        <f t="shared" si="298"/>
        <v>0.77036867426095368</v>
      </c>
      <c r="G400">
        <f t="shared" si="303"/>
        <v>547</v>
      </c>
      <c r="T400">
        <f t="shared" si="297"/>
        <v>0.53214856799111399</v>
      </c>
      <c r="U400">
        <f t="shared" si="304"/>
        <v>547</v>
      </c>
      <c r="DS400">
        <f t="shared" si="296"/>
        <v>0.99897289649471632</v>
      </c>
      <c r="DT400">
        <f t="shared" si="305"/>
        <v>397</v>
      </c>
      <c r="EI400">
        <f t="shared" si="299"/>
        <v>1</v>
      </c>
      <c r="EJ400">
        <f t="shared" si="306"/>
        <v>397</v>
      </c>
      <c r="EY400">
        <f t="shared" si="300"/>
        <v>0.73063134637072691</v>
      </c>
      <c r="EZ400">
        <f t="shared" si="307"/>
        <v>397</v>
      </c>
      <c r="FO400">
        <f t="shared" si="301"/>
        <v>1</v>
      </c>
      <c r="FP400">
        <f t="shared" si="308"/>
        <v>397</v>
      </c>
      <c r="FW400">
        <f t="shared" si="302"/>
        <v>1</v>
      </c>
      <c r="FX400">
        <f t="shared" si="309"/>
        <v>397</v>
      </c>
    </row>
    <row r="401" spans="6:180" x14ac:dyDescent="0.25">
      <c r="F401">
        <f t="shared" si="298"/>
        <v>0.77370357190778194</v>
      </c>
      <c r="G401">
        <f t="shared" si="303"/>
        <v>548</v>
      </c>
      <c r="T401">
        <f t="shared" si="297"/>
        <v>0.53460771490475523</v>
      </c>
      <c r="U401">
        <f t="shared" si="304"/>
        <v>548</v>
      </c>
      <c r="DS401">
        <f t="shared" si="296"/>
        <v>0.999016432013765</v>
      </c>
      <c r="DT401">
        <f t="shared" si="305"/>
        <v>398</v>
      </c>
      <c r="EI401">
        <f t="shared" si="299"/>
        <v>1</v>
      </c>
      <c r="EJ401">
        <f t="shared" si="306"/>
        <v>398</v>
      </c>
      <c r="EY401">
        <f t="shared" si="300"/>
        <v>0.73326383046673904</v>
      </c>
      <c r="EZ401">
        <f t="shared" si="307"/>
        <v>398</v>
      </c>
      <c r="FO401">
        <f t="shared" si="301"/>
        <v>1</v>
      </c>
      <c r="FP401">
        <f t="shared" si="308"/>
        <v>398</v>
      </c>
      <c r="FW401">
        <f t="shared" si="302"/>
        <v>1</v>
      </c>
      <c r="FX401">
        <f t="shared" si="309"/>
        <v>398</v>
      </c>
    </row>
    <row r="402" spans="6:180" x14ac:dyDescent="0.25">
      <c r="F402">
        <f t="shared" si="298"/>
        <v>0.77701093614802352</v>
      </c>
      <c r="G402">
        <f t="shared" si="303"/>
        <v>549</v>
      </c>
      <c r="T402">
        <f t="shared" si="297"/>
        <v>0.53706554090664815</v>
      </c>
      <c r="U402">
        <f t="shared" si="304"/>
        <v>549</v>
      </c>
      <c r="DS402">
        <f t="shared" si="296"/>
        <v>0.99905826761707905</v>
      </c>
      <c r="DT402">
        <f t="shared" si="305"/>
        <v>399</v>
      </c>
      <c r="EI402">
        <f t="shared" si="299"/>
        <v>1</v>
      </c>
      <c r="EJ402">
        <f t="shared" si="306"/>
        <v>399</v>
      </c>
      <c r="EY402">
        <f t="shared" si="300"/>
        <v>0.73588324817994843</v>
      </c>
      <c r="EZ402">
        <f t="shared" si="307"/>
        <v>399</v>
      </c>
      <c r="FO402">
        <f t="shared" si="301"/>
        <v>1</v>
      </c>
      <c r="FP402">
        <f t="shared" si="308"/>
        <v>399</v>
      </c>
      <c r="FW402">
        <f t="shared" si="302"/>
        <v>1</v>
      </c>
      <c r="FX402">
        <f t="shared" si="309"/>
        <v>399</v>
      </c>
    </row>
    <row r="403" spans="6:180" x14ac:dyDescent="0.25">
      <c r="F403">
        <f t="shared" si="298"/>
        <v>0.78029059470881268</v>
      </c>
      <c r="G403">
        <f t="shared" si="303"/>
        <v>550</v>
      </c>
      <c r="T403">
        <f t="shared" si="297"/>
        <v>0.53952195271113945</v>
      </c>
      <c r="U403">
        <f t="shared" si="304"/>
        <v>550</v>
      </c>
      <c r="DS403">
        <f t="shared" si="296"/>
        <v>0.99909846302389937</v>
      </c>
      <c r="DT403">
        <f t="shared" si="305"/>
        <v>400</v>
      </c>
      <c r="EI403">
        <f t="shared" si="299"/>
        <v>1</v>
      </c>
      <c r="EJ403">
        <f t="shared" si="306"/>
        <v>400</v>
      </c>
      <c r="EY403">
        <f t="shared" si="300"/>
        <v>0.73848949795000096</v>
      </c>
      <c r="EZ403">
        <f t="shared" si="307"/>
        <v>400</v>
      </c>
      <c r="FO403">
        <f t="shared" si="301"/>
        <v>1</v>
      </c>
      <c r="FP403">
        <f t="shared" si="308"/>
        <v>400</v>
      </c>
      <c r="FW403">
        <f t="shared" si="302"/>
        <v>1</v>
      </c>
      <c r="FX403">
        <f t="shared" si="309"/>
        <v>400</v>
      </c>
    </row>
    <row r="404" spans="6:180" x14ac:dyDescent="0.25">
      <c r="F404">
        <f t="shared" si="298"/>
        <v>0.78354238348261607</v>
      </c>
      <c r="G404">
        <f t="shared" si="303"/>
        <v>551</v>
      </c>
      <c r="T404">
        <f t="shared" si="297"/>
        <v>0.54197685719444499</v>
      </c>
      <c r="U404">
        <f t="shared" si="304"/>
        <v>551</v>
      </c>
      <c r="DS404">
        <f t="shared" si="296"/>
        <v>0.99913707614465663</v>
      </c>
      <c r="DT404">
        <f t="shared" si="305"/>
        <v>401</v>
      </c>
      <c r="EI404">
        <f t="shared" si="299"/>
        <v>1</v>
      </c>
      <c r="EJ404">
        <f t="shared" si="306"/>
        <v>401</v>
      </c>
      <c r="EY404">
        <f t="shared" si="300"/>
        <v>0.74108248040436997</v>
      </c>
      <c r="EZ404">
        <f t="shared" si="307"/>
        <v>401</v>
      </c>
      <c r="FO404">
        <f t="shared" si="301"/>
        <v>1</v>
      </c>
      <c r="FP404">
        <f t="shared" si="308"/>
        <v>401</v>
      </c>
      <c r="FW404">
        <f t="shared" si="302"/>
        <v>1</v>
      </c>
      <c r="FX404">
        <f t="shared" si="309"/>
        <v>401</v>
      </c>
    </row>
    <row r="405" spans="6:180" x14ac:dyDescent="0.25">
      <c r="F405">
        <f t="shared" si="298"/>
        <v>0.78676614651806431</v>
      </c>
      <c r="G405">
        <f t="shared" si="303"/>
        <v>552</v>
      </c>
      <c r="T405">
        <f t="shared" si="297"/>
        <v>0.54443016140523959</v>
      </c>
      <c r="U405">
        <f t="shared" si="304"/>
        <v>552</v>
      </c>
      <c r="DS405">
        <f t="shared" si="296"/>
        <v>0.99917416312383001</v>
      </c>
      <c r="DT405">
        <f t="shared" si="305"/>
        <v>402</v>
      </c>
      <c r="EI405">
        <f t="shared" si="299"/>
        <v>1</v>
      </c>
      <c r="EJ405">
        <f t="shared" si="306"/>
        <v>402</v>
      </c>
      <c r="EY405">
        <f t="shared" si="300"/>
        <v>0.74366209836627462</v>
      </c>
      <c r="EZ405">
        <f t="shared" si="307"/>
        <v>402</v>
      </c>
      <c r="FO405">
        <f t="shared" si="301"/>
        <v>1</v>
      </c>
      <c r="FP405">
        <f t="shared" si="308"/>
        <v>402</v>
      </c>
      <c r="FW405">
        <f t="shared" si="302"/>
        <v>1</v>
      </c>
      <c r="FX405">
        <f t="shared" si="309"/>
        <v>402</v>
      </c>
    </row>
    <row r="406" spans="6:180" x14ac:dyDescent="0.25">
      <c r="F406">
        <f t="shared" si="298"/>
        <v>0.78996173600690367</v>
      </c>
      <c r="G406">
        <f t="shared" si="303"/>
        <v>553</v>
      </c>
      <c r="T406">
        <f t="shared" si="297"/>
        <v>0.54688177257521564</v>
      </c>
      <c r="U406">
        <f t="shared" si="304"/>
        <v>553</v>
      </c>
      <c r="DS406">
        <f t="shared" si="296"/>
        <v>0.99920977838226643</v>
      </c>
      <c r="DT406">
        <f t="shared" si="305"/>
        <v>403</v>
      </c>
      <c r="EI406">
        <f t="shared" si="299"/>
        <v>1</v>
      </c>
      <c r="EJ406">
        <f t="shared" si="306"/>
        <v>403</v>
      </c>
      <c r="EY406">
        <f t="shared" si="300"/>
        <v>0.7462282568619989</v>
      </c>
      <c r="EZ406">
        <f t="shared" si="307"/>
        <v>403</v>
      </c>
      <c r="FO406">
        <f t="shared" si="301"/>
        <v>1</v>
      </c>
      <c r="FP406">
        <f t="shared" si="308"/>
        <v>403</v>
      </c>
      <c r="FW406">
        <f t="shared" si="302"/>
        <v>1</v>
      </c>
      <c r="FX406">
        <f t="shared" si="309"/>
        <v>403</v>
      </c>
    </row>
    <row r="407" spans="6:180" x14ac:dyDescent="0.25">
      <c r="F407">
        <f t="shared" si="298"/>
        <v>0.7931290122671093</v>
      </c>
      <c r="G407">
        <f t="shared" si="303"/>
        <v>554</v>
      </c>
      <c r="T407">
        <f t="shared" si="297"/>
        <v>0.54933159812960464</v>
      </c>
      <c r="U407">
        <f t="shared" si="304"/>
        <v>554</v>
      </c>
      <c r="DS407">
        <f t="shared" si="296"/>
        <v>0.99924397465894477</v>
      </c>
      <c r="DT407">
        <f t="shared" si="305"/>
        <v>404</v>
      </c>
      <c r="EI407">
        <f t="shared" si="299"/>
        <v>1</v>
      </c>
      <c r="EJ407">
        <f t="shared" si="306"/>
        <v>404</v>
      </c>
      <c r="EY407">
        <f t="shared" si="300"/>
        <v>0.74878086312761116</v>
      </c>
      <c r="EZ407">
        <f t="shared" si="307"/>
        <v>404</v>
      </c>
      <c r="FO407">
        <f t="shared" si="301"/>
        <v>1</v>
      </c>
      <c r="FP407">
        <f t="shared" si="308"/>
        <v>404</v>
      </c>
      <c r="FW407">
        <f t="shared" si="302"/>
        <v>1</v>
      </c>
      <c r="FX407">
        <f t="shared" si="309"/>
        <v>404</v>
      </c>
    </row>
    <row r="408" spans="6:180" x14ac:dyDescent="0.25">
      <c r="F408">
        <f t="shared" si="298"/>
        <v>0.79626784372220372</v>
      </c>
      <c r="G408">
        <f t="shared" si="303"/>
        <v>555</v>
      </c>
      <c r="T408">
        <f t="shared" si="297"/>
        <v>0.55177954569766352</v>
      </c>
      <c r="U408">
        <f t="shared" si="304"/>
        <v>555</v>
      </c>
      <c r="DS408">
        <f t="shared" si="296"/>
        <v>0.99927680305217514</v>
      </c>
      <c r="DT408">
        <f t="shared" si="305"/>
        <v>405</v>
      </c>
      <c r="EI408">
        <f t="shared" si="299"/>
        <v>1</v>
      </c>
      <c r="EJ408">
        <f t="shared" si="306"/>
        <v>405</v>
      </c>
      <c r="EY408">
        <f t="shared" si="300"/>
        <v>0.7513198266150859</v>
      </c>
      <c r="EZ408">
        <f t="shared" si="307"/>
        <v>405</v>
      </c>
      <c r="FO408">
        <f t="shared" si="301"/>
        <v>1</v>
      </c>
      <c r="FP408">
        <f t="shared" si="308"/>
        <v>405</v>
      </c>
      <c r="FW408">
        <f t="shared" si="302"/>
        <v>1</v>
      </c>
      <c r="FX408">
        <f t="shared" si="309"/>
        <v>405</v>
      </c>
    </row>
    <row r="409" spans="6:180" x14ac:dyDescent="0.25">
      <c r="F409">
        <f t="shared" si="298"/>
        <v>0.79937810687682642</v>
      </c>
      <c r="G409">
        <f t="shared" si="303"/>
        <v>556</v>
      </c>
      <c r="T409">
        <f t="shared" si="297"/>
        <v>0.55422552312312134</v>
      </c>
      <c r="U409">
        <f t="shared" si="304"/>
        <v>556</v>
      </c>
      <c r="DS409">
        <f t="shared" si="296"/>
        <v>0.99930831306022216</v>
      </c>
      <c r="DT409">
        <f t="shared" si="305"/>
        <v>406</v>
      </c>
      <c r="EI409">
        <f t="shared" si="299"/>
        <v>1</v>
      </c>
      <c r="EJ409">
        <f t="shared" si="306"/>
        <v>406</v>
      </c>
      <c r="EY409">
        <f t="shared" si="300"/>
        <v>0.75384505899782983</v>
      </c>
      <c r="EZ409">
        <f t="shared" si="307"/>
        <v>406</v>
      </c>
      <c r="FO409">
        <f t="shared" si="301"/>
        <v>1</v>
      </c>
      <c r="FP409">
        <f t="shared" si="308"/>
        <v>406</v>
      </c>
      <c r="FW409">
        <f t="shared" si="302"/>
        <v>1</v>
      </c>
      <c r="FX409">
        <f t="shared" si="309"/>
        <v>406</v>
      </c>
    </row>
    <row r="410" spans="6:180" x14ac:dyDescent="0.25">
      <c r="F410">
        <f t="shared" si="298"/>
        <v>0.80245968628860265</v>
      </c>
      <c r="G410">
        <f t="shared" si="303"/>
        <v>557</v>
      </c>
      <c r="T410">
        <f t="shared" si="297"/>
        <v>0.55666943847458528</v>
      </c>
      <c r="U410">
        <f t="shared" si="304"/>
        <v>557</v>
      </c>
      <c r="DS410">
        <f t="shared" si="296"/>
        <v>0.99933855262134053</v>
      </c>
      <c r="DT410">
        <f t="shared" si="305"/>
        <v>407</v>
      </c>
      <c r="EI410">
        <f t="shared" si="299"/>
        <v>1</v>
      </c>
      <c r="EJ410">
        <f t="shared" si="306"/>
        <v>407</v>
      </c>
      <c r="EY410">
        <f t="shared" si="300"/>
        <v>0.75635647417561058</v>
      </c>
      <c r="EZ410">
        <f t="shared" si="307"/>
        <v>407</v>
      </c>
      <c r="FO410">
        <f t="shared" si="301"/>
        <v>1</v>
      </c>
      <c r="FP410">
        <f t="shared" si="308"/>
        <v>407</v>
      </c>
      <c r="FW410">
        <f t="shared" si="302"/>
        <v>1</v>
      </c>
      <c r="FX410">
        <f t="shared" si="309"/>
        <v>407</v>
      </c>
    </row>
    <row r="411" spans="6:180" x14ac:dyDescent="0.25">
      <c r="F411">
        <f t="shared" si="298"/>
        <v>0.80551247453636143</v>
      </c>
      <c r="G411">
        <f t="shared" si="303"/>
        <v>558</v>
      </c>
      <c r="T411">
        <f t="shared" si="297"/>
        <v>0.55911120005590376</v>
      </c>
      <c r="U411">
        <f t="shared" si="304"/>
        <v>558</v>
      </c>
      <c r="DS411">
        <f t="shared" si="296"/>
        <v>0.99936756815321592</v>
      </c>
      <c r="DT411">
        <f t="shared" si="305"/>
        <v>408</v>
      </c>
      <c r="EI411">
        <f t="shared" si="299"/>
        <v>1</v>
      </c>
      <c r="EJ411">
        <f t="shared" si="306"/>
        <v>408</v>
      </c>
      <c r="EY411">
        <f t="shared" si="300"/>
        <v>0.75885398827889317</v>
      </c>
      <c r="EZ411">
        <f t="shared" si="307"/>
        <v>408</v>
      </c>
      <c r="FO411">
        <f t="shared" si="301"/>
        <v>1</v>
      </c>
      <c r="FP411">
        <f t="shared" si="308"/>
        <v>408</v>
      </c>
      <c r="FW411">
        <f t="shared" si="302"/>
        <v>1</v>
      </c>
      <c r="FX411">
        <f t="shared" si="309"/>
        <v>408</v>
      </c>
    </row>
    <row r="412" spans="6:180" x14ac:dyDescent="0.25">
      <c r="F412">
        <f t="shared" si="298"/>
        <v>0.80853637218475771</v>
      </c>
      <c r="G412">
        <f t="shared" si="303"/>
        <v>559</v>
      </c>
      <c r="T412">
        <f t="shared" si="297"/>
        <v>0.56155071641648557</v>
      </c>
      <c r="U412">
        <f t="shared" si="304"/>
        <v>559</v>
      </c>
      <c r="DS412">
        <f t="shared" si="296"/>
        <v>0.99939540459180265</v>
      </c>
      <c r="DT412">
        <f t="shared" si="305"/>
        <v>409</v>
      </c>
      <c r="EI412">
        <f t="shared" si="299"/>
        <v>1</v>
      </c>
      <c r="EJ412">
        <f t="shared" si="306"/>
        <v>409</v>
      </c>
      <c r="EY412">
        <f t="shared" si="300"/>
        <v>0.76133751967258478</v>
      </c>
      <c r="EZ412">
        <f t="shared" si="307"/>
        <v>409</v>
      </c>
      <c r="FO412">
        <f t="shared" si="301"/>
        <v>1</v>
      </c>
      <c r="FP412">
        <f t="shared" si="308"/>
        <v>409</v>
      </c>
      <c r="FW412">
        <f t="shared" si="302"/>
        <v>1</v>
      </c>
      <c r="FX412">
        <f t="shared" si="309"/>
        <v>409</v>
      </c>
    </row>
    <row r="413" spans="6:180" x14ac:dyDescent="0.25">
      <c r="F413">
        <f t="shared" si="298"/>
        <v>0.81153128774535022</v>
      </c>
      <c r="G413">
        <f t="shared" si="303"/>
        <v>560</v>
      </c>
      <c r="T413">
        <f t="shared" si="297"/>
        <v>0.56398789636157087</v>
      </c>
      <c r="U413">
        <f t="shared" si="304"/>
        <v>560</v>
      </c>
      <c r="DS413">
        <f t="shared" si="296"/>
        <v>0.99942210542954979</v>
      </c>
      <c r="DT413">
        <f t="shared" si="305"/>
        <v>410</v>
      </c>
      <c r="EI413">
        <f t="shared" si="299"/>
        <v>1</v>
      </c>
      <c r="EJ413">
        <f t="shared" si="306"/>
        <v>410</v>
      </c>
      <c r="EY413">
        <f t="shared" si="300"/>
        <v>0.76380698895918864</v>
      </c>
      <c r="EZ413">
        <f t="shared" si="307"/>
        <v>410</v>
      </c>
      <c r="FO413">
        <f t="shared" si="301"/>
        <v>1</v>
      </c>
      <c r="FP413">
        <f t="shared" si="308"/>
        <v>410</v>
      </c>
      <c r="FW413">
        <f t="shared" si="302"/>
        <v>1</v>
      </c>
      <c r="FX413">
        <f t="shared" si="309"/>
        <v>410</v>
      </c>
    </row>
    <row r="414" spans="6:180" x14ac:dyDescent="0.25">
      <c r="F414">
        <f t="shared" si="298"/>
        <v>0.81449713763419429</v>
      </c>
      <c r="G414">
        <f t="shared" si="303"/>
        <v>561</v>
      </c>
      <c r="T414">
        <f t="shared" si="297"/>
        <v>0.56642264896245531</v>
      </c>
      <c r="U414">
        <f t="shared" si="304"/>
        <v>561</v>
      </c>
      <c r="DS414">
        <f t="shared" si="296"/>
        <v>0.99944771275301159</v>
      </c>
      <c r="DT414">
        <f t="shared" si="305"/>
        <v>411</v>
      </c>
      <c r="EI414">
        <f t="shared" si="299"/>
        <v>1</v>
      </c>
      <c r="EJ414">
        <f t="shared" si="306"/>
        <v>411</v>
      </c>
      <c r="EY414">
        <f t="shared" si="300"/>
        <v>0.76626231898137087</v>
      </c>
      <c r="EZ414">
        <f t="shared" si="307"/>
        <v>411</v>
      </c>
      <c r="FO414">
        <f t="shared" si="301"/>
        <v>1</v>
      </c>
      <c r="FP414">
        <f t="shared" si="308"/>
        <v>411</v>
      </c>
      <c r="FW414">
        <f t="shared" si="302"/>
        <v>1</v>
      </c>
      <c r="FX414">
        <f t="shared" si="309"/>
        <v>411</v>
      </c>
    </row>
    <row r="415" spans="6:180" x14ac:dyDescent="0.25">
      <c r="F415">
        <f t="shared" si="298"/>
        <v>0.81743384612600767</v>
      </c>
      <c r="G415">
        <f t="shared" si="303"/>
        <v>562</v>
      </c>
      <c r="T415">
        <f t="shared" si="297"/>
        <v>0.56885488356666203</v>
      </c>
      <c r="U415">
        <f t="shared" si="304"/>
        <v>562</v>
      </c>
      <c r="DS415">
        <f t="shared" si="296"/>
        <v>0.99947226727983451</v>
      </c>
      <c r="DT415">
        <f t="shared" si="305"/>
        <v>412</v>
      </c>
      <c r="EI415">
        <f t="shared" si="299"/>
        <v>1</v>
      </c>
      <c r="EJ415">
        <f t="shared" si="306"/>
        <v>412</v>
      </c>
      <c r="EY415">
        <f t="shared" si="300"/>
        <v>0.76870343482394299</v>
      </c>
      <c r="EZ415">
        <f t="shared" si="307"/>
        <v>412</v>
      </c>
      <c r="FO415">
        <f t="shared" si="301"/>
        <v>1</v>
      </c>
      <c r="FP415">
        <f t="shared" si="308"/>
        <v>412</v>
      </c>
      <c r="FW415">
        <f t="shared" si="302"/>
        <v>1</v>
      </c>
      <c r="FX415">
        <f t="shared" si="309"/>
        <v>412</v>
      </c>
    </row>
    <row r="416" spans="6:180" x14ac:dyDescent="0.25">
      <c r="F416">
        <f t="shared" si="298"/>
        <v>0.82034134530497083</v>
      </c>
      <c r="G416">
        <f t="shared" si="303"/>
        <v>563</v>
      </c>
      <c r="T416">
        <f t="shared" si="297"/>
        <v>0.571284509808063</v>
      </c>
      <c r="U416">
        <f t="shared" si="304"/>
        <v>563</v>
      </c>
      <c r="DS416">
        <f t="shared" si="296"/>
        <v>0.99949580839511831</v>
      </c>
      <c r="DT416">
        <f t="shared" si="305"/>
        <v>413</v>
      </c>
      <c r="EI416">
        <f t="shared" si="299"/>
        <v>1</v>
      </c>
      <c r="EJ416">
        <f t="shared" si="306"/>
        <v>413</v>
      </c>
      <c r="EY416">
        <f t="shared" si="300"/>
        <v>0.77113026381526062</v>
      </c>
      <c r="EZ416">
        <f t="shared" si="307"/>
        <v>413</v>
      </c>
      <c r="FO416">
        <f t="shared" si="301"/>
        <v>1</v>
      </c>
      <c r="FP416">
        <f t="shared" si="308"/>
        <v>413</v>
      </c>
      <c r="FW416">
        <f t="shared" si="302"/>
        <v>1</v>
      </c>
      <c r="FX416">
        <f t="shared" si="309"/>
        <v>413</v>
      </c>
    </row>
    <row r="417" spans="6:180" x14ac:dyDescent="0.25">
      <c r="F417">
        <f t="shared" si="298"/>
        <v>0.82321957501222343</v>
      </c>
      <c r="G417">
        <f t="shared" si="303"/>
        <v>564</v>
      </c>
      <c r="T417">
        <f t="shared" si="297"/>
        <v>0.57371143761694432</v>
      </c>
      <c r="U417">
        <f t="shared" si="304"/>
        <v>564</v>
      </c>
      <c r="DS417">
        <f t="shared" si="296"/>
        <v>0.99951837418714673</v>
      </c>
      <c r="DT417">
        <f t="shared" si="305"/>
        <v>414</v>
      </c>
      <c r="EI417">
        <f t="shared" si="299"/>
        <v>1</v>
      </c>
      <c r="EJ417">
        <f t="shared" si="306"/>
        <v>414</v>
      </c>
      <c r="EY417">
        <f t="shared" si="300"/>
        <v>0.77354273552804453</v>
      </c>
      <c r="EZ417">
        <f t="shared" si="307"/>
        <v>414</v>
      </c>
      <c r="FO417">
        <f t="shared" si="301"/>
        <v>1</v>
      </c>
      <c r="FP417">
        <f t="shared" si="308"/>
        <v>414</v>
      </c>
      <c r="FW417">
        <f t="shared" si="302"/>
        <v>1</v>
      </c>
      <c r="FX417">
        <f t="shared" si="309"/>
        <v>414</v>
      </c>
    </row>
    <row r="418" spans="6:180" x14ac:dyDescent="0.25">
      <c r="F418">
        <f t="shared" si="298"/>
        <v>0.82606848279012213</v>
      </c>
      <c r="G418">
        <f t="shared" si="303"/>
        <v>565</v>
      </c>
      <c r="T418">
        <f t="shared" si="297"/>
        <v>0.57613557723001652</v>
      </c>
      <c r="U418">
        <f t="shared" si="304"/>
        <v>565</v>
      </c>
      <c r="DS418">
        <f t="shared" si="296"/>
        <v>0.99954000148248345</v>
      </c>
      <c r="DT418">
        <f t="shared" si="305"/>
        <v>415</v>
      </c>
      <c r="EI418">
        <f t="shared" si="299"/>
        <v>1</v>
      </c>
      <c r="EJ418">
        <f t="shared" si="306"/>
        <v>415</v>
      </c>
      <c r="EY418">
        <f t="shared" si="300"/>
        <v>0.775940781779624</v>
      </c>
      <c r="EZ418">
        <f t="shared" si="307"/>
        <v>415</v>
      </c>
      <c r="FO418">
        <f t="shared" si="301"/>
        <v>1</v>
      </c>
      <c r="FP418">
        <f t="shared" si="308"/>
        <v>415</v>
      </c>
      <c r="FW418">
        <f t="shared" si="302"/>
        <v>1</v>
      </c>
      <c r="FX418">
        <f t="shared" si="309"/>
        <v>415</v>
      </c>
    </row>
    <row r="419" spans="6:180" x14ac:dyDescent="0.25">
      <c r="F419">
        <f t="shared" si="298"/>
        <v>0.8288880238233256</v>
      </c>
      <c r="G419">
        <f t="shared" si="303"/>
        <v>566</v>
      </c>
      <c r="T419">
        <f t="shared" si="297"/>
        <v>0.57855683920036682</v>
      </c>
      <c r="U419">
        <f t="shared" si="304"/>
        <v>566</v>
      </c>
      <c r="DS419">
        <f t="shared" si="296"/>
        <v>0.99956072588043365</v>
      </c>
      <c r="DT419">
        <f t="shared" si="305"/>
        <v>416</v>
      </c>
      <c r="EI419">
        <f t="shared" si="299"/>
        <v>1</v>
      </c>
      <c r="EJ419">
        <f t="shared" si="306"/>
        <v>416</v>
      </c>
      <c r="EY419">
        <f t="shared" si="300"/>
        <v>0.77832433663160749</v>
      </c>
      <c r="EZ419">
        <f t="shared" si="307"/>
        <v>416</v>
      </c>
      <c r="FO419">
        <f t="shared" si="301"/>
        <v>1</v>
      </c>
      <c r="FP419">
        <f t="shared" si="308"/>
        <v>416</v>
      </c>
      <c r="FW419">
        <f t="shared" si="302"/>
        <v>1</v>
      </c>
      <c r="FX419">
        <f t="shared" si="309"/>
        <v>416</v>
      </c>
    </row>
    <row r="420" spans="6:180" x14ac:dyDescent="0.25">
      <c r="F420">
        <f t="shared" si="298"/>
        <v>0.83167816087677549</v>
      </c>
      <c r="G420">
        <f t="shared" si="303"/>
        <v>567</v>
      </c>
      <c r="T420">
        <f t="shared" si="297"/>
        <v>0.58097513440735116</v>
      </c>
      <c r="U420">
        <f t="shared" si="304"/>
        <v>567</v>
      </c>
      <c r="DS420">
        <f t="shared" si="296"/>
        <v>0.99958058178686737</v>
      </c>
      <c r="DT420">
        <f t="shared" si="305"/>
        <v>417</v>
      </c>
      <c r="EI420">
        <f t="shared" si="299"/>
        <v>1</v>
      </c>
      <c r="EJ420">
        <f t="shared" si="306"/>
        <v>417</v>
      </c>
      <c r="EY420">
        <f t="shared" si="300"/>
        <v>0.78069333638898475</v>
      </c>
      <c r="EZ420">
        <f t="shared" si="307"/>
        <v>417</v>
      </c>
      <c r="FO420">
        <f t="shared" si="301"/>
        <v>1</v>
      </c>
      <c r="FP420">
        <f t="shared" si="308"/>
        <v>417</v>
      </c>
      <c r="FW420">
        <f t="shared" si="302"/>
        <v>1</v>
      </c>
      <c r="FX420">
        <f t="shared" si="309"/>
        <v>417</v>
      </c>
    </row>
    <row r="421" spans="6:180" x14ac:dyDescent="0.25">
      <c r="F421">
        <f t="shared" si="298"/>
        <v>0.8344388642306404</v>
      </c>
      <c r="G421">
        <f t="shared" si="303"/>
        <v>568</v>
      </c>
      <c r="T421">
        <f t="shared" si="297"/>
        <v>0.58339037406642436</v>
      </c>
      <c r="U421">
        <f t="shared" si="304"/>
        <v>568</v>
      </c>
      <c r="DS421">
        <f t="shared" si="296"/>
        <v>0.99959960244740476</v>
      </c>
      <c r="DT421">
        <f t="shared" si="305"/>
        <v>418</v>
      </c>
      <c r="EI421">
        <f t="shared" si="299"/>
        <v>1</v>
      </c>
      <c r="EJ421">
        <f t="shared" si="306"/>
        <v>418</v>
      </c>
      <c r="EY421">
        <f t="shared" si="300"/>
        <v>0.78304771959866137</v>
      </c>
      <c r="EZ421">
        <f t="shared" si="307"/>
        <v>418</v>
      </c>
      <c r="FO421">
        <f t="shared" si="301"/>
        <v>1</v>
      </c>
      <c r="FP421">
        <f t="shared" si="308"/>
        <v>418</v>
      </c>
      <c r="FW421">
        <f t="shared" si="302"/>
        <v>1</v>
      </c>
      <c r="FX421">
        <f t="shared" si="309"/>
        <v>418</v>
      </c>
    </row>
    <row r="422" spans="6:180" x14ac:dyDescent="0.25">
      <c r="F422">
        <f t="shared" si="298"/>
        <v>0.83717011161229749</v>
      </c>
      <c r="G422">
        <f t="shared" si="303"/>
        <v>569</v>
      </c>
      <c r="T422">
        <f t="shared" si="297"/>
        <v>0.58580246973890771</v>
      </c>
      <c r="U422">
        <f t="shared" si="304"/>
        <v>569</v>
      </c>
      <c r="DS422">
        <f t="shared" si="296"/>
        <v>0.9996178199799638</v>
      </c>
      <c r="DT422">
        <f t="shared" si="305"/>
        <v>419</v>
      </c>
      <c r="EI422">
        <f t="shared" si="299"/>
        <v>1</v>
      </c>
      <c r="EJ422">
        <f t="shared" si="306"/>
        <v>419</v>
      </c>
      <c r="EY422">
        <f t="shared" si="300"/>
        <v>0.78538742704743369</v>
      </c>
      <c r="EZ422">
        <f t="shared" si="307"/>
        <v>419</v>
      </c>
      <c r="FO422">
        <f t="shared" si="301"/>
        <v>1</v>
      </c>
      <c r="FP422">
        <f t="shared" si="308"/>
        <v>419</v>
      </c>
      <c r="FW422">
        <f t="shared" si="302"/>
        <v>1</v>
      </c>
      <c r="FX422">
        <f t="shared" si="309"/>
        <v>419</v>
      </c>
    </row>
    <row r="423" spans="6:180" x14ac:dyDescent="0.25">
      <c r="F423">
        <f t="shared" si="298"/>
        <v>0.83987188812541969</v>
      </c>
      <c r="G423">
        <f t="shared" si="303"/>
        <v>570</v>
      </c>
      <c r="T423">
        <f t="shared" si="297"/>
        <v>0.58821133334169062</v>
      </c>
      <c r="U423">
        <f t="shared" si="304"/>
        <v>570</v>
      </c>
      <c r="DS423">
        <f t="shared" si="296"/>
        <v>0.99963526540666847</v>
      </c>
      <c r="DT423">
        <f t="shared" si="305"/>
        <v>420</v>
      </c>
      <c r="EI423">
        <f t="shared" si="299"/>
        <v>1</v>
      </c>
      <c r="EJ423">
        <f t="shared" si="306"/>
        <v>420</v>
      </c>
      <c r="EY423">
        <f t="shared" si="300"/>
        <v>0.78771240175940349</v>
      </c>
      <c r="EZ423">
        <f t="shared" si="307"/>
        <v>420</v>
      </c>
      <c r="FO423">
        <f t="shared" si="301"/>
        <v>1</v>
      </c>
      <c r="FP423">
        <f t="shared" si="308"/>
        <v>420</v>
      </c>
      <c r="FW423">
        <f t="shared" si="302"/>
        <v>1</v>
      </c>
      <c r="FX423">
        <f t="shared" si="309"/>
        <v>420</v>
      </c>
    </row>
    <row r="424" spans="6:180" x14ac:dyDescent="0.25">
      <c r="F424">
        <f t="shared" si="298"/>
        <v>0.84254418617624582</v>
      </c>
      <c r="G424">
        <f t="shared" si="303"/>
        <v>571</v>
      </c>
      <c r="T424">
        <f t="shared" si="297"/>
        <v>0.59061687715686551</v>
      </c>
      <c r="U424">
        <f t="shared" si="304"/>
        <v>571</v>
      </c>
      <c r="DS424">
        <f t="shared" si="296"/>
        <v>0.99965196868512141</v>
      </c>
      <c r="DT424">
        <f t="shared" si="305"/>
        <v>421</v>
      </c>
      <c r="EI424">
        <f t="shared" si="299"/>
        <v>1</v>
      </c>
      <c r="EJ424">
        <f t="shared" si="306"/>
        <v>421</v>
      </c>
      <c r="EY424">
        <f t="shared" si="300"/>
        <v>0.7900225889928415</v>
      </c>
      <c r="EZ424">
        <f t="shared" si="307"/>
        <v>421</v>
      </c>
      <c r="FO424">
        <f t="shared" si="301"/>
        <v>1</v>
      </c>
      <c r="FP424">
        <f t="shared" si="308"/>
        <v>421</v>
      </c>
      <c r="FW424">
        <f t="shared" si="302"/>
        <v>1</v>
      </c>
      <c r="FX424">
        <f t="shared" si="309"/>
        <v>421</v>
      </c>
    </row>
    <row r="425" spans="6:180" x14ac:dyDescent="0.25">
      <c r="F425">
        <f t="shared" si="298"/>
        <v>0.84518700539710689</v>
      </c>
      <c r="G425">
        <f t="shared" si="303"/>
        <v>572</v>
      </c>
      <c r="T425">
        <f t="shared" si="297"/>
        <v>0.59301901384129363</v>
      </c>
      <c r="U425">
        <f t="shared" si="304"/>
        <v>572</v>
      </c>
      <c r="DS425">
        <f t="shared" si="296"/>
        <v>0.99966795873904069</v>
      </c>
      <c r="DT425">
        <f t="shared" si="305"/>
        <v>422</v>
      </c>
      <c r="EI425">
        <f t="shared" si="299"/>
        <v>1</v>
      </c>
      <c r="EJ425">
        <f t="shared" si="306"/>
        <v>422</v>
      </c>
      <c r="EY425">
        <f t="shared" si="300"/>
        <v>0.79231793623650026</v>
      </c>
      <c r="EZ425">
        <f t="shared" si="307"/>
        <v>422</v>
      </c>
      <c r="FO425">
        <f t="shared" si="301"/>
        <v>1</v>
      </c>
      <c r="FP425">
        <f t="shared" si="308"/>
        <v>422</v>
      </c>
      <c r="FW425">
        <f t="shared" si="302"/>
        <v>1</v>
      </c>
      <c r="FX425">
        <f t="shared" si="309"/>
        <v>422</v>
      </c>
    </row>
    <row r="426" spans="6:180" x14ac:dyDescent="0.25">
      <c r="F426">
        <f t="shared" si="298"/>
        <v>0.84780035256728381</v>
      </c>
      <c r="G426">
        <f t="shared" si="303"/>
        <v>573</v>
      </c>
      <c r="T426">
        <f t="shared" si="297"/>
        <v>0.59541765643610078</v>
      </c>
      <c r="U426">
        <f t="shared" si="304"/>
        <v>573</v>
      </c>
      <c r="DS426">
        <f t="shared" si="296"/>
        <v>0.99968326348826297</v>
      </c>
      <c r="DT426">
        <f t="shared" si="305"/>
        <v>423</v>
      </c>
      <c r="EI426">
        <f t="shared" si="299"/>
        <v>1</v>
      </c>
      <c r="EJ426">
        <f t="shared" si="306"/>
        <v>423</v>
      </c>
      <c r="EY426">
        <f t="shared" si="300"/>
        <v>0.79459839320538317</v>
      </c>
      <c r="EZ426">
        <f t="shared" si="307"/>
        <v>423</v>
      </c>
      <c r="FO426">
        <f t="shared" si="301"/>
        <v>1</v>
      </c>
      <c r="FP426">
        <f t="shared" si="308"/>
        <v>423</v>
      </c>
      <c r="FW426">
        <f t="shared" si="302"/>
        <v>1</v>
      </c>
      <c r="FX426">
        <f t="shared" si="309"/>
        <v>423</v>
      </c>
    </row>
    <row r="427" spans="6:180" x14ac:dyDescent="0.25">
      <c r="F427">
        <f t="shared" si="298"/>
        <v>0.85038424153127612</v>
      </c>
      <c r="G427">
        <f t="shared" si="303"/>
        <v>574</v>
      </c>
      <c r="T427">
        <f t="shared" si="297"/>
        <v>0.59781271837610073</v>
      </c>
      <c r="U427">
        <f t="shared" si="304"/>
        <v>574</v>
      </c>
      <c r="DS427">
        <f t="shared" si="296"/>
        <v>0.99969790987811735</v>
      </c>
      <c r="DT427">
        <f t="shared" si="305"/>
        <v>424</v>
      </c>
      <c r="EI427">
        <f t="shared" si="299"/>
        <v>1</v>
      </c>
      <c r="EJ427">
        <f t="shared" si="306"/>
        <v>424</v>
      </c>
      <c r="EY427">
        <f t="shared" si="300"/>
        <v>0.7968639118359746</v>
      </c>
      <c r="EZ427">
        <f t="shared" si="307"/>
        <v>424</v>
      </c>
      <c r="FO427">
        <f t="shared" si="301"/>
        <v>1</v>
      </c>
      <c r="FP427">
        <f t="shared" si="308"/>
        <v>424</v>
      </c>
      <c r="FW427">
        <f t="shared" si="302"/>
        <v>1</v>
      </c>
      <c r="FX427">
        <f t="shared" si="309"/>
        <v>424</v>
      </c>
    </row>
    <row r="428" spans="6:180" x14ac:dyDescent="0.25">
      <c r="F428">
        <f t="shared" si="298"/>
        <v>0.85293869311455783</v>
      </c>
      <c r="G428">
        <f t="shared" si="303"/>
        <v>575</v>
      </c>
      <c r="T428">
        <f t="shared" si="297"/>
        <v>0.60020411349914449</v>
      </c>
      <c r="U428">
        <f t="shared" si="304"/>
        <v>575</v>
      </c>
      <c r="DS428">
        <f t="shared" si="296"/>
        <v>0.99971192390817054</v>
      </c>
      <c r="DT428">
        <f t="shared" si="305"/>
        <v>425</v>
      </c>
      <c r="EI428">
        <f t="shared" si="299"/>
        <v>1</v>
      </c>
      <c r="EJ428">
        <f t="shared" si="306"/>
        <v>425</v>
      </c>
      <c r="EY428">
        <f t="shared" si="300"/>
        <v>0.79911444628093364</v>
      </c>
      <c r="EZ428">
        <f t="shared" si="307"/>
        <v>425</v>
      </c>
      <c r="FO428">
        <f t="shared" si="301"/>
        <v>1</v>
      </c>
      <c r="FP428">
        <f t="shared" si="308"/>
        <v>425</v>
      </c>
      <c r="FW428">
        <f t="shared" si="302"/>
        <v>1</v>
      </c>
      <c r="FX428">
        <f t="shared" si="309"/>
        <v>425</v>
      </c>
    </row>
    <row r="429" spans="6:180" x14ac:dyDescent="0.25">
      <c r="F429">
        <f t="shared" si="298"/>
        <v>0.85546373503689987</v>
      </c>
      <c r="G429">
        <f t="shared" si="303"/>
        <v>576</v>
      </c>
      <c r="T429">
        <f t="shared" si="297"/>
        <v>0.60259175605539417</v>
      </c>
      <c r="U429">
        <f t="shared" si="304"/>
        <v>576</v>
      </c>
      <c r="DS429">
        <f t="shared" si="296"/>
        <v>0.99972533066034897</v>
      </c>
      <c r="DT429">
        <f t="shared" si="305"/>
        <v>426</v>
      </c>
      <c r="EI429">
        <f t="shared" si="299"/>
        <v>1</v>
      </c>
      <c r="EJ429">
        <f t="shared" si="306"/>
        <v>426</v>
      </c>
      <c r="EY429">
        <f t="shared" si="300"/>
        <v>0.80134995290326083</v>
      </c>
      <c r="EZ429">
        <f t="shared" si="307"/>
        <v>426</v>
      </c>
      <c r="FO429">
        <f t="shared" si="301"/>
        <v>1</v>
      </c>
      <c r="FP429">
        <f t="shared" si="308"/>
        <v>426</v>
      </c>
      <c r="FW429">
        <f t="shared" si="302"/>
        <v>1</v>
      </c>
      <c r="FX429">
        <f t="shared" si="309"/>
        <v>426</v>
      </c>
    </row>
    <row r="430" spans="6:180" x14ac:dyDescent="0.25">
      <c r="F430">
        <f t="shared" si="298"/>
        <v>0.85795940182334096</v>
      </c>
      <c r="G430">
        <f t="shared" si="303"/>
        <v>577</v>
      </c>
      <c r="T430">
        <f t="shared" si="297"/>
        <v>0.60497556071651959</v>
      </c>
      <c r="U430">
        <f t="shared" si="304"/>
        <v>577</v>
      </c>
      <c r="DS430">
        <f t="shared" si="296"/>
        <v>0.99973815432644186</v>
      </c>
      <c r="DT430">
        <f t="shared" si="305"/>
        <v>427</v>
      </c>
      <c r="EI430">
        <f t="shared" si="299"/>
        <v>1</v>
      </c>
      <c r="EJ430">
        <f t="shared" si="306"/>
        <v>427</v>
      </c>
      <c r="EY430">
        <f t="shared" si="300"/>
        <v>0.80357039026993904</v>
      </c>
      <c r="EZ430">
        <f t="shared" si="307"/>
        <v>427</v>
      </c>
      <c r="FO430">
        <f t="shared" si="301"/>
        <v>1</v>
      </c>
      <c r="FP430">
        <f t="shared" si="308"/>
        <v>427</v>
      </c>
      <c r="FW430">
        <f t="shared" si="302"/>
        <v>1</v>
      </c>
      <c r="FX430">
        <f t="shared" si="309"/>
        <v>427</v>
      </c>
    </row>
    <row r="431" spans="6:180" x14ac:dyDescent="0.25">
      <c r="F431">
        <f t="shared" si="298"/>
        <v>0.86042573471288564</v>
      </c>
      <c r="G431">
        <f t="shared" si="303"/>
        <v>578</v>
      </c>
      <c r="T431">
        <f t="shared" si="297"/>
        <v>0.60735544258481566</v>
      </c>
      <c r="U431">
        <f t="shared" si="304"/>
        <v>578</v>
      </c>
      <c r="DS431">
        <f t="shared" si="296"/>
        <v>0.99975041823498811</v>
      </c>
      <c r="DT431">
        <f t="shared" si="305"/>
        <v>428</v>
      </c>
      <c r="EI431">
        <f t="shared" si="299"/>
        <v>1</v>
      </c>
      <c r="EJ431">
        <f t="shared" si="306"/>
        <v>428</v>
      </c>
      <c r="EY431">
        <f t="shared" si="300"/>
        <v>0.80577571914505663</v>
      </c>
      <c r="EZ431">
        <f t="shared" si="307"/>
        <v>428</v>
      </c>
      <c r="FO431">
        <f t="shared" si="301"/>
        <v>1</v>
      </c>
      <c r="FP431">
        <f t="shared" si="308"/>
        <v>428</v>
      </c>
      <c r="FW431">
        <f t="shared" si="302"/>
        <v>1</v>
      </c>
      <c r="FX431">
        <f t="shared" si="309"/>
        <v>428</v>
      </c>
    </row>
    <row r="432" spans="6:180" x14ac:dyDescent="0.25">
      <c r="F432">
        <f t="shared" si="298"/>
        <v>0.86286278156501117</v>
      </c>
      <c r="G432">
        <f t="shared" si="303"/>
        <v>579</v>
      </c>
      <c r="T432">
        <f t="shared" si="297"/>
        <v>0.60973131720224005</v>
      </c>
      <c r="U432">
        <f t="shared" si="304"/>
        <v>579</v>
      </c>
      <c r="DS432">
        <f t="shared" ref="DS432:DS443" si="310">_xlfn.NORM.DIST(DT432,DQ$3,DR$3,TRUE)</f>
        <v>0.99976214487755433</v>
      </c>
      <c r="DT432">
        <f t="shared" si="305"/>
        <v>429</v>
      </c>
      <c r="EI432">
        <f t="shared" si="299"/>
        <v>1</v>
      </c>
      <c r="EJ432">
        <f t="shared" si="306"/>
        <v>429</v>
      </c>
      <c r="EY432">
        <f t="shared" si="300"/>
        <v>0.80796590248241751</v>
      </c>
      <c r="EZ432">
        <f t="shared" si="307"/>
        <v>429</v>
      </c>
      <c r="FO432">
        <f t="shared" si="301"/>
        <v>1</v>
      </c>
      <c r="FP432">
        <f t="shared" si="308"/>
        <v>429</v>
      </c>
      <c r="FW432">
        <f t="shared" si="302"/>
        <v>1</v>
      </c>
      <c r="FX432">
        <f t="shared" si="309"/>
        <v>429</v>
      </c>
    </row>
    <row r="433" spans="6:180" x14ac:dyDescent="0.25">
      <c r="F433">
        <f t="shared" si="298"/>
        <v>0.86527059676406837</v>
      </c>
      <c r="G433">
        <f t="shared" si="303"/>
        <v>580</v>
      </c>
      <c r="T433">
        <f t="shared" si="297"/>
        <v>0.6121031005593679</v>
      </c>
      <c r="U433">
        <f t="shared" si="304"/>
        <v>580</v>
      </c>
      <c r="DS433">
        <f t="shared" si="310"/>
        <v>0.99977335593440653</v>
      </c>
      <c r="DT433">
        <f t="shared" si="305"/>
        <v>430</v>
      </c>
      <c r="EI433">
        <f t="shared" si="299"/>
        <v>1</v>
      </c>
      <c r="EJ433">
        <f t="shared" si="306"/>
        <v>430</v>
      </c>
      <c r="EY433">
        <f t="shared" si="300"/>
        <v>0.81014090541764394</v>
      </c>
      <c r="EZ433">
        <f t="shared" si="307"/>
        <v>430</v>
      </c>
      <c r="FO433">
        <f t="shared" si="301"/>
        <v>1</v>
      </c>
      <c r="FP433">
        <f t="shared" si="308"/>
        <v>430</v>
      </c>
      <c r="FW433">
        <f t="shared" si="302"/>
        <v>1</v>
      </c>
      <c r="FX433">
        <f t="shared" si="309"/>
        <v>430</v>
      </c>
    </row>
    <row r="434" spans="6:180" x14ac:dyDescent="0.25">
      <c r="F434">
        <f t="shared" si="298"/>
        <v>0.86764924112165465</v>
      </c>
      <c r="G434">
        <f t="shared" si="303"/>
        <v>581</v>
      </c>
      <c r="T434">
        <f t="shared" si="297"/>
        <v>0.61447070910426294</v>
      </c>
      <c r="U434">
        <f t="shared" si="304"/>
        <v>581</v>
      </c>
      <c r="DS434">
        <f t="shared" si="310"/>
        <v>0.99978407229958433</v>
      </c>
      <c r="DT434">
        <f t="shared" si="305"/>
        <v>431</v>
      </c>
      <c r="EI434">
        <f t="shared" si="299"/>
        <v>1</v>
      </c>
      <c r="EJ434">
        <f t="shared" si="306"/>
        <v>431</v>
      </c>
      <c r="EY434">
        <f t="shared" si="300"/>
        <v>0.81230069525977933</v>
      </c>
      <c r="EZ434">
        <f t="shared" si="307"/>
        <v>431</v>
      </c>
      <c r="FO434">
        <f t="shared" si="301"/>
        <v>1</v>
      </c>
      <c r="FP434">
        <f t="shared" si="308"/>
        <v>431</v>
      </c>
      <c r="FW434">
        <f t="shared" si="302"/>
        <v>1</v>
      </c>
      <c r="FX434">
        <f t="shared" si="309"/>
        <v>431</v>
      </c>
    </row>
    <row r="435" spans="6:180" x14ac:dyDescent="0.25">
      <c r="F435">
        <f t="shared" si="298"/>
        <v>0.86999878177704637</v>
      </c>
      <c r="G435">
        <f t="shared" si="303"/>
        <v>582</v>
      </c>
      <c r="T435">
        <f t="shared" si="297"/>
        <v>0.61683405975126437</v>
      </c>
      <c r="U435">
        <f t="shared" si="304"/>
        <v>582</v>
      </c>
      <c r="DS435">
        <f t="shared" si="310"/>
        <v>0.999794314105381</v>
      </c>
      <c r="DT435">
        <f t="shared" si="305"/>
        <v>432</v>
      </c>
      <c r="EI435">
        <f t="shared" si="299"/>
        <v>1</v>
      </c>
      <c r="EJ435">
        <f t="shared" si="306"/>
        <v>432</v>
      </c>
      <c r="EY435">
        <f t="shared" si="300"/>
        <v>0.81444524148239439</v>
      </c>
      <c r="EZ435">
        <f t="shared" si="307"/>
        <v>432</v>
      </c>
      <c r="FO435">
        <f t="shared" si="301"/>
        <v>1</v>
      </c>
      <c r="FP435">
        <f t="shared" si="308"/>
        <v>432</v>
      </c>
      <c r="FW435">
        <f t="shared" si="302"/>
        <v>1</v>
      </c>
      <c r="FX435">
        <f t="shared" si="309"/>
        <v>432</v>
      </c>
    </row>
    <row r="436" spans="6:180" x14ac:dyDescent="0.25">
      <c r="F436">
        <f t="shared" si="298"/>
        <v>0.87231929209577252</v>
      </c>
      <c r="G436">
        <f t="shared" si="303"/>
        <v>583</v>
      </c>
      <c r="T436">
        <f t="shared" si="297"/>
        <v>0.61919306988968537</v>
      </c>
      <c r="U436">
        <f t="shared" si="304"/>
        <v>583</v>
      </c>
      <c r="DS436">
        <f t="shared" si="310"/>
        <v>0.99980410074623649</v>
      </c>
      <c r="DT436">
        <f t="shared" si="305"/>
        <v>433</v>
      </c>
      <c r="EI436">
        <f t="shared" si="299"/>
        <v>1</v>
      </c>
      <c r="EJ436">
        <f t="shared" si="306"/>
        <v>433</v>
      </c>
      <c r="EY436">
        <f t="shared" si="300"/>
        <v>0.8165745157142057</v>
      </c>
      <c r="EZ436">
        <f t="shared" si="307"/>
        <v>433</v>
      </c>
      <c r="FO436">
        <f t="shared" si="301"/>
        <v>1</v>
      </c>
      <c r="FP436">
        <f t="shared" si="308"/>
        <v>433</v>
      </c>
      <c r="FW436">
        <f t="shared" si="302"/>
        <v>1</v>
      </c>
      <c r="FX436">
        <f t="shared" si="309"/>
        <v>433</v>
      </c>
    </row>
    <row r="437" spans="6:180" x14ac:dyDescent="0.25">
      <c r="F437">
        <f t="shared" si="298"/>
        <v>0.87461085156641327</v>
      </c>
      <c r="G437">
        <f t="shared" si="303"/>
        <v>584</v>
      </c>
      <c r="T437">
        <f t="shared" si="297"/>
        <v>0.62154765739242479</v>
      </c>
      <c r="U437">
        <f t="shared" si="304"/>
        <v>584</v>
      </c>
      <c r="DS437">
        <f t="shared" si="310"/>
        <v>0.99981345090205109</v>
      </c>
      <c r="DT437">
        <f t="shared" si="305"/>
        <v>434</v>
      </c>
      <c r="EI437">
        <f t="shared" si="299"/>
        <v>1</v>
      </c>
      <c r="EJ437">
        <f t="shared" si="306"/>
        <v>434</v>
      </c>
      <c r="EY437">
        <f t="shared" si="300"/>
        <v>0.81868849172921254</v>
      </c>
      <c r="EZ437">
        <f t="shared" si="307"/>
        <v>434</v>
      </c>
      <c r="FO437">
        <f t="shared" si="301"/>
        <v>1</v>
      </c>
      <c r="FP437">
        <f t="shared" si="308"/>
        <v>434</v>
      </c>
      <c r="FW437">
        <f t="shared" si="302"/>
        <v>1</v>
      </c>
      <c r="FX437">
        <f t="shared" si="309"/>
        <v>434</v>
      </c>
    </row>
    <row r="438" spans="6:180" x14ac:dyDescent="0.25">
      <c r="F438">
        <f t="shared" si="298"/>
        <v>0.87687354569570997</v>
      </c>
      <c r="G438">
        <f t="shared" si="303"/>
        <v>585</v>
      </c>
      <c r="T438">
        <f t="shared" si="297"/>
        <v>0.62389774062448822</v>
      </c>
      <c r="U438">
        <f t="shared" si="304"/>
        <v>585</v>
      </c>
      <c r="DS438">
        <f t="shared" si="310"/>
        <v>0.99982238256092504</v>
      </c>
      <c r="DT438">
        <f t="shared" si="305"/>
        <v>435</v>
      </c>
      <c r="EI438">
        <f t="shared" si="299"/>
        <v>1</v>
      </c>
      <c r="EJ438">
        <f t="shared" si="306"/>
        <v>435</v>
      </c>
      <c r="EY438">
        <f t="shared" si="300"/>
        <v>0.82078714543635667</v>
      </c>
      <c r="EZ438">
        <f t="shared" si="307"/>
        <v>435</v>
      </c>
      <c r="FO438">
        <f t="shared" si="301"/>
        <v>1</v>
      </c>
      <c r="FP438">
        <f t="shared" si="308"/>
        <v>435</v>
      </c>
      <c r="FW438">
        <f t="shared" si="302"/>
        <v>1</v>
      </c>
      <c r="FX438">
        <f t="shared" si="309"/>
        <v>435</v>
      </c>
    </row>
    <row r="439" spans="6:180" x14ac:dyDescent="0.25">
      <c r="F439">
        <f t="shared" si="298"/>
        <v>0.87910746590206701</v>
      </c>
      <c r="G439">
        <f t="shared" si="303"/>
        <v>586</v>
      </c>
      <c r="T439">
        <f t="shared" si="297"/>
        <v>0.62624323845141805</v>
      </c>
      <c r="U439">
        <f t="shared" si="304"/>
        <v>586</v>
      </c>
      <c r="DS439">
        <f t="shared" si="310"/>
        <v>0.99983091304133165</v>
      </c>
      <c r="DT439">
        <f t="shared" si="305"/>
        <v>436</v>
      </c>
      <c r="EI439">
        <f t="shared" si="299"/>
        <v>1</v>
      </c>
      <c r="EJ439">
        <f t="shared" si="306"/>
        <v>436</v>
      </c>
      <c r="EY439">
        <f t="shared" si="300"/>
        <v>0.8228704548687138</v>
      </c>
      <c r="EZ439">
        <f t="shared" si="307"/>
        <v>436</v>
      </c>
      <c r="FO439">
        <f t="shared" si="301"/>
        <v>1</v>
      </c>
      <c r="FP439">
        <f t="shared" si="308"/>
        <v>436</v>
      </c>
      <c r="FW439">
        <f t="shared" si="302"/>
        <v>1</v>
      </c>
      <c r="FX439">
        <f t="shared" si="309"/>
        <v>436</v>
      </c>
    </row>
    <row r="440" spans="6:180" x14ac:dyDescent="0.25">
      <c r="F440">
        <f t="shared" si="298"/>
        <v>0.88131270940753559</v>
      </c>
      <c r="G440">
        <f t="shared" si="303"/>
        <v>587</v>
      </c>
      <c r="T440">
        <f t="shared" si="297"/>
        <v>0.62858407024763108</v>
      </c>
      <c r="U440">
        <f t="shared" si="304"/>
        <v>587</v>
      </c>
      <c r="DS440">
        <f t="shared" si="310"/>
        <v>0.99983905901373271</v>
      </c>
      <c r="DT440">
        <f t="shared" si="305"/>
        <v>437</v>
      </c>
      <c r="EI440">
        <f t="shared" si="299"/>
        <v>1</v>
      </c>
      <c r="EJ440">
        <f t="shared" si="306"/>
        <v>437</v>
      </c>
      <c r="EY440">
        <f t="shared" si="300"/>
        <v>0.82493840017222353</v>
      </c>
      <c r="EZ440">
        <f t="shared" si="307"/>
        <v>437</v>
      </c>
      <c r="FO440">
        <f t="shared" si="301"/>
        <v>1</v>
      </c>
      <c r="FP440">
        <f t="shared" si="308"/>
        <v>437</v>
      </c>
      <c r="FW440">
        <f t="shared" si="302"/>
        <v>1</v>
      </c>
      <c r="FX440">
        <f t="shared" si="309"/>
        <v>437</v>
      </c>
    </row>
    <row r="441" spans="6:180" x14ac:dyDescent="0.25">
      <c r="F441">
        <f t="shared" si="298"/>
        <v>0.88348937912835857</v>
      </c>
      <c r="G441">
        <f t="shared" si="303"/>
        <v>588</v>
      </c>
      <c r="T441">
        <f t="shared" si="297"/>
        <v>0.63092015590466177</v>
      </c>
      <c r="U441">
        <f t="shared" si="304"/>
        <v>588</v>
      </c>
      <c r="DS441">
        <f t="shared" si="310"/>
        <v>0.9998468365216413</v>
      </c>
      <c r="DT441">
        <f t="shared" si="305"/>
        <v>438</v>
      </c>
      <c r="EI441">
        <f t="shared" si="299"/>
        <v>1</v>
      </c>
      <c r="EJ441">
        <f t="shared" si="306"/>
        <v>438</v>
      </c>
      <c r="EY441">
        <f t="shared" si="300"/>
        <v>0.82699096359396251</v>
      </c>
      <c r="EZ441">
        <f t="shared" si="307"/>
        <v>438</v>
      </c>
      <c r="FO441">
        <f t="shared" si="301"/>
        <v>1</v>
      </c>
      <c r="FP441">
        <f t="shared" si="308"/>
        <v>438</v>
      </c>
      <c r="FW441">
        <f t="shared" si="302"/>
        <v>1</v>
      </c>
      <c r="FX441">
        <f t="shared" si="309"/>
        <v>438</v>
      </c>
    </row>
    <row r="442" spans="6:180" x14ac:dyDescent="0.25">
      <c r="F442">
        <f t="shared" si="298"/>
        <v>0.88563758356416478</v>
      </c>
      <c r="G442">
        <f t="shared" si="303"/>
        <v>589</v>
      </c>
      <c r="T442">
        <f t="shared" si="297"/>
        <v>0.63325141583930988</v>
      </c>
      <c r="U442">
        <f t="shared" si="304"/>
        <v>589</v>
      </c>
      <c r="DS442">
        <f t="shared" si="310"/>
        <v>0.99985426100214125</v>
      </c>
      <c r="DT442">
        <f t="shared" si="305"/>
        <v>439</v>
      </c>
      <c r="EI442">
        <f t="shared" si="299"/>
        <v>1</v>
      </c>
      <c r="EJ442">
        <f t="shared" si="306"/>
        <v>439</v>
      </c>
      <c r="EY442">
        <f t="shared" si="300"/>
        <v>0.82902812946997095</v>
      </c>
      <c r="EZ442">
        <f t="shared" si="307"/>
        <v>439</v>
      </c>
      <c r="FO442">
        <f t="shared" si="301"/>
        <v>1</v>
      </c>
      <c r="FP442">
        <f t="shared" si="308"/>
        <v>439</v>
      </c>
      <c r="FW442">
        <f t="shared" si="302"/>
        <v>1</v>
      </c>
      <c r="FX442">
        <f t="shared" si="309"/>
        <v>439</v>
      </c>
    </row>
    <row r="443" spans="6:180" x14ac:dyDescent="0.25">
      <c r="F443">
        <f t="shared" si="298"/>
        <v>0.88775743668589568</v>
      </c>
      <c r="G443">
        <f t="shared" si="303"/>
        <v>590</v>
      </c>
      <c r="T443">
        <f t="shared" si="297"/>
        <v>0.63557777100169222</v>
      </c>
      <c r="U443">
        <f t="shared" si="304"/>
        <v>590</v>
      </c>
      <c r="DS443">
        <f t="shared" si="310"/>
        <v>0.99986134730587184</v>
      </c>
      <c r="DT443">
        <f t="shared" si="305"/>
        <v>440</v>
      </c>
      <c r="EI443">
        <f t="shared" si="299"/>
        <v>1</v>
      </c>
      <c r="EJ443">
        <f t="shared" si="306"/>
        <v>440</v>
      </c>
      <c r="EY443">
        <f t="shared" si="300"/>
        <v>0.83104988421263781</v>
      </c>
      <c r="EZ443">
        <f t="shared" si="307"/>
        <v>440</v>
      </c>
      <c r="FO443">
        <f t="shared" si="301"/>
        <v>1</v>
      </c>
      <c r="FP443">
        <f t="shared" si="308"/>
        <v>440</v>
      </c>
      <c r="FW443">
        <f t="shared" si="302"/>
        <v>1</v>
      </c>
      <c r="FX443">
        <f t="shared" si="309"/>
        <v>440</v>
      </c>
    </row>
    <row r="444" spans="6:180" x14ac:dyDescent="0.25">
      <c r="F444">
        <f t="shared" si="298"/>
        <v>0.88984905782254875</v>
      </c>
      <c r="G444">
        <f t="shared" si="303"/>
        <v>591</v>
      </c>
      <c r="T444">
        <f t="shared" si="297"/>
        <v>0.63789914288319505</v>
      </c>
      <c r="U444">
        <f t="shared" si="304"/>
        <v>591</v>
      </c>
      <c r="DS444">
        <f t="shared" ref="DS444:DS507" si="311">_xlfn.NORM.DIST(DT444,DQ$3,DR$3,TRUE)</f>
        <v>0.9998681097164841</v>
      </c>
      <c r="DT444">
        <f t="shared" si="305"/>
        <v>441</v>
      </c>
      <c r="EI444">
        <f t="shared" si="299"/>
        <v>1</v>
      </c>
      <c r="EJ444">
        <f t="shared" si="306"/>
        <v>441</v>
      </c>
      <c r="EY444">
        <f t="shared" si="300"/>
        <v>0.83305621629765114</v>
      </c>
      <c r="EZ444">
        <f t="shared" si="307"/>
        <v>441</v>
      </c>
      <c r="FO444">
        <f t="shared" si="301"/>
        <v>1</v>
      </c>
      <c r="FP444">
        <f t="shared" si="308"/>
        <v>441</v>
      </c>
      <c r="FW444">
        <f t="shared" si="302"/>
        <v>1</v>
      </c>
      <c r="FX444">
        <f t="shared" si="309"/>
        <v>441</v>
      </c>
    </row>
    <row r="445" spans="6:180" x14ac:dyDescent="0.25">
      <c r="F445">
        <f t="shared" si="298"/>
        <v>0.89191257154682224</v>
      </c>
      <c r="G445">
        <f t="shared" si="303"/>
        <v>592</v>
      </c>
      <c r="T445">
        <f t="shared" si="297"/>
        <v>0.64021545352432707</v>
      </c>
      <c r="U445">
        <f t="shared" si="304"/>
        <v>592</v>
      </c>
      <c r="DS445">
        <f t="shared" si="311"/>
        <v>0.99987456196957791</v>
      </c>
      <c r="DT445">
        <f t="shared" si="305"/>
        <v>442</v>
      </c>
      <c r="EI445">
        <f t="shared" si="299"/>
        <v>1</v>
      </c>
      <c r="EJ445">
        <f t="shared" si="306"/>
        <v>442</v>
      </c>
      <c r="EY445">
        <f t="shared" si="300"/>
        <v>0.83504711625052441</v>
      </c>
      <c r="EZ445">
        <f t="shared" si="307"/>
        <v>442</v>
      </c>
      <c r="FO445">
        <f t="shared" si="301"/>
        <v>1</v>
      </c>
      <c r="FP445">
        <f t="shared" si="308"/>
        <v>442</v>
      </c>
      <c r="FW445">
        <f t="shared" si="302"/>
        <v>1</v>
      </c>
      <c r="FX445">
        <f t="shared" si="309"/>
        <v>442</v>
      </c>
    </row>
    <row r="446" spans="6:180" x14ac:dyDescent="0.25">
      <c r="F446">
        <f t="shared" si="298"/>
        <v>0.89394810755974485</v>
      </c>
      <c r="G446">
        <f t="shared" si="303"/>
        <v>593</v>
      </c>
      <c r="T446">
        <f t="shared" si="297"/>
        <v>0.64252662552247308</v>
      </c>
      <c r="U446">
        <f t="shared" si="304"/>
        <v>593</v>
      </c>
      <c r="DS446">
        <f t="shared" si="311"/>
        <v>0.99988071727112882</v>
      </c>
      <c r="DT446">
        <f t="shared" si="305"/>
        <v>443</v>
      </c>
      <c r="EI446">
        <f t="shared" si="299"/>
        <v>1</v>
      </c>
      <c r="EJ446">
        <f t="shared" si="306"/>
        <v>443</v>
      </c>
      <c r="EY446">
        <f t="shared" si="300"/>
        <v>0.83702257663270152</v>
      </c>
      <c r="EZ446">
        <f t="shared" si="307"/>
        <v>443</v>
      </c>
      <c r="FO446">
        <f t="shared" si="301"/>
        <v>1</v>
      </c>
      <c r="FP446">
        <f t="shared" si="308"/>
        <v>443</v>
      </c>
      <c r="FW446">
        <f t="shared" si="302"/>
        <v>1</v>
      </c>
      <c r="FX446">
        <f t="shared" si="309"/>
        <v>443</v>
      </c>
    </row>
    <row r="447" spans="6:180" x14ac:dyDescent="0.25">
      <c r="F447">
        <f t="shared" si="298"/>
        <v>0.89595580057437263</v>
      </c>
      <c r="G447">
        <f t="shared" si="303"/>
        <v>594</v>
      </c>
      <c r="T447">
        <f t="shared" si="297"/>
        <v>0.64483258203954374</v>
      </c>
      <c r="U447">
        <f t="shared" si="304"/>
        <v>594</v>
      </c>
      <c r="DS447">
        <f t="shared" si="311"/>
        <v>0.99988658831541166</v>
      </c>
      <c r="DT447">
        <f t="shared" si="305"/>
        <v>444</v>
      </c>
      <c r="EI447">
        <f t="shared" si="299"/>
        <v>1</v>
      </c>
      <c r="EJ447">
        <f t="shared" si="306"/>
        <v>444</v>
      </c>
      <c r="EY447">
        <f t="shared" si="300"/>
        <v>0.83898259202725334</v>
      </c>
      <c r="EZ447">
        <f t="shared" si="307"/>
        <v>444</v>
      </c>
      <c r="FO447">
        <f t="shared" si="301"/>
        <v>1</v>
      </c>
      <c r="FP447">
        <f t="shared" si="308"/>
        <v>444</v>
      </c>
      <c r="FW447">
        <f t="shared" si="302"/>
        <v>1</v>
      </c>
      <c r="FX447">
        <f t="shared" si="309"/>
        <v>444</v>
      </c>
    </row>
    <row r="448" spans="6:180" x14ac:dyDescent="0.25">
      <c r="F448">
        <f t="shared" si="298"/>
        <v>0.89793579019863823</v>
      </c>
      <c r="G448">
        <f t="shared" si="303"/>
        <v>595</v>
      </c>
      <c r="T448">
        <f t="shared" si="297"/>
        <v>0.64713324680952322</v>
      </c>
      <c r="U448">
        <f t="shared" si="304"/>
        <v>595</v>
      </c>
      <c r="DS448">
        <f t="shared" si="311"/>
        <v>0.99989218730243068</v>
      </c>
      <c r="DT448">
        <f t="shared" si="305"/>
        <v>445</v>
      </c>
      <c r="EI448">
        <f t="shared" si="299"/>
        <v>1</v>
      </c>
      <c r="EJ448">
        <f t="shared" si="306"/>
        <v>445</v>
      </c>
      <c r="EY448">
        <f t="shared" si="300"/>
        <v>0.84092715902416837</v>
      </c>
      <c r="EZ448">
        <f t="shared" si="307"/>
        <v>445</v>
      </c>
      <c r="FO448">
        <f t="shared" si="301"/>
        <v>1</v>
      </c>
      <c r="FP448">
        <f t="shared" si="308"/>
        <v>445</v>
      </c>
      <c r="FW448">
        <f t="shared" si="302"/>
        <v>1</v>
      </c>
      <c r="FX448">
        <f t="shared" si="309"/>
        <v>445</v>
      </c>
    </row>
    <row r="449" spans="6:180" x14ac:dyDescent="0.25">
      <c r="F449">
        <f t="shared" si="298"/>
        <v>0.8998882208174328</v>
      </c>
      <c r="G449">
        <f t="shared" si="303"/>
        <v>596</v>
      </c>
      <c r="T449">
        <f t="shared" si="297"/>
        <v>0.64942854414591189</v>
      </c>
      <c r="U449">
        <f t="shared" si="304"/>
        <v>596</v>
      </c>
      <c r="DS449">
        <f t="shared" si="311"/>
        <v>0.99989752595486492</v>
      </c>
      <c r="DT449">
        <f t="shared" si="305"/>
        <v>446</v>
      </c>
      <c r="EI449">
        <f t="shared" si="299"/>
        <v>1</v>
      </c>
      <c r="EJ449">
        <f t="shared" si="306"/>
        <v>446</v>
      </c>
      <c r="EY449">
        <f t="shared" si="300"/>
        <v>0.84285627620525039</v>
      </c>
      <c r="EZ449">
        <f t="shared" si="307"/>
        <v>446</v>
      </c>
      <c r="FO449">
        <f t="shared" si="301"/>
        <v>1</v>
      </c>
      <c r="FP449">
        <f t="shared" si="308"/>
        <v>446</v>
      </c>
      <c r="FW449">
        <f t="shared" si="302"/>
        <v>1</v>
      </c>
      <c r="FX449">
        <f t="shared" si="309"/>
        <v>446</v>
      </c>
    </row>
    <row r="450" spans="6:180" x14ac:dyDescent="0.25">
      <c r="F450">
        <f t="shared" si="298"/>
        <v>0.90181324147400377</v>
      </c>
      <c r="G450">
        <f t="shared" si="303"/>
        <v>597</v>
      </c>
      <c r="T450">
        <f t="shared" si="297"/>
        <v>0.65171839894906336</v>
      </c>
      <c r="U450">
        <f t="shared" si="304"/>
        <v>597</v>
      </c>
      <c r="DS450">
        <f t="shared" si="311"/>
        <v>0.99990261553453652</v>
      </c>
      <c r="DT450">
        <f t="shared" si="305"/>
        <v>447</v>
      </c>
      <c r="EI450">
        <f t="shared" si="299"/>
        <v>1</v>
      </c>
      <c r="EJ450">
        <f t="shared" si="306"/>
        <v>447</v>
      </c>
      <c r="EY450">
        <f t="shared" si="300"/>
        <v>0.84476994412862594</v>
      </c>
      <c r="EZ450">
        <f t="shared" si="307"/>
        <v>447</v>
      </c>
      <c r="FO450">
        <f t="shared" si="301"/>
        <v>1</v>
      </c>
      <c r="FP450">
        <f t="shared" si="308"/>
        <v>447</v>
      </c>
      <c r="FW450">
        <f t="shared" si="302"/>
        <v>1</v>
      </c>
      <c r="FX450">
        <f t="shared" si="309"/>
        <v>447</v>
      </c>
    </row>
    <row r="451" spans="6:180" x14ac:dyDescent="0.25">
      <c r="F451">
        <f t="shared" si="298"/>
        <v>0.90371100575074903</v>
      </c>
      <c r="G451">
        <f t="shared" si="303"/>
        <v>598</v>
      </c>
      <c r="T451">
        <f t="shared" ref="T451:T514" si="312">_xlfn.NORM.DIST(U451,$R$3,$S$3,TRUE)</f>
        <v>0.65400273671341502</v>
      </c>
      <c r="U451">
        <f t="shared" si="304"/>
        <v>598</v>
      </c>
      <c r="DS451">
        <f t="shared" si="311"/>
        <v>0.99990746685841148</v>
      </c>
      <c r="DT451">
        <f t="shared" si="305"/>
        <v>448</v>
      </c>
      <c r="EI451">
        <f t="shared" si="299"/>
        <v>1</v>
      </c>
      <c r="EJ451">
        <f t="shared" si="306"/>
        <v>448</v>
      </c>
      <c r="EY451">
        <f t="shared" si="300"/>
        <v>0.84666816531287425</v>
      </c>
      <c r="EZ451">
        <f t="shared" si="307"/>
        <v>448</v>
      </c>
      <c r="FO451">
        <f t="shared" si="301"/>
        <v>1</v>
      </c>
      <c r="FP451">
        <f t="shared" si="308"/>
        <v>448</v>
      </c>
      <c r="FW451">
        <f t="shared" si="302"/>
        <v>1</v>
      </c>
      <c r="FX451">
        <f t="shared" si="309"/>
        <v>448</v>
      </c>
    </row>
    <row r="452" spans="6:180" x14ac:dyDescent="0.25">
      <c r="F452">
        <f t="shared" ref="F452:F515" si="313">_xlfn.NORM.DIST(G452,$D$3,$E$3,TRUE)</f>
        <v>0.90558167164948833</v>
      </c>
      <c r="G452">
        <f t="shared" si="303"/>
        <v>599</v>
      </c>
      <c r="T452">
        <f t="shared" si="312"/>
        <v>0.65628148353461047</v>
      </c>
      <c r="U452">
        <f t="shared" si="304"/>
        <v>599</v>
      </c>
      <c r="DS452">
        <f t="shared" si="311"/>
        <v>0.9999120903141423</v>
      </c>
      <c r="DT452">
        <f t="shared" si="305"/>
        <v>449</v>
      </c>
      <c r="EI452">
        <f t="shared" ref="EI452:EI515" si="314">_xlfn.NORM.DIST(EJ452,EG$3,EH$3,TRUE)</f>
        <v>1</v>
      </c>
      <c r="EJ452">
        <f t="shared" si="306"/>
        <v>449</v>
      </c>
      <c r="EY452">
        <f t="shared" ref="EY452:EY515" si="315">_xlfn.NORM.DIST(EZ452,EW$3,EX$3,TRUE)</f>
        <v>0.84855094422078414</v>
      </c>
      <c r="EZ452">
        <f t="shared" si="307"/>
        <v>449</v>
      </c>
      <c r="FO452">
        <f t="shared" ref="FO452:FO515" si="316">_xlfn.NORM.DIST(FP452,FM$3,FN$3,TRUE)</f>
        <v>1</v>
      </c>
      <c r="FP452">
        <f t="shared" si="308"/>
        <v>449</v>
      </c>
      <c r="FW452">
        <f t="shared" ref="FW452:FW515" si="317">_xlfn.NORM.DIST(FX452,FU$3,FV$3,TRUE)</f>
        <v>1</v>
      </c>
      <c r="FX452">
        <f t="shared" si="309"/>
        <v>449</v>
      </c>
    </row>
    <row r="453" spans="6:180" x14ac:dyDescent="0.25">
      <c r="F453">
        <f t="shared" si="313"/>
        <v>0.90742540147129147</v>
      </c>
      <c r="G453">
        <f t="shared" ref="G453:G516" si="318">G452+1</f>
        <v>600</v>
      </c>
      <c r="T453">
        <f t="shared" si="312"/>
        <v>0.6585545661165122</v>
      </c>
      <c r="U453">
        <f t="shared" ref="U453:U516" si="319">U452+1</f>
        <v>600</v>
      </c>
      <c r="DS453">
        <f t="shared" si="311"/>
        <v>0.99991649587515985</v>
      </c>
      <c r="DT453">
        <f t="shared" ref="DT453:DT516" si="320">DT452+1</f>
        <v>450</v>
      </c>
      <c r="EI453">
        <f t="shared" si="314"/>
        <v>1</v>
      </c>
      <c r="EJ453">
        <f t="shared" ref="EJ453:EJ516" si="321">EJ452+1</f>
        <v>450</v>
      </c>
      <c r="EY453">
        <f t="shared" si="315"/>
        <v>0.85041828724274837</v>
      </c>
      <c r="EZ453">
        <f t="shared" ref="EZ453:EZ516" si="322">EZ452+1</f>
        <v>450</v>
      </c>
      <c r="FO453">
        <f t="shared" si="316"/>
        <v>1</v>
      </c>
      <c r="FP453">
        <f t="shared" ref="FP453:FP516" si="323">FP452+1</f>
        <v>450</v>
      </c>
      <c r="FW453">
        <f t="shared" si="317"/>
        <v>1</v>
      </c>
      <c r="FX453">
        <f t="shared" ref="FX453:FX516" si="324">FX452+1</f>
        <v>450</v>
      </c>
    </row>
    <row r="454" spans="6:180" x14ac:dyDescent="0.25">
      <c r="F454">
        <f t="shared" si="313"/>
        <v>0.90924236169594275</v>
      </c>
      <c r="G454">
        <f t="shared" si="318"/>
        <v>601</v>
      </c>
      <c r="T454">
        <f t="shared" si="312"/>
        <v>0.66082191177810534</v>
      </c>
      <c r="U454">
        <f t="shared" si="319"/>
        <v>601</v>
      </c>
      <c r="DS454">
        <f t="shared" si="311"/>
        <v>0.99992069311532494</v>
      </c>
      <c r="DT454">
        <f t="shared" si="320"/>
        <v>451</v>
      </c>
      <c r="EI454">
        <f t="shared" si="314"/>
        <v>1</v>
      </c>
      <c r="EJ454">
        <f t="shared" si="321"/>
        <v>451</v>
      </c>
      <c r="EY454">
        <f t="shared" si="315"/>
        <v>0.85227020267980269</v>
      </c>
      <c r="EZ454">
        <f t="shared" si="322"/>
        <v>451</v>
      </c>
      <c r="FO454">
        <f t="shared" si="316"/>
        <v>1</v>
      </c>
      <c r="FP454">
        <f t="shared" si="323"/>
        <v>451</v>
      </c>
      <c r="FW454">
        <f t="shared" si="317"/>
        <v>1</v>
      </c>
      <c r="FX454">
        <f t="shared" si="324"/>
        <v>451</v>
      </c>
    </row>
    <row r="455" spans="6:180" x14ac:dyDescent="0.25">
      <c r="F455">
        <f t="shared" si="313"/>
        <v>0.9110327228611188</v>
      </c>
      <c r="G455">
        <f t="shared" si="318"/>
        <v>602</v>
      </c>
      <c r="T455">
        <f t="shared" si="312"/>
        <v>0.66308344846028944</v>
      </c>
      <c r="U455">
        <f t="shared" si="319"/>
        <v>602</v>
      </c>
      <c r="DS455">
        <f t="shared" si="311"/>
        <v>0.99992469122314731</v>
      </c>
      <c r="DT455">
        <f t="shared" si="320"/>
        <v>452</v>
      </c>
      <c r="EI455">
        <f t="shared" si="314"/>
        <v>1</v>
      </c>
      <c r="EJ455">
        <f t="shared" si="321"/>
        <v>452</v>
      </c>
      <c r="EY455">
        <f t="shared" si="315"/>
        <v>0.85410670072631745</v>
      </c>
      <c r="EZ455">
        <f t="shared" si="322"/>
        <v>452</v>
      </c>
      <c r="FO455">
        <f t="shared" si="316"/>
        <v>1</v>
      </c>
      <c r="FP455">
        <f t="shared" si="323"/>
        <v>452</v>
      </c>
      <c r="FW455">
        <f t="shared" si="317"/>
        <v>1</v>
      </c>
      <c r="FX455">
        <f t="shared" si="324"/>
        <v>452</v>
      </c>
    </row>
    <row r="456" spans="6:180" x14ac:dyDescent="0.25">
      <c r="F456">
        <f t="shared" si="313"/>
        <v>0.91279665944135868</v>
      </c>
      <c r="G456">
        <f t="shared" si="318"/>
        <v>603</v>
      </c>
      <c r="T456">
        <f t="shared" si="312"/>
        <v>0.66533910473255831</v>
      </c>
      <c r="U456">
        <f t="shared" si="319"/>
        <v>603</v>
      </c>
      <c r="DS456">
        <f t="shared" si="311"/>
        <v>0.99992849901558167</v>
      </c>
      <c r="DT456">
        <f t="shared" si="320"/>
        <v>453</v>
      </c>
      <c r="EI456">
        <f t="shared" si="314"/>
        <v>1</v>
      </c>
      <c r="EJ456">
        <f t="shared" si="321"/>
        <v>453</v>
      </c>
      <c r="EY456">
        <f t="shared" si="315"/>
        <v>0.85592779345235093</v>
      </c>
      <c r="EZ456">
        <f t="shared" si="322"/>
        <v>453</v>
      </c>
      <c r="FO456">
        <f t="shared" si="316"/>
        <v>1</v>
      </c>
      <c r="FP456">
        <f t="shared" si="323"/>
        <v>453</v>
      </c>
      <c r="FW456">
        <f t="shared" si="317"/>
        <v>1</v>
      </c>
      <c r="FX456">
        <f t="shared" si="324"/>
        <v>453</v>
      </c>
    </row>
    <row r="457" spans="6:180" x14ac:dyDescent="0.25">
      <c r="F457">
        <f t="shared" si="313"/>
        <v>0.91453434972690006</v>
      </c>
      <c r="G457">
        <f t="shared" si="318"/>
        <v>604</v>
      </c>
      <c r="T457">
        <f t="shared" si="312"/>
        <v>0.6675888097995657</v>
      </c>
      <c r="U457">
        <f t="shared" si="319"/>
        <v>604</v>
      </c>
      <c r="DS457">
        <f t="shared" si="311"/>
        <v>0.99993212495140926</v>
      </c>
      <c r="DT457">
        <f t="shared" si="320"/>
        <v>454</v>
      </c>
      <c r="EI457">
        <f t="shared" si="314"/>
        <v>1</v>
      </c>
      <c r="EJ457">
        <f t="shared" si="321"/>
        <v>454</v>
      </c>
      <c r="EY457">
        <f t="shared" si="315"/>
        <v>0.85773349478567307</v>
      </c>
      <c r="EZ457">
        <f t="shared" si="322"/>
        <v>454</v>
      </c>
      <c r="FO457">
        <f t="shared" si="316"/>
        <v>1</v>
      </c>
      <c r="FP457">
        <f t="shared" si="323"/>
        <v>454</v>
      </c>
      <c r="FW457">
        <f t="shared" si="317"/>
        <v>1</v>
      </c>
      <c r="FX457">
        <f t="shared" si="324"/>
        <v>454</v>
      </c>
    </row>
    <row r="458" spans="6:180" x14ac:dyDescent="0.25">
      <c r="F458">
        <f t="shared" si="313"/>
        <v>0.91624597570245936</v>
      </c>
      <c r="G458">
        <f t="shared" si="318"/>
        <v>605</v>
      </c>
      <c r="T458">
        <f t="shared" si="312"/>
        <v>0.66983249350757934</v>
      </c>
      <c r="U458">
        <f t="shared" si="319"/>
        <v>605</v>
      </c>
      <c r="DS458">
        <f t="shared" si="311"/>
        <v>0.99993557714421455</v>
      </c>
      <c r="DT458">
        <f t="shared" si="320"/>
        <v>455</v>
      </c>
      <c r="EI458">
        <f t="shared" si="314"/>
        <v>1</v>
      </c>
      <c r="EJ458">
        <f t="shared" si="321"/>
        <v>455</v>
      </c>
      <c r="EY458">
        <f t="shared" si="315"/>
        <v>0.85952382049346698</v>
      </c>
      <c r="EZ458">
        <f t="shared" si="322"/>
        <v>455</v>
      </c>
      <c r="FO458">
        <f t="shared" si="316"/>
        <v>1</v>
      </c>
      <c r="FP458">
        <f t="shared" si="323"/>
        <v>455</v>
      </c>
      <c r="FW458">
        <f t="shared" si="317"/>
        <v>1</v>
      </c>
      <c r="FX458">
        <f t="shared" si="324"/>
        <v>455</v>
      </c>
    </row>
    <row r="459" spans="6:180" x14ac:dyDescent="0.25">
      <c r="F459">
        <f t="shared" si="313"/>
        <v>0.91793172292602765</v>
      </c>
      <c r="G459">
        <f t="shared" si="318"/>
        <v>606</v>
      </c>
      <c r="T459">
        <f t="shared" si="312"/>
        <v>0.67207008635081655</v>
      </c>
      <c r="U459">
        <f t="shared" si="319"/>
        <v>606</v>
      </c>
      <c r="DS459">
        <f t="shared" si="311"/>
        <v>0.99993886337496429</v>
      </c>
      <c r="DT459">
        <f t="shared" si="320"/>
        <v>456</v>
      </c>
      <c r="EI459">
        <f t="shared" si="314"/>
        <v>1</v>
      </c>
      <c r="EJ459">
        <f t="shared" si="321"/>
        <v>456</v>
      </c>
      <c r="EY459">
        <f t="shared" si="315"/>
        <v>0.86129878816371719</v>
      </c>
      <c r="EZ459">
        <f t="shared" si="322"/>
        <v>456</v>
      </c>
      <c r="FO459">
        <f t="shared" si="316"/>
        <v>1</v>
      </c>
      <c r="FP459">
        <f t="shared" si="323"/>
        <v>456</v>
      </c>
      <c r="FW459">
        <f t="shared" si="317"/>
        <v>1</v>
      </c>
      <c r="FX459">
        <f t="shared" si="324"/>
        <v>456</v>
      </c>
    </row>
    <row r="460" spans="6:180" x14ac:dyDescent="0.25">
      <c r="F460">
        <f t="shared" si="313"/>
        <v>0.91959178040775691</v>
      </c>
      <c r="G460">
        <f t="shared" si="318"/>
        <v>607</v>
      </c>
      <c r="T460">
        <f t="shared" si="312"/>
        <v>0.6743015194776667</v>
      </c>
      <c r="U460">
        <f t="shared" si="319"/>
        <v>607</v>
      </c>
      <c r="DS460">
        <f t="shared" si="311"/>
        <v>0.99994199110419979</v>
      </c>
      <c r="DT460">
        <f t="shared" si="320"/>
        <v>457</v>
      </c>
      <c r="EI460">
        <f t="shared" si="314"/>
        <v>1</v>
      </c>
      <c r="EJ460">
        <f t="shared" si="321"/>
        <v>457</v>
      </c>
      <c r="EY460">
        <f t="shared" si="315"/>
        <v>0.86305841718629361</v>
      </c>
      <c r="EZ460">
        <f t="shared" si="322"/>
        <v>457</v>
      </c>
      <c r="FO460">
        <f t="shared" si="316"/>
        <v>1</v>
      </c>
      <c r="FP460">
        <f t="shared" si="323"/>
        <v>457</v>
      </c>
      <c r="FW460">
        <f t="shared" si="317"/>
        <v>1</v>
      </c>
      <c r="FX460">
        <f t="shared" si="324"/>
        <v>457</v>
      </c>
    </row>
    <row r="461" spans="6:180" x14ac:dyDescent="0.25">
      <c r="F461">
        <f t="shared" si="313"/>
        <v>0.92122634048900776</v>
      </c>
      <c r="G461">
        <f t="shared" si="318"/>
        <v>608</v>
      </c>
      <c r="T461">
        <f t="shared" si="312"/>
        <v>0.67652672469679476</v>
      </c>
      <c r="U461">
        <f t="shared" si="319"/>
        <v>608</v>
      </c>
      <c r="DS461">
        <f t="shared" si="311"/>
        <v>0.99994496748384976</v>
      </c>
      <c r="DT461">
        <f t="shared" si="320"/>
        <v>458</v>
      </c>
      <c r="EI461">
        <f t="shared" si="314"/>
        <v>1</v>
      </c>
      <c r="EJ461">
        <f t="shared" si="321"/>
        <v>458</v>
      </c>
      <c r="EY461">
        <f t="shared" si="315"/>
        <v>0.86480272873374009</v>
      </c>
      <c r="EZ461">
        <f t="shared" si="322"/>
        <v>458</v>
      </c>
      <c r="FO461">
        <f t="shared" si="316"/>
        <v>1</v>
      </c>
      <c r="FP461">
        <f t="shared" si="323"/>
        <v>458</v>
      </c>
      <c r="FW461">
        <f t="shared" si="317"/>
        <v>1</v>
      </c>
      <c r="FX461">
        <f t="shared" si="324"/>
        <v>458</v>
      </c>
    </row>
    <row r="462" spans="6:180" x14ac:dyDescent="0.25">
      <c r="F462">
        <f t="shared" si="313"/>
        <v>0.92283559872162946</v>
      </c>
      <c r="G462">
        <f t="shared" si="318"/>
        <v>609</v>
      </c>
      <c r="T462">
        <f t="shared" si="312"/>
        <v>0.67874563448312863</v>
      </c>
      <c r="U462">
        <f t="shared" si="319"/>
        <v>609</v>
      </c>
      <c r="DS462">
        <f t="shared" si="311"/>
        <v>0.99994779936867295</v>
      </c>
      <c r="DT462">
        <f t="shared" si="320"/>
        <v>459</v>
      </c>
      <c r="EI462">
        <f t="shared" si="314"/>
        <v>1</v>
      </c>
      <c r="EJ462">
        <f t="shared" si="321"/>
        <v>459</v>
      </c>
      <c r="EY462">
        <f t="shared" si="315"/>
        <v>0.86653174574177416</v>
      </c>
      <c r="EZ462">
        <f t="shared" si="322"/>
        <v>459</v>
      </c>
      <c r="FO462">
        <f t="shared" si="316"/>
        <v>1</v>
      </c>
      <c r="FP462">
        <f t="shared" si="323"/>
        <v>459</v>
      </c>
      <c r="FW462">
        <f t="shared" si="317"/>
        <v>1</v>
      </c>
      <c r="FX462">
        <f t="shared" si="324"/>
        <v>459</v>
      </c>
    </row>
    <row r="463" spans="6:180" x14ac:dyDescent="0.25">
      <c r="F463">
        <f t="shared" si="313"/>
        <v>0.92441975374754226</v>
      </c>
      <c r="G463">
        <f t="shared" si="318"/>
        <v>610</v>
      </c>
      <c r="T463">
        <f t="shared" si="312"/>
        <v>0.68095818198372715</v>
      </c>
      <c r="U463">
        <f t="shared" si="319"/>
        <v>610</v>
      </c>
      <c r="DS463">
        <f t="shared" si="311"/>
        <v>0.99995049332733887</v>
      </c>
      <c r="DT463">
        <f t="shared" si="320"/>
        <v>460</v>
      </c>
      <c r="EI463">
        <f t="shared" si="314"/>
        <v>1</v>
      </c>
      <c r="EJ463">
        <f t="shared" si="321"/>
        <v>460</v>
      </c>
      <c r="EY463">
        <f t="shared" si="315"/>
        <v>0.86824549288951036</v>
      </c>
      <c r="EZ463">
        <f t="shared" si="322"/>
        <v>460</v>
      </c>
      <c r="FO463">
        <f t="shared" si="316"/>
        <v>1</v>
      </c>
      <c r="FP463">
        <f t="shared" si="323"/>
        <v>460</v>
      </c>
      <c r="FW463">
        <f t="shared" si="317"/>
        <v>1</v>
      </c>
      <c r="FX463">
        <f t="shared" si="324"/>
        <v>460</v>
      </c>
    </row>
    <row r="464" spans="6:180" x14ac:dyDescent="0.25">
      <c r="F464">
        <f t="shared" si="313"/>
        <v>0.92597900717868797</v>
      </c>
      <c r="G464">
        <f t="shared" si="318"/>
        <v>611</v>
      </c>
      <c r="T464">
        <f t="shared" si="312"/>
        <v>0.68316430102352843</v>
      </c>
      <c r="U464">
        <f t="shared" si="319"/>
        <v>611</v>
      </c>
      <c r="DS464">
        <f t="shared" si="311"/>
        <v>0.99995305565315606</v>
      </c>
      <c r="DT464">
        <f t="shared" si="320"/>
        <v>461</v>
      </c>
      <c r="EI464">
        <f t="shared" si="314"/>
        <v>1</v>
      </c>
      <c r="EJ464">
        <f t="shared" si="321"/>
        <v>461</v>
      </c>
      <c r="EY464">
        <f t="shared" si="315"/>
        <v>0.86994399657941135</v>
      </c>
      <c r="EZ464">
        <f t="shared" si="322"/>
        <v>461</v>
      </c>
      <c r="FO464">
        <f t="shared" si="316"/>
        <v>1</v>
      </c>
      <c r="FP464">
        <f t="shared" si="323"/>
        <v>461</v>
      </c>
      <c r="FW464">
        <f t="shared" si="317"/>
        <v>1</v>
      </c>
      <c r="FX464">
        <f t="shared" si="324"/>
        <v>461</v>
      </c>
    </row>
    <row r="465" spans="6:180" x14ac:dyDescent="0.25">
      <c r="F465">
        <f t="shared" si="313"/>
        <v>0.92751356347741953</v>
      </c>
      <c r="G465">
        <f t="shared" si="318"/>
        <v>612</v>
      </c>
      <c r="T465">
        <f t="shared" si="312"/>
        <v>0.68536392611097929</v>
      </c>
      <c r="U465">
        <f t="shared" si="319"/>
        <v>612</v>
      </c>
      <c r="DS465">
        <f t="shared" si="311"/>
        <v>0.99995549237445491</v>
      </c>
      <c r="DT465">
        <f t="shared" si="320"/>
        <v>462</v>
      </c>
      <c r="EI465">
        <f t="shared" si="314"/>
        <v>1</v>
      </c>
      <c r="EJ465">
        <f t="shared" si="321"/>
        <v>462</v>
      </c>
      <c r="EY465">
        <f t="shared" si="315"/>
        <v>0.87162728491697972</v>
      </c>
      <c r="EZ465">
        <f t="shared" si="322"/>
        <v>462</v>
      </c>
      <c r="FO465">
        <f t="shared" si="316"/>
        <v>1</v>
      </c>
      <c r="FP465">
        <f t="shared" si="323"/>
        <v>462</v>
      </c>
      <c r="FW465">
        <f t="shared" si="317"/>
        <v>1</v>
      </c>
      <c r="FX465">
        <f t="shared" si="324"/>
        <v>462</v>
      </c>
    </row>
    <row r="466" spans="6:180" x14ac:dyDescent="0.25">
      <c r="F466">
        <f t="shared" si="313"/>
        <v>0.9290236298373904</v>
      </c>
      <c r="G466">
        <f t="shared" si="318"/>
        <v>613</v>
      </c>
      <c r="T466">
        <f t="shared" si="312"/>
        <v>0.68755699244354274</v>
      </c>
      <c r="U466">
        <f t="shared" si="319"/>
        <v>613</v>
      </c>
      <c r="DS466">
        <f t="shared" si="311"/>
        <v>0.99995780926463496</v>
      </c>
      <c r="DT466">
        <f t="shared" si="320"/>
        <v>463</v>
      </c>
      <c r="EI466">
        <f t="shared" si="314"/>
        <v>1</v>
      </c>
      <c r="EJ466">
        <f t="shared" si="321"/>
        <v>463</v>
      </c>
      <c r="EY466">
        <f t="shared" si="315"/>
        <v>0.87329538769019655</v>
      </c>
      <c r="EZ466">
        <f t="shared" si="322"/>
        <v>463</v>
      </c>
      <c r="FO466">
        <f t="shared" si="316"/>
        <v>1</v>
      </c>
      <c r="FP466">
        <f t="shared" si="323"/>
        <v>463</v>
      </c>
      <c r="FW466">
        <f t="shared" si="317"/>
        <v>1</v>
      </c>
      <c r="FX466">
        <f t="shared" si="324"/>
        <v>463</v>
      </c>
    </row>
    <row r="467" spans="6:180" x14ac:dyDescent="0.25">
      <c r="F467">
        <f t="shared" si="313"/>
        <v>0.93050941606501159</v>
      </c>
      <c r="G467">
        <f t="shared" si="318"/>
        <v>614</v>
      </c>
      <c r="T467">
        <f t="shared" si="312"/>
        <v>0.6897434359130844</v>
      </c>
      <c r="U467">
        <f t="shared" si="319"/>
        <v>614</v>
      </c>
      <c r="DS467">
        <f t="shared" si="311"/>
        <v>0.99996001185188421</v>
      </c>
      <c r="DT467">
        <f t="shared" si="320"/>
        <v>464</v>
      </c>
      <c r="EI467">
        <f t="shared" si="314"/>
        <v>1</v>
      </c>
      <c r="EJ467">
        <f t="shared" si="321"/>
        <v>464</v>
      </c>
      <c r="EY467">
        <f t="shared" si="315"/>
        <v>0.8749483363487166</v>
      </c>
      <c r="EZ467">
        <f t="shared" si="322"/>
        <v>464</v>
      </c>
      <c r="FO467">
        <f t="shared" si="316"/>
        <v>1</v>
      </c>
      <c r="FP467">
        <f t="shared" si="323"/>
        <v>464</v>
      </c>
      <c r="FW467">
        <f t="shared" si="317"/>
        <v>1</v>
      </c>
      <c r="FX467">
        <f t="shared" si="324"/>
        <v>464</v>
      </c>
    </row>
    <row r="468" spans="6:180" x14ac:dyDescent="0.25">
      <c r="F468">
        <f t="shared" si="313"/>
        <v>0.93197113446153734</v>
      </c>
      <c r="G468">
        <f t="shared" si="318"/>
        <v>615</v>
      </c>
      <c r="T468">
        <f t="shared" si="312"/>
        <v>0.69192319311113704</v>
      </c>
      <c r="U468">
        <f t="shared" si="319"/>
        <v>615</v>
      </c>
      <c r="DS468">
        <f t="shared" si="311"/>
        <v>0.99996210542857922</v>
      </c>
      <c r="DT468">
        <f t="shared" si="320"/>
        <v>465</v>
      </c>
      <c r="EI468">
        <f t="shared" si="314"/>
        <v>1</v>
      </c>
      <c r="EJ468">
        <f t="shared" si="321"/>
        <v>465</v>
      </c>
      <c r="EY468">
        <f t="shared" si="315"/>
        <v>0.87658616398282863</v>
      </c>
      <c r="EZ468">
        <f t="shared" si="322"/>
        <v>465</v>
      </c>
      <c r="FO468">
        <f t="shared" si="316"/>
        <v>1</v>
      </c>
      <c r="FP468">
        <f t="shared" si="323"/>
        <v>465</v>
      </c>
      <c r="FW468">
        <f t="shared" si="317"/>
        <v>1</v>
      </c>
      <c r="FX468">
        <f t="shared" si="324"/>
        <v>465</v>
      </c>
    </row>
    <row r="469" spans="6:180" x14ac:dyDescent="0.25">
      <c r="F469">
        <f t="shared" si="313"/>
        <v>0.9334089997058399</v>
      </c>
      <c r="G469">
        <f t="shared" si="318"/>
        <v>616</v>
      </c>
      <c r="T469">
        <f t="shared" si="312"/>
        <v>0.69409620133404126</v>
      </c>
      <c r="U469">
        <f t="shared" si="319"/>
        <v>616</v>
      </c>
      <c r="DS469">
        <f t="shared" si="311"/>
        <v>0.99996409506037265</v>
      </c>
      <c r="DT469">
        <f t="shared" si="320"/>
        <v>466</v>
      </c>
      <c r="EI469">
        <f t="shared" si="314"/>
        <v>1</v>
      </c>
      <c r="EJ469">
        <f t="shared" si="321"/>
        <v>466</v>
      </c>
      <c r="EY469">
        <f t="shared" si="315"/>
        <v>0.87820890530218987</v>
      </c>
      <c r="EZ469">
        <f t="shared" si="322"/>
        <v>466</v>
      </c>
      <c r="FO469">
        <f t="shared" si="316"/>
        <v>1</v>
      </c>
      <c r="FP469">
        <f t="shared" si="323"/>
        <v>466</v>
      </c>
      <c r="FW469">
        <f t="shared" si="317"/>
        <v>1</v>
      </c>
      <c r="FX469">
        <f t="shared" si="324"/>
        <v>466</v>
      </c>
    </row>
    <row r="470" spans="6:180" x14ac:dyDescent="0.25">
      <c r="F470">
        <f t="shared" si="313"/>
        <v>0.93482322873793455</v>
      </c>
      <c r="G470">
        <f t="shared" si="318"/>
        <v>617</v>
      </c>
      <c r="T470">
        <f t="shared" si="312"/>
        <v>0.69626239858796457</v>
      </c>
      <c r="U470">
        <f t="shared" si="319"/>
        <v>617</v>
      </c>
      <c r="DS470">
        <f t="shared" si="311"/>
        <v>0.99996598559497929</v>
      </c>
      <c r="DT470">
        <f t="shared" si="320"/>
        <v>467</v>
      </c>
      <c r="EI470">
        <f t="shared" si="314"/>
        <v>1</v>
      </c>
      <c r="EJ470">
        <f t="shared" si="321"/>
        <v>467</v>
      </c>
      <c r="EY470">
        <f t="shared" si="315"/>
        <v>0.87981659661434364</v>
      </c>
      <c r="EZ470">
        <f t="shared" si="322"/>
        <v>467</v>
      </c>
      <c r="FO470">
        <f t="shared" si="316"/>
        <v>1</v>
      </c>
      <c r="FP470">
        <f t="shared" si="323"/>
        <v>467</v>
      </c>
      <c r="FW470">
        <f t="shared" si="317"/>
        <v>1</v>
      </c>
      <c r="FX470">
        <f t="shared" si="324"/>
        <v>467</v>
      </c>
    </row>
    <row r="471" spans="6:180" x14ac:dyDescent="0.25">
      <c r="F471">
        <f t="shared" si="313"/>
        <v>0.93621404064331259</v>
      </c>
      <c r="G471">
        <f t="shared" si="318"/>
        <v>618</v>
      </c>
      <c r="T471">
        <f t="shared" si="312"/>
        <v>0.69842172359379417</v>
      </c>
      <c r="U471">
        <f t="shared" si="319"/>
        <v>618</v>
      </c>
      <c r="DS471">
        <f t="shared" si="311"/>
        <v>0.99996778167066447</v>
      </c>
      <c r="DT471">
        <f t="shared" si="320"/>
        <v>468</v>
      </c>
      <c r="EI471">
        <f t="shared" si="314"/>
        <v>1</v>
      </c>
      <c r="EJ471">
        <f t="shared" si="321"/>
        <v>468</v>
      </c>
      <c r="EY471">
        <f t="shared" si="315"/>
        <v>0.88140927580302786</v>
      </c>
      <c r="EZ471">
        <f t="shared" si="322"/>
        <v>468</v>
      </c>
      <c r="FO471">
        <f t="shared" si="316"/>
        <v>1</v>
      </c>
      <c r="FP471">
        <f t="shared" si="323"/>
        <v>468</v>
      </c>
      <c r="FW471">
        <f t="shared" si="317"/>
        <v>1</v>
      </c>
      <c r="FX471">
        <f t="shared" si="324"/>
        <v>468</v>
      </c>
    </row>
    <row r="472" spans="6:180" x14ac:dyDescent="0.25">
      <c r="F472">
        <f t="shared" si="313"/>
        <v>0.93758165653813885</v>
      </c>
      <c r="G472">
        <f t="shared" si="318"/>
        <v>619</v>
      </c>
      <c r="T472">
        <f t="shared" si="312"/>
        <v>0.70057411579190709</v>
      </c>
      <c r="U472">
        <f t="shared" si="319"/>
        <v>619</v>
      </c>
      <c r="DS472">
        <f t="shared" si="311"/>
        <v>0.99996948772444705</v>
      </c>
      <c r="DT472">
        <f t="shared" si="320"/>
        <v>469</v>
      </c>
      <c r="EI472">
        <f t="shared" si="314"/>
        <v>1</v>
      </c>
      <c r="EJ472">
        <f t="shared" si="321"/>
        <v>469</v>
      </c>
      <c r="EY472">
        <f t="shared" si="315"/>
        <v>0.88298698230628447</v>
      </c>
      <c r="EZ472">
        <f t="shared" si="322"/>
        <v>469</v>
      </c>
      <c r="FO472">
        <f t="shared" si="316"/>
        <v>1</v>
      </c>
      <c r="FP472">
        <f t="shared" si="323"/>
        <v>469</v>
      </c>
      <c r="FW472">
        <f t="shared" si="317"/>
        <v>1</v>
      </c>
      <c r="FX472">
        <f t="shared" si="324"/>
        <v>469</v>
      </c>
    </row>
    <row r="473" spans="6:180" x14ac:dyDescent="0.25">
      <c r="F473">
        <f t="shared" si="313"/>
        <v>0.93892629945536765</v>
      </c>
      <c r="G473">
        <f t="shared" si="318"/>
        <v>620</v>
      </c>
      <c r="T473">
        <f t="shared" si="312"/>
        <v>0.70271951534681432</v>
      </c>
      <c r="U473">
        <f t="shared" si="319"/>
        <v>620</v>
      </c>
      <c r="DS473">
        <f t="shared" si="311"/>
        <v>0.99997110800002076</v>
      </c>
      <c r="DT473">
        <f t="shared" si="320"/>
        <v>470</v>
      </c>
      <c r="EI473">
        <f t="shared" si="314"/>
        <v>1</v>
      </c>
      <c r="EJ473">
        <f t="shared" si="321"/>
        <v>470</v>
      </c>
      <c r="EY473">
        <f t="shared" si="315"/>
        <v>0.884549757094379</v>
      </c>
      <c r="EZ473">
        <f t="shared" si="322"/>
        <v>470</v>
      </c>
      <c r="FO473">
        <f t="shared" si="316"/>
        <v>1</v>
      </c>
      <c r="FP473">
        <f t="shared" si="323"/>
        <v>470</v>
      </c>
      <c r="FW473">
        <f t="shared" si="317"/>
        <v>1</v>
      </c>
      <c r="FX473">
        <f t="shared" si="324"/>
        <v>470</v>
      </c>
    </row>
    <row r="474" spans="6:180" x14ac:dyDescent="0.25">
      <c r="F474">
        <f t="shared" si="313"/>
        <v>0.9402481942318337</v>
      </c>
      <c r="G474">
        <f t="shared" si="318"/>
        <v>621</v>
      </c>
      <c r="T474">
        <f t="shared" si="312"/>
        <v>0.70485786315167953</v>
      </c>
      <c r="U474">
        <f t="shared" si="319"/>
        <v>621</v>
      </c>
      <c r="DS474">
        <f t="shared" si="311"/>
        <v>0.99997264655540463</v>
      </c>
      <c r="DT474">
        <f t="shared" si="320"/>
        <v>471</v>
      </c>
      <c r="EI474">
        <f t="shared" si="314"/>
        <v>1</v>
      </c>
      <c r="EJ474">
        <f t="shared" si="321"/>
        <v>471</v>
      </c>
      <c r="EY474">
        <f t="shared" si="315"/>
        <v>0.88609764264753632</v>
      </c>
      <c r="EZ474">
        <f t="shared" si="322"/>
        <v>471</v>
      </c>
      <c r="FO474">
        <f t="shared" si="316"/>
        <v>1</v>
      </c>
      <c r="FP474">
        <f t="shared" si="323"/>
        <v>471</v>
      </c>
      <c r="FW474">
        <f t="shared" si="317"/>
        <v>1</v>
      </c>
      <c r="FX474">
        <f t="shared" si="324"/>
        <v>471</v>
      </c>
    </row>
    <row r="475" spans="6:180" x14ac:dyDescent="0.25">
      <c r="F475">
        <f t="shared" si="313"/>
        <v>0.94154756739636614</v>
      </c>
      <c r="G475">
        <f t="shared" si="318"/>
        <v>622</v>
      </c>
      <c r="T475">
        <f t="shared" si="312"/>
        <v>0.70698910083271194</v>
      </c>
      <c r="U475">
        <f t="shared" si="319"/>
        <v>622</v>
      </c>
      <c r="DS475">
        <f t="shared" si="311"/>
        <v>0.99997410727032798</v>
      </c>
      <c r="DT475">
        <f t="shared" si="320"/>
        <v>472</v>
      </c>
      <c r="EI475">
        <f t="shared" si="314"/>
        <v>1</v>
      </c>
      <c r="EJ475">
        <f t="shared" si="321"/>
        <v>472</v>
      </c>
      <c r="EY475">
        <f t="shared" si="315"/>
        <v>0.88763068293350544</v>
      </c>
      <c r="EZ475">
        <f t="shared" si="322"/>
        <v>472</v>
      </c>
      <c r="FO475">
        <f t="shared" si="316"/>
        <v>1</v>
      </c>
      <c r="FP475">
        <f t="shared" si="323"/>
        <v>472</v>
      </c>
      <c r="FW475">
        <f t="shared" si="317"/>
        <v>1</v>
      </c>
      <c r="FX475">
        <f t="shared" si="324"/>
        <v>472</v>
      </c>
    </row>
    <row r="476" spans="6:180" x14ac:dyDescent="0.25">
      <c r="F476">
        <f t="shared" si="313"/>
        <v>0.94282464705897895</v>
      </c>
      <c r="G476">
        <f t="shared" si="318"/>
        <v>623</v>
      </c>
      <c r="T476">
        <f t="shared" si="312"/>
        <v>0.70911317075343216</v>
      </c>
      <c r="U476">
        <f t="shared" si="319"/>
        <v>623</v>
      </c>
      <c r="DS476">
        <f t="shared" si="311"/>
        <v>0.99997549385335793</v>
      </c>
      <c r="DT476">
        <f t="shared" si="320"/>
        <v>473</v>
      </c>
      <c r="EI476">
        <f t="shared" si="314"/>
        <v>1</v>
      </c>
      <c r="EJ476">
        <f t="shared" si="321"/>
        <v>473</v>
      </c>
      <c r="EY476">
        <f t="shared" si="315"/>
        <v>0.88914892338495832</v>
      </c>
      <c r="EZ476">
        <f t="shared" si="322"/>
        <v>473</v>
      </c>
      <c r="FO476">
        <f t="shared" si="316"/>
        <v>1</v>
      </c>
      <c r="FP476">
        <f t="shared" si="323"/>
        <v>473</v>
      </c>
      <c r="FW476">
        <f t="shared" si="317"/>
        <v>1</v>
      </c>
      <c r="FX476">
        <f t="shared" si="324"/>
        <v>473</v>
      </c>
    </row>
    <row r="477" spans="6:180" x14ac:dyDescent="0.25">
      <c r="F477">
        <f t="shared" si="313"/>
        <v>0.94407966280118505</v>
      </c>
      <c r="G477">
        <f t="shared" si="318"/>
        <v>624</v>
      </c>
      <c r="T477">
        <f t="shared" si="312"/>
        <v>0.71123001601881231</v>
      </c>
      <c r="U477">
        <f t="shared" si="319"/>
        <v>624</v>
      </c>
      <c r="DS477">
        <f t="shared" si="311"/>
        <v>0.99997680984877713</v>
      </c>
      <c r="DT477">
        <f t="shared" si="320"/>
        <v>474</v>
      </c>
      <c r="EI477">
        <f t="shared" si="314"/>
        <v>1</v>
      </c>
      <c r="EJ477">
        <f t="shared" si="321"/>
        <v>474</v>
      </c>
      <c r="EY477">
        <f t="shared" si="315"/>
        <v>0.89065241087673397</v>
      </c>
      <c r="EZ477">
        <f t="shared" si="322"/>
        <v>474</v>
      </c>
      <c r="FO477">
        <f t="shared" si="316"/>
        <v>1</v>
      </c>
      <c r="FP477">
        <f t="shared" si="323"/>
        <v>474</v>
      </c>
      <c r="FW477">
        <f t="shared" si="317"/>
        <v>1</v>
      </c>
      <c r="FX477">
        <f t="shared" si="324"/>
        <v>474</v>
      </c>
    </row>
    <row r="478" spans="6:180" x14ac:dyDescent="0.25">
      <c r="F478">
        <f t="shared" si="313"/>
        <v>0.94531284556748107</v>
      </c>
      <c r="G478">
        <f t="shared" si="318"/>
        <v>625</v>
      </c>
      <c r="T478">
        <f t="shared" si="312"/>
        <v>0.71333958047928769</v>
      </c>
      <c r="U478">
        <f t="shared" si="319"/>
        <v>625</v>
      </c>
      <c r="DS478">
        <f t="shared" si="311"/>
        <v>0.99997805864321865</v>
      </c>
      <c r="DT478">
        <f t="shared" si="320"/>
        <v>475</v>
      </c>
      <c r="EI478">
        <f t="shared" si="314"/>
        <v>1</v>
      </c>
      <c r="EJ478">
        <f t="shared" si="321"/>
        <v>475</v>
      </c>
      <c r="EY478">
        <f t="shared" si="315"/>
        <v>0.89214119370293543</v>
      </c>
      <c r="EZ478">
        <f t="shared" si="322"/>
        <v>475</v>
      </c>
      <c r="FO478">
        <f t="shared" si="316"/>
        <v>1</v>
      </c>
      <c r="FP478">
        <f t="shared" si="323"/>
        <v>475</v>
      </c>
      <c r="FW478">
        <f t="shared" si="317"/>
        <v>1</v>
      </c>
      <c r="FX478">
        <f t="shared" si="324"/>
        <v>475</v>
      </c>
    </row>
    <row r="479" spans="6:180" x14ac:dyDescent="0.25">
      <c r="F479">
        <f t="shared" si="313"/>
        <v>0.94652442755804878</v>
      </c>
      <c r="G479">
        <f t="shared" si="318"/>
        <v>626</v>
      </c>
      <c r="T479">
        <f t="shared" si="312"/>
        <v>0.71544180873464169</v>
      </c>
      <c r="U479">
        <f t="shared" si="319"/>
        <v>626</v>
      </c>
      <c r="DS479">
        <f t="shared" si="311"/>
        <v>0.99997924347206424</v>
      </c>
      <c r="DT479">
        <f t="shared" si="320"/>
        <v>476</v>
      </c>
      <c r="EI479">
        <f t="shared" si="314"/>
        <v>1</v>
      </c>
      <c r="EJ479">
        <f t="shared" si="321"/>
        <v>476</v>
      </c>
      <c r="EY479">
        <f t="shared" si="315"/>
        <v>0.89361532155388868</v>
      </c>
      <c r="EZ479">
        <f t="shared" si="322"/>
        <v>476</v>
      </c>
      <c r="FO479">
        <f t="shared" si="316"/>
        <v>1</v>
      </c>
      <c r="FP479">
        <f t="shared" si="323"/>
        <v>476</v>
      </c>
      <c r="FW479">
        <f t="shared" si="317"/>
        <v>1</v>
      </c>
      <c r="FX479">
        <f t="shared" si="324"/>
        <v>476</v>
      </c>
    </row>
    <row r="480" spans="6:180" x14ac:dyDescent="0.25">
      <c r="F480">
        <f t="shared" si="313"/>
        <v>0.94771464212271639</v>
      </c>
      <c r="G480">
        <f t="shared" si="318"/>
        <v>627</v>
      </c>
      <c r="T480">
        <f t="shared" si="312"/>
        <v>0.71753664613776269</v>
      </c>
      <c r="U480">
        <f t="shared" si="319"/>
        <v>627</v>
      </c>
      <c r="DS480">
        <f t="shared" si="311"/>
        <v>0.99998036742561403</v>
      </c>
      <c r="DT480">
        <f t="shared" si="320"/>
        <v>477</v>
      </c>
      <c r="EI480">
        <f t="shared" si="314"/>
        <v>1</v>
      </c>
      <c r="EJ480">
        <f t="shared" si="321"/>
        <v>477</v>
      </c>
      <c r="EY480">
        <f t="shared" si="315"/>
        <v>0.89507484549297178</v>
      </c>
      <c r="EZ480">
        <f t="shared" si="322"/>
        <v>477</v>
      </c>
      <c r="FO480">
        <f t="shared" si="316"/>
        <v>1</v>
      </c>
      <c r="FP480">
        <f t="shared" si="323"/>
        <v>477</v>
      </c>
      <c r="FW480">
        <f t="shared" si="317"/>
        <v>1</v>
      </c>
      <c r="FX480">
        <f t="shared" si="324"/>
        <v>477</v>
      </c>
    </row>
    <row r="481" spans="6:180" x14ac:dyDescent="0.25">
      <c r="F481">
        <f t="shared" si="313"/>
        <v>0.94888372365622198</v>
      </c>
      <c r="G481">
        <f t="shared" si="318"/>
        <v>628</v>
      </c>
      <c r="T481">
        <f t="shared" si="312"/>
        <v>0.71962403879827264</v>
      </c>
      <c r="U481">
        <f t="shared" si="319"/>
        <v>628</v>
      </c>
      <c r="DS481">
        <f t="shared" si="311"/>
        <v>0.99998143345503354</v>
      </c>
      <c r="DT481">
        <f t="shared" si="320"/>
        <v>478</v>
      </c>
      <c r="EI481">
        <f t="shared" si="314"/>
        <v>1</v>
      </c>
      <c r="EJ481">
        <f t="shared" si="321"/>
        <v>478</v>
      </c>
      <c r="EY481">
        <f t="shared" si="315"/>
        <v>0.89651981793332391</v>
      </c>
      <c r="EZ481">
        <f t="shared" si="322"/>
        <v>478</v>
      </c>
      <c r="FO481">
        <f t="shared" si="316"/>
        <v>1</v>
      </c>
      <c r="FP481">
        <f t="shared" si="323"/>
        <v>478</v>
      </c>
      <c r="FW481">
        <f t="shared" si="317"/>
        <v>1</v>
      </c>
      <c r="FX481">
        <f t="shared" si="324"/>
        <v>478</v>
      </c>
    </row>
    <row r="482" spans="6:180" x14ac:dyDescent="0.25">
      <c r="F482">
        <f t="shared" si="313"/>
        <v>0.95003190749481881</v>
      </c>
      <c r="G482">
        <f t="shared" si="318"/>
        <v>629</v>
      </c>
      <c r="T482">
        <f t="shared" si="312"/>
        <v>0.72170393358602702</v>
      </c>
      <c r="U482">
        <f t="shared" si="319"/>
        <v>629</v>
      </c>
      <c r="DS482">
        <f t="shared" si="311"/>
        <v>0.99998244437808492</v>
      </c>
      <c r="DT482">
        <f t="shared" si="320"/>
        <v>479</v>
      </c>
      <c r="EI482">
        <f t="shared" si="314"/>
        <v>1</v>
      </c>
      <c r="EJ482">
        <f t="shared" si="321"/>
        <v>479</v>
      </c>
      <c r="EY482">
        <f t="shared" si="315"/>
        <v>0.89795029261444104</v>
      </c>
      <c r="EZ482">
        <f t="shared" si="322"/>
        <v>479</v>
      </c>
      <c r="FO482">
        <f t="shared" si="316"/>
        <v>1</v>
      </c>
      <c r="FP482">
        <f t="shared" si="323"/>
        <v>479</v>
      </c>
      <c r="FW482">
        <f t="shared" si="317"/>
        <v>1</v>
      </c>
      <c r="FX482">
        <f t="shared" si="324"/>
        <v>479</v>
      </c>
    </row>
    <row r="483" spans="6:180" x14ac:dyDescent="0.25">
      <c r="F483">
        <f t="shared" si="313"/>
        <v>0.95115942981426294</v>
      </c>
      <c r="G483">
        <f t="shared" si="318"/>
        <v>630</v>
      </c>
      <c r="T483">
        <f t="shared" si="312"/>
        <v>0.72377627813448764</v>
      </c>
      <c r="U483">
        <f t="shared" si="319"/>
        <v>630</v>
      </c>
      <c r="DS483">
        <f t="shared" si="311"/>
        <v>0.99998340288464915</v>
      </c>
      <c r="DT483">
        <f t="shared" si="320"/>
        <v>480</v>
      </c>
      <c r="EI483">
        <f t="shared" si="314"/>
        <v>1</v>
      </c>
      <c r="EJ483">
        <f t="shared" si="321"/>
        <v>480</v>
      </c>
      <c r="EY483">
        <f t="shared" si="315"/>
        <v>0.89936632457866894</v>
      </c>
      <c r="EZ483">
        <f t="shared" si="322"/>
        <v>480</v>
      </c>
      <c r="FO483">
        <f t="shared" si="316"/>
        <v>1</v>
      </c>
      <c r="FP483">
        <f t="shared" si="323"/>
        <v>480</v>
      </c>
      <c r="FW483">
        <f t="shared" si="317"/>
        <v>1</v>
      </c>
      <c r="FX483">
        <f t="shared" si="324"/>
        <v>480</v>
      </c>
    </row>
    <row r="484" spans="6:180" x14ac:dyDescent="0.25">
      <c r="F484">
        <f t="shared" si="313"/>
        <v>0.95226652752921714</v>
      </c>
      <c r="G484">
        <f t="shared" si="318"/>
        <v>631</v>
      </c>
      <c r="T484">
        <f t="shared" si="312"/>
        <v>0.72584102084396451</v>
      </c>
      <c r="U484">
        <f t="shared" si="319"/>
        <v>631</v>
      </c>
      <c r="DS484">
        <f t="shared" si="311"/>
        <v>0.99998431154204515</v>
      </c>
      <c r="DT484">
        <f t="shared" si="320"/>
        <v>481</v>
      </c>
      <c r="EI484">
        <f t="shared" si="314"/>
        <v>1</v>
      </c>
      <c r="EJ484">
        <f t="shared" si="321"/>
        <v>481</v>
      </c>
      <c r="EY484">
        <f t="shared" si="315"/>
        <v>0.90076797014760013</v>
      </c>
      <c r="EZ484">
        <f t="shared" si="322"/>
        <v>481</v>
      </c>
      <c r="FO484">
        <f t="shared" si="316"/>
        <v>1</v>
      </c>
      <c r="FP484">
        <f t="shared" si="323"/>
        <v>481</v>
      </c>
      <c r="FW484">
        <f t="shared" si="317"/>
        <v>1</v>
      </c>
      <c r="FX484">
        <f t="shared" si="324"/>
        <v>481</v>
      </c>
    </row>
    <row r="485" spans="6:180" x14ac:dyDescent="0.25">
      <c r="F485">
        <f t="shared" si="313"/>
        <v>0.95335343819410967</v>
      </c>
      <c r="G485">
        <f t="shared" si="318"/>
        <v>632</v>
      </c>
      <c r="T485">
        <f t="shared" si="312"/>
        <v>0.72789811088473011</v>
      </c>
      <c r="U485">
        <f t="shared" si="319"/>
        <v>632</v>
      </c>
      <c r="DS485">
        <f t="shared" si="311"/>
        <v>0.99998517280015164</v>
      </c>
      <c r="DT485">
        <f t="shared" si="320"/>
        <v>482</v>
      </c>
      <c r="EI485">
        <f t="shared" si="314"/>
        <v>1</v>
      </c>
      <c r="EJ485">
        <f t="shared" si="321"/>
        <v>482</v>
      </c>
      <c r="EY485">
        <f t="shared" si="315"/>
        <v>0.90215528689838442</v>
      </c>
      <c r="EZ485">
        <f t="shared" si="322"/>
        <v>482</v>
      </c>
      <c r="FO485">
        <f t="shared" si="316"/>
        <v>1</v>
      </c>
      <c r="FP485">
        <f t="shared" si="323"/>
        <v>482</v>
      </c>
      <c r="FW485">
        <f t="shared" si="317"/>
        <v>1</v>
      </c>
      <c r="FX485">
        <f t="shared" si="324"/>
        <v>482</v>
      </c>
    </row>
    <row r="486" spans="6:180" x14ac:dyDescent="0.25">
      <c r="F486">
        <f t="shared" si="313"/>
        <v>0.95442039990547911</v>
      </c>
      <c r="G486">
        <f t="shared" si="318"/>
        <v>633</v>
      </c>
      <c r="T486">
        <f t="shared" si="312"/>
        <v>0.7299474982000046</v>
      </c>
      <c r="U486">
        <f t="shared" si="319"/>
        <v>633</v>
      </c>
      <c r="DS486">
        <f t="shared" si="311"/>
        <v>0.99998598899633973</v>
      </c>
      <c r="DT486">
        <f t="shared" si="320"/>
        <v>483</v>
      </c>
      <c r="EI486">
        <f t="shared" si="314"/>
        <v>1</v>
      </c>
      <c r="EJ486">
        <f t="shared" si="321"/>
        <v>483</v>
      </c>
      <c r="EY486">
        <f t="shared" si="315"/>
        <v>0.90352833363996177</v>
      </c>
      <c r="EZ486">
        <f t="shared" si="322"/>
        <v>483</v>
      </c>
      <c r="FO486">
        <f t="shared" si="316"/>
        <v>1</v>
      </c>
      <c r="FP486">
        <f t="shared" si="323"/>
        <v>483</v>
      </c>
      <c r="FW486">
        <f t="shared" si="317"/>
        <v>1</v>
      </c>
      <c r="FX486">
        <f t="shared" si="324"/>
        <v>483</v>
      </c>
    </row>
    <row r="487" spans="6:180" x14ac:dyDescent="0.25">
      <c r="F487">
        <f t="shared" si="313"/>
        <v>0.95546765120583865</v>
      </c>
      <c r="G487">
        <f t="shared" si="318"/>
        <v>634</v>
      </c>
      <c r="T487">
        <f t="shared" si="312"/>
        <v>0.7319891335088119</v>
      </c>
      <c r="U487">
        <f t="shared" si="319"/>
        <v>634</v>
      </c>
      <c r="DS487">
        <f t="shared" si="311"/>
        <v>0.99998676236021888</v>
      </c>
      <c r="DT487">
        <f t="shared" si="320"/>
        <v>484</v>
      </c>
      <c r="EI487">
        <f t="shared" si="314"/>
        <v>1</v>
      </c>
      <c r="EJ487">
        <f t="shared" si="321"/>
        <v>484</v>
      </c>
      <c r="EY487">
        <f t="shared" si="315"/>
        <v>0.90488717038922373</v>
      </c>
      <c r="EZ487">
        <f t="shared" si="322"/>
        <v>484</v>
      </c>
      <c r="FO487">
        <f t="shared" si="316"/>
        <v>1</v>
      </c>
      <c r="FP487">
        <f t="shared" si="323"/>
        <v>484</v>
      </c>
      <c r="FW487">
        <f t="shared" si="317"/>
        <v>1</v>
      </c>
      <c r="FX487">
        <f t="shared" si="324"/>
        <v>484</v>
      </c>
    </row>
    <row r="488" spans="6:180" x14ac:dyDescent="0.25">
      <c r="F488">
        <f t="shared" si="313"/>
        <v>0.95649543098908829</v>
      </c>
      <c r="G488">
        <f t="shared" si="318"/>
        <v>635</v>
      </c>
      <c r="T488">
        <f t="shared" si="312"/>
        <v>0.73402296830870561</v>
      </c>
      <c r="U488">
        <f t="shared" si="319"/>
        <v>635</v>
      </c>
      <c r="DS488">
        <f t="shared" si="311"/>
        <v>0.99998749501820583</v>
      </c>
      <c r="DT488">
        <f t="shared" si="320"/>
        <v>485</v>
      </c>
      <c r="EI488">
        <f t="shared" si="314"/>
        <v>1</v>
      </c>
      <c r="EJ488">
        <f t="shared" si="321"/>
        <v>485</v>
      </c>
      <c r="EY488">
        <f t="shared" si="315"/>
        <v>0.90623185834711428</v>
      </c>
      <c r="EZ488">
        <f t="shared" si="322"/>
        <v>485</v>
      </c>
      <c r="FO488">
        <f t="shared" si="316"/>
        <v>1</v>
      </c>
      <c r="FP488">
        <f t="shared" si="323"/>
        <v>485</v>
      </c>
      <c r="FW488">
        <f t="shared" si="317"/>
        <v>1</v>
      </c>
      <c r="FX488">
        <f t="shared" si="324"/>
        <v>485</v>
      </c>
    </row>
    <row r="489" spans="6:180" x14ac:dyDescent="0.25">
      <c r="F489">
        <f t="shared" si="313"/>
        <v>0.95750397840750645</v>
      </c>
      <c r="G489">
        <f t="shared" si="318"/>
        <v>636</v>
      </c>
      <c r="T489">
        <f t="shared" si="312"/>
        <v>0.73604895487836686</v>
      </c>
      <c r="U489">
        <f t="shared" si="319"/>
        <v>636</v>
      </c>
      <c r="DS489">
        <f t="shared" si="311"/>
        <v>0.99998818899791919</v>
      </c>
      <c r="DT489">
        <f t="shared" si="320"/>
        <v>486</v>
      </c>
      <c r="EI489">
        <f t="shared" si="314"/>
        <v>1</v>
      </c>
      <c r="EJ489">
        <f t="shared" si="321"/>
        <v>486</v>
      </c>
      <c r="EY489">
        <f t="shared" si="315"/>
        <v>0.90756245987467687</v>
      </c>
      <c r="EZ489">
        <f t="shared" si="322"/>
        <v>486</v>
      </c>
      <c r="FO489">
        <f t="shared" si="316"/>
        <v>1</v>
      </c>
      <c r="FP489">
        <f t="shared" si="323"/>
        <v>486</v>
      </c>
      <c r="FW489">
        <f t="shared" si="317"/>
        <v>1</v>
      </c>
      <c r="FX489">
        <f t="shared" si="324"/>
        <v>486</v>
      </c>
    </row>
    <row r="490" spans="6:180" x14ac:dyDescent="0.25">
      <c r="F490">
        <f t="shared" si="313"/>
        <v>0.95849353278034433</v>
      </c>
      <c r="G490">
        <f t="shared" si="318"/>
        <v>637</v>
      </c>
      <c r="T490">
        <f t="shared" si="312"/>
        <v>0.73806704628007247</v>
      </c>
      <c r="U490">
        <f t="shared" si="319"/>
        <v>637</v>
      </c>
      <c r="DS490">
        <f t="shared" si="311"/>
        <v>0.99998884623240702</v>
      </c>
      <c r="DT490">
        <f t="shared" si="320"/>
        <v>487</v>
      </c>
      <c r="EI490">
        <f t="shared" si="314"/>
        <v>1</v>
      </c>
      <c r="EJ490">
        <f t="shared" si="321"/>
        <v>487</v>
      </c>
      <c r="EY490">
        <f t="shared" si="315"/>
        <v>0.90887903846905616</v>
      </c>
      <c r="EZ490">
        <f t="shared" si="322"/>
        <v>487</v>
      </c>
      <c r="FO490">
        <f t="shared" si="316"/>
        <v>1</v>
      </c>
      <c r="FP490">
        <f t="shared" si="323"/>
        <v>487</v>
      </c>
      <c r="FW490">
        <f t="shared" si="317"/>
        <v>1</v>
      </c>
      <c r="FX490">
        <f t="shared" si="324"/>
        <v>487</v>
      </c>
    </row>
    <row r="491" spans="6:180" x14ac:dyDescent="0.25">
      <c r="F491">
        <f t="shared" si="313"/>
        <v>0.95946433350405147</v>
      </c>
      <c r="G491">
        <f t="shared" si="318"/>
        <v>638</v>
      </c>
      <c r="T491">
        <f t="shared" si="312"/>
        <v>0.7400771963620334</v>
      </c>
      <c r="U491">
        <f t="shared" si="319"/>
        <v>638</v>
      </c>
      <c r="DS491">
        <f t="shared" si="311"/>
        <v>0.99998946856421167</v>
      </c>
      <c r="DT491">
        <f t="shared" si="320"/>
        <v>488</v>
      </c>
      <c r="EI491">
        <f t="shared" si="314"/>
        <v>1</v>
      </c>
      <c r="EJ491">
        <f t="shared" si="321"/>
        <v>488</v>
      </c>
      <c r="EY491">
        <f t="shared" si="315"/>
        <v>0.91018165873946177</v>
      </c>
      <c r="EZ491">
        <f t="shared" si="322"/>
        <v>488</v>
      </c>
      <c r="FO491">
        <f t="shared" si="316"/>
        <v>1</v>
      </c>
      <c r="FP491">
        <f t="shared" si="323"/>
        <v>488</v>
      </c>
      <c r="FW491">
        <f t="shared" si="317"/>
        <v>1</v>
      </c>
      <c r="FX491">
        <f t="shared" si="324"/>
        <v>488</v>
      </c>
    </row>
    <row r="492" spans="6:180" x14ac:dyDescent="0.25">
      <c r="F492">
        <f t="shared" si="313"/>
        <v>0.96041661996415351</v>
      </c>
      <c r="G492">
        <f t="shared" si="318"/>
        <v>639</v>
      </c>
      <c r="T492">
        <f t="shared" si="312"/>
        <v>0.74207935976060535</v>
      </c>
      <c r="U492">
        <f t="shared" si="319"/>
        <v>639</v>
      </c>
      <c r="DS492">
        <f t="shared" si="311"/>
        <v>0.99999005774927829</v>
      </c>
      <c r="DT492">
        <f t="shared" si="320"/>
        <v>489</v>
      </c>
      <c r="EI492">
        <f t="shared" si="314"/>
        <v>1</v>
      </c>
      <c r="EJ492">
        <f t="shared" si="321"/>
        <v>489</v>
      </c>
      <c r="EY492">
        <f t="shared" si="315"/>
        <v>0.91147038638310485</v>
      </c>
      <c r="EZ492">
        <f t="shared" si="322"/>
        <v>489</v>
      </c>
      <c r="FO492">
        <f t="shared" si="316"/>
        <v>1</v>
      </c>
      <c r="FP492">
        <f t="shared" si="323"/>
        <v>489</v>
      </c>
      <c r="FW492">
        <f t="shared" si="317"/>
        <v>1</v>
      </c>
      <c r="FX492">
        <f t="shared" si="324"/>
        <v>489</v>
      </c>
    </row>
    <row r="493" spans="6:180" x14ac:dyDescent="0.25">
      <c r="F493">
        <f t="shared" si="313"/>
        <v>0.96135063144880573</v>
      </c>
      <c r="G493">
        <f t="shared" si="318"/>
        <v>640</v>
      </c>
      <c r="T493">
        <f t="shared" si="312"/>
        <v>0.74407349190236816</v>
      </c>
      <c r="U493">
        <f t="shared" si="319"/>
        <v>640</v>
      </c>
      <c r="DS493">
        <f t="shared" si="311"/>
        <v>0.99999061546071144</v>
      </c>
      <c r="DT493">
        <f t="shared" si="320"/>
        <v>490</v>
      </c>
      <c r="EI493">
        <f t="shared" si="314"/>
        <v>1</v>
      </c>
      <c r="EJ493">
        <f t="shared" si="321"/>
        <v>490</v>
      </c>
      <c r="EY493">
        <f t="shared" si="315"/>
        <v>0.91274528816111067</v>
      </c>
      <c r="EZ493">
        <f t="shared" si="322"/>
        <v>490</v>
      </c>
      <c r="FO493">
        <f t="shared" si="316"/>
        <v>1</v>
      </c>
      <c r="FP493">
        <f t="shared" si="323"/>
        <v>490</v>
      </c>
      <c r="FW493">
        <f t="shared" si="317"/>
        <v>1</v>
      </c>
      <c r="FX493">
        <f t="shared" si="324"/>
        <v>490</v>
      </c>
    </row>
    <row r="494" spans="6:180" x14ac:dyDescent="0.25">
      <c r="F494">
        <f t="shared" si="313"/>
        <v>0.96226660706404221</v>
      </c>
      <c r="G494">
        <f t="shared" si="318"/>
        <v>641</v>
      </c>
      <c r="T494">
        <f t="shared" si="312"/>
        <v>0.74605954900607874</v>
      </c>
      <c r="U494">
        <f t="shared" si="319"/>
        <v>641</v>
      </c>
      <c r="DS494">
        <f t="shared" si="311"/>
        <v>0.99999114329238459</v>
      </c>
      <c r="DT494">
        <f t="shared" si="320"/>
        <v>491</v>
      </c>
      <c r="EI494">
        <f t="shared" si="314"/>
        <v>1</v>
      </c>
      <c r="EJ494">
        <f t="shared" si="321"/>
        <v>491</v>
      </c>
      <c r="EY494">
        <f t="shared" si="315"/>
        <v>0.91400643187441988</v>
      </c>
      <c r="EZ494">
        <f t="shared" si="322"/>
        <v>491</v>
      </c>
      <c r="FO494">
        <f t="shared" si="316"/>
        <v>1</v>
      </c>
      <c r="FP494">
        <f t="shared" si="323"/>
        <v>491</v>
      </c>
      <c r="FW494">
        <f t="shared" si="317"/>
        <v>1</v>
      </c>
      <c r="FX494">
        <f t="shared" si="324"/>
        <v>491</v>
      </c>
    </row>
    <row r="495" spans="6:180" x14ac:dyDescent="0.25">
      <c r="F495">
        <f t="shared" si="313"/>
        <v>0.96316478565073937</v>
      </c>
      <c r="G495">
        <f t="shared" si="318"/>
        <v>642</v>
      </c>
      <c r="T495">
        <f t="shared" si="312"/>
        <v>0.74803748808449311</v>
      </c>
      <c r="U495">
        <f t="shared" si="319"/>
        <v>642</v>
      </c>
      <c r="DS495">
        <f t="shared" si="311"/>
        <v>0.99999164276240859</v>
      </c>
      <c r="DT495">
        <f t="shared" si="320"/>
        <v>492</v>
      </c>
      <c r="EI495">
        <f t="shared" si="314"/>
        <v>1</v>
      </c>
      <c r="EJ495">
        <f t="shared" si="321"/>
        <v>492</v>
      </c>
      <c r="EY495">
        <f t="shared" si="315"/>
        <v>0.91525388633968352</v>
      </c>
      <c r="EZ495">
        <f t="shared" si="322"/>
        <v>492</v>
      </c>
      <c r="FO495">
        <f t="shared" si="316"/>
        <v>1</v>
      </c>
      <c r="FP495">
        <f t="shared" si="323"/>
        <v>492</v>
      </c>
      <c r="FW495">
        <f t="shared" si="317"/>
        <v>1</v>
      </c>
      <c r="FX495">
        <f t="shared" si="324"/>
        <v>492</v>
      </c>
    </row>
    <row r="496" spans="6:180" x14ac:dyDescent="0.25">
      <c r="F496">
        <f t="shared" si="313"/>
        <v>0.9640454057033101</v>
      </c>
      <c r="G496">
        <f t="shared" si="318"/>
        <v>643</v>
      </c>
      <c r="T496">
        <f t="shared" si="312"/>
        <v>0.7500072669460609</v>
      </c>
      <c r="U496">
        <f t="shared" si="319"/>
        <v>643</v>
      </c>
      <c r="DS496">
        <f t="shared" si="311"/>
        <v>0.99999211531646248</v>
      </c>
      <c r="DT496">
        <f t="shared" si="320"/>
        <v>493</v>
      </c>
      <c r="EI496">
        <f t="shared" si="314"/>
        <v>1</v>
      </c>
      <c r="EJ496">
        <f t="shared" si="321"/>
        <v>493</v>
      </c>
      <c r="EY496">
        <f t="shared" si="315"/>
        <v>0.91648772136516021</v>
      </c>
      <c r="EZ496">
        <f t="shared" si="322"/>
        <v>493</v>
      </c>
      <c r="FO496">
        <f t="shared" si="316"/>
        <v>1</v>
      </c>
      <c r="FP496">
        <f t="shared" si="323"/>
        <v>493</v>
      </c>
      <c r="FW496">
        <f t="shared" si="317"/>
        <v>1</v>
      </c>
      <c r="FX496">
        <f t="shared" si="324"/>
        <v>493</v>
      </c>
    </row>
    <row r="497" spans="6:180" x14ac:dyDescent="0.25">
      <c r="F497">
        <f t="shared" si="313"/>
        <v>0.9649087052901455</v>
      </c>
      <c r="G497">
        <f t="shared" si="318"/>
        <v>644</v>
      </c>
      <c r="T497">
        <f t="shared" si="312"/>
        <v>0.75196884419649068</v>
      </c>
      <c r="U497">
        <f t="shared" si="319"/>
        <v>644</v>
      </c>
      <c r="DS497">
        <f t="shared" si="311"/>
        <v>0.99999256233099254</v>
      </c>
      <c r="DT497">
        <f t="shared" si="320"/>
        <v>494</v>
      </c>
      <c r="EI497">
        <f t="shared" si="314"/>
        <v>1</v>
      </c>
      <c r="EJ497">
        <f t="shared" si="321"/>
        <v>494</v>
      </c>
      <c r="EY497">
        <f t="shared" si="315"/>
        <v>0.91770800772662253</v>
      </c>
      <c r="EZ497">
        <f t="shared" si="322"/>
        <v>494</v>
      </c>
      <c r="FO497">
        <f t="shared" si="316"/>
        <v>1</v>
      </c>
      <c r="FP497">
        <f t="shared" si="323"/>
        <v>494</v>
      </c>
      <c r="FW497">
        <f t="shared" si="317"/>
        <v>1</v>
      </c>
      <c r="FX497">
        <f t="shared" si="324"/>
        <v>494</v>
      </c>
    </row>
    <row r="498" spans="6:180" x14ac:dyDescent="0.25">
      <c r="F498">
        <f t="shared" si="313"/>
        <v>0.96575492197581703</v>
      </c>
      <c r="G498">
        <f t="shared" si="318"/>
        <v>645</v>
      </c>
      <c r="T498">
        <f t="shared" si="312"/>
        <v>0.75392217924018823</v>
      </c>
      <c r="U498">
        <f t="shared" si="319"/>
        <v>645</v>
      </c>
      <c r="DS498">
        <f t="shared" si="311"/>
        <v>0.99999298511628343</v>
      </c>
      <c r="DT498">
        <f t="shared" si="320"/>
        <v>495</v>
      </c>
      <c r="EI498">
        <f t="shared" si="314"/>
        <v>1</v>
      </c>
      <c r="EJ498">
        <f t="shared" si="321"/>
        <v>495</v>
      </c>
      <c r="EY498">
        <f t="shared" si="315"/>
        <v>0.9189148171432816</v>
      </c>
      <c r="EZ498">
        <f t="shared" si="322"/>
        <v>495</v>
      </c>
      <c r="FO498">
        <f t="shared" si="316"/>
        <v>1</v>
      </c>
      <c r="FP498">
        <f t="shared" si="323"/>
        <v>495</v>
      </c>
      <c r="FW498">
        <f t="shared" si="317"/>
        <v>1</v>
      </c>
      <c r="FX498">
        <f t="shared" si="324"/>
        <v>495</v>
      </c>
    </row>
    <row r="499" spans="6:180" x14ac:dyDescent="0.25">
      <c r="F499">
        <f t="shared" si="313"/>
        <v>0.9665842927450522</v>
      </c>
      <c r="G499">
        <f t="shared" si="318"/>
        <v>646</v>
      </c>
      <c r="T499">
        <f t="shared" si="312"/>
        <v>0.75586723228156538</v>
      </c>
      <c r="U499">
        <f t="shared" si="319"/>
        <v>646</v>
      </c>
      <c r="DS499">
        <f t="shared" si="311"/>
        <v>0.99999338491940548</v>
      </c>
      <c r="DT499">
        <f t="shared" si="320"/>
        <v>496</v>
      </c>
      <c r="EI499">
        <f t="shared" si="314"/>
        <v>1</v>
      </c>
      <c r="EJ499">
        <f t="shared" si="321"/>
        <v>496</v>
      </c>
      <c r="EY499">
        <f t="shared" si="315"/>
        <v>0.92010822225373579</v>
      </c>
      <c r="EZ499">
        <f t="shared" si="322"/>
        <v>496</v>
      </c>
      <c r="FO499">
        <f t="shared" si="316"/>
        <v>1</v>
      </c>
      <c r="FP499">
        <f t="shared" si="323"/>
        <v>496</v>
      </c>
      <c r="FW499">
        <f t="shared" si="317"/>
        <v>1</v>
      </c>
      <c r="FX499">
        <f t="shared" si="324"/>
        <v>496</v>
      </c>
    </row>
    <row r="500" spans="6:180" x14ac:dyDescent="0.25">
      <c r="F500">
        <f t="shared" si="313"/>
        <v>0.96739705392849396</v>
      </c>
      <c r="G500">
        <f t="shared" si="318"/>
        <v>647</v>
      </c>
      <c r="T500">
        <f t="shared" si="312"/>
        <v>0.75780396432622199</v>
      </c>
      <c r="U500">
        <f t="shared" si="319"/>
        <v>647</v>
      </c>
      <c r="DS500">
        <f t="shared" si="311"/>
        <v>0.99999376292704367</v>
      </c>
      <c r="DT500">
        <f t="shared" si="320"/>
        <v>497</v>
      </c>
      <c r="EI500">
        <f t="shared" si="314"/>
        <v>1</v>
      </c>
      <c r="EJ500">
        <f t="shared" si="321"/>
        <v>497</v>
      </c>
      <c r="EY500">
        <f t="shared" si="315"/>
        <v>0.9212882965919521</v>
      </c>
      <c r="EZ500">
        <f t="shared" si="322"/>
        <v>497</v>
      </c>
      <c r="FO500">
        <f t="shared" si="316"/>
        <v>1</v>
      </c>
      <c r="FP500">
        <f t="shared" si="323"/>
        <v>497</v>
      </c>
      <c r="FW500">
        <f t="shared" si="317"/>
        <v>1</v>
      </c>
      <c r="FX500">
        <f t="shared" si="324"/>
        <v>497</v>
      </c>
    </row>
    <row r="501" spans="6:180" x14ac:dyDescent="0.25">
      <c r="F501">
        <f t="shared" si="313"/>
        <v>0.96819344113025341</v>
      </c>
      <c r="G501">
        <f t="shared" si="318"/>
        <v>648</v>
      </c>
      <c r="T501">
        <f t="shared" si="312"/>
        <v>0.75973233718200039</v>
      </c>
      <c r="U501">
        <f t="shared" si="319"/>
        <v>648</v>
      </c>
      <c r="DS501">
        <f t="shared" si="311"/>
        <v>0.99999412026821144</v>
      </c>
      <c r="DT501">
        <f t="shared" si="320"/>
        <v>498</v>
      </c>
      <c r="EI501">
        <f t="shared" si="314"/>
        <v>1</v>
      </c>
      <c r="EJ501">
        <f t="shared" si="321"/>
        <v>498</v>
      </c>
      <c r="EY501">
        <f t="shared" si="315"/>
        <v>0.92245511456328599</v>
      </c>
      <c r="EZ501">
        <f t="shared" si="322"/>
        <v>498</v>
      </c>
      <c r="FO501">
        <f t="shared" si="316"/>
        <v>1</v>
      </c>
      <c r="FP501">
        <f t="shared" si="323"/>
        <v>498</v>
      </c>
      <c r="FW501">
        <f t="shared" si="317"/>
        <v>1</v>
      </c>
      <c r="FX501">
        <f t="shared" si="324"/>
        <v>498</v>
      </c>
    </row>
    <row r="502" spans="6:180" x14ac:dyDescent="0.25">
      <c r="F502">
        <f t="shared" si="313"/>
        <v>0.96897368915726434</v>
      </c>
      <c r="G502">
        <f t="shared" si="318"/>
        <v>649</v>
      </c>
      <c r="T502">
        <f t="shared" si="312"/>
        <v>0.76165231345991335</v>
      </c>
      <c r="U502">
        <f t="shared" si="319"/>
        <v>649</v>
      </c>
      <c r="DS502">
        <f t="shared" si="311"/>
        <v>0.9999944580168536</v>
      </c>
      <c r="DT502">
        <f t="shared" si="320"/>
        <v>499</v>
      </c>
      <c r="EI502">
        <f t="shared" si="314"/>
        <v>1</v>
      </c>
      <c r="EJ502">
        <f t="shared" si="321"/>
        <v>499</v>
      </c>
      <c r="EY502">
        <f t="shared" si="315"/>
        <v>0.92360875142054899</v>
      </c>
      <c r="EZ502">
        <f t="shared" si="322"/>
        <v>499</v>
      </c>
      <c r="FO502">
        <f t="shared" si="316"/>
        <v>1</v>
      </c>
      <c r="FP502">
        <f t="shared" si="323"/>
        <v>499</v>
      </c>
      <c r="FW502">
        <f t="shared" si="317"/>
        <v>1</v>
      </c>
      <c r="FX502">
        <f t="shared" si="324"/>
        <v>499</v>
      </c>
    </row>
    <row r="503" spans="6:180" x14ac:dyDescent="0.25">
      <c r="F503">
        <f t="shared" si="313"/>
        <v>0.96973803195044472</v>
      </c>
      <c r="G503">
        <f t="shared" si="318"/>
        <v>650</v>
      </c>
      <c r="T503">
        <f t="shared" si="312"/>
        <v>0.76356385657494397</v>
      </c>
      <c r="U503">
        <f t="shared" si="319"/>
        <v>650</v>
      </c>
      <c r="DS503">
        <f t="shared" si="311"/>
        <v>0.99999477719434238</v>
      </c>
      <c r="DT503">
        <f t="shared" si="320"/>
        <v>500</v>
      </c>
      <c r="EI503">
        <f t="shared" si="314"/>
        <v>1</v>
      </c>
      <c r="EJ503">
        <f t="shared" si="321"/>
        <v>500</v>
      </c>
      <c r="EY503">
        <f t="shared" si="315"/>
        <v>0.92474928324012884</v>
      </c>
      <c r="EZ503">
        <f t="shared" si="322"/>
        <v>500</v>
      </c>
      <c r="FO503">
        <f t="shared" si="316"/>
        <v>1</v>
      </c>
      <c r="FP503">
        <f t="shared" si="323"/>
        <v>500</v>
      </c>
      <c r="FW503">
        <f t="shared" si="317"/>
        <v>1</v>
      </c>
      <c r="FX503">
        <f t="shared" si="324"/>
        <v>500</v>
      </c>
    </row>
    <row r="504" spans="6:180" x14ac:dyDescent="0.25">
      <c r="F504">
        <f t="shared" si="313"/>
        <v>0.970486702517672</v>
      </c>
      <c r="G504">
        <f t="shared" si="318"/>
        <v>651</v>
      </c>
      <c r="T504">
        <f t="shared" si="312"/>
        <v>0.76546693074672034</v>
      </c>
      <c r="U504">
        <f t="shared" si="319"/>
        <v>651</v>
      </c>
      <c r="DS504">
        <f t="shared" si="311"/>
        <v>0.99999507877187088</v>
      </c>
      <c r="DT504">
        <f t="shared" si="320"/>
        <v>501</v>
      </c>
      <c r="EI504">
        <f t="shared" si="314"/>
        <v>1</v>
      </c>
      <c r="EJ504">
        <f t="shared" si="321"/>
        <v>501</v>
      </c>
      <c r="EY504">
        <f t="shared" si="315"/>
        <v>0.92587678689817066</v>
      </c>
      <c r="EZ504">
        <f t="shared" si="322"/>
        <v>501</v>
      </c>
      <c r="FO504">
        <f t="shared" si="316"/>
        <v>1</v>
      </c>
      <c r="FP504">
        <f t="shared" si="323"/>
        <v>501</v>
      </c>
      <c r="FW504">
        <f t="shared" si="317"/>
        <v>1</v>
      </c>
      <c r="FX504">
        <f t="shared" si="324"/>
        <v>501</v>
      </c>
    </row>
    <row r="505" spans="6:180" x14ac:dyDescent="0.25">
      <c r="F505">
        <f t="shared" si="313"/>
        <v>0.971219932868573</v>
      </c>
      <c r="G505">
        <f t="shared" si="318"/>
        <v>652</v>
      </c>
      <c r="T505">
        <f t="shared" si="312"/>
        <v>0.76736150100006484</v>
      </c>
      <c r="U505">
        <f t="shared" si="319"/>
        <v>652</v>
      </c>
      <c r="DS505">
        <f t="shared" si="311"/>
        <v>0.99999536367274688</v>
      </c>
      <c r="DT505">
        <f t="shared" si="320"/>
        <v>502</v>
      </c>
      <c r="EI505">
        <f t="shared" si="314"/>
        <v>1</v>
      </c>
      <c r="EJ505">
        <f t="shared" si="321"/>
        <v>502</v>
      </c>
      <c r="EY505">
        <f t="shared" si="315"/>
        <v>0.92699134004682615</v>
      </c>
      <c r="EZ505">
        <f t="shared" si="322"/>
        <v>502</v>
      </c>
      <c r="FO505">
        <f t="shared" si="316"/>
        <v>1</v>
      </c>
      <c r="FP505">
        <f t="shared" si="323"/>
        <v>502</v>
      </c>
      <c r="FW505">
        <f t="shared" si="317"/>
        <v>1</v>
      </c>
      <c r="FX505">
        <f t="shared" si="324"/>
        <v>502</v>
      </c>
    </row>
    <row r="506" spans="6:180" x14ac:dyDescent="0.25">
      <c r="F506">
        <f t="shared" si="313"/>
        <v>0.97193795395113414</v>
      </c>
      <c r="G506">
        <f t="shared" si="318"/>
        <v>653</v>
      </c>
      <c r="T506">
        <f t="shared" si="312"/>
        <v>0.76924753316541683</v>
      </c>
      <c r="U506">
        <f t="shared" si="319"/>
        <v>653</v>
      </c>
      <c r="DS506">
        <f t="shared" si="311"/>
        <v>0.99999563277459103</v>
      </c>
      <c r="DT506">
        <f t="shared" si="320"/>
        <v>503</v>
      </c>
      <c r="EI506">
        <f t="shared" si="314"/>
        <v>1</v>
      </c>
      <c r="EJ506">
        <f t="shared" si="321"/>
        <v>503</v>
      </c>
      <c r="EY506">
        <f t="shared" si="315"/>
        <v>0.92809302109057612</v>
      </c>
      <c r="EZ506">
        <f t="shared" si="322"/>
        <v>503</v>
      </c>
      <c r="FO506">
        <f t="shared" si="316"/>
        <v>1</v>
      </c>
      <c r="FP506">
        <f t="shared" si="323"/>
        <v>503</v>
      </c>
      <c r="FW506">
        <f t="shared" si="317"/>
        <v>1</v>
      </c>
      <c r="FX506">
        <f t="shared" si="324"/>
        <v>503</v>
      </c>
    </row>
    <row r="507" spans="6:180" x14ac:dyDescent="0.25">
      <c r="F507">
        <f t="shared" si="313"/>
        <v>0.9726409955901294</v>
      </c>
      <c r="G507">
        <f t="shared" si="318"/>
        <v>654</v>
      </c>
      <c r="T507">
        <f t="shared" si="312"/>
        <v>0.77112499387913069</v>
      </c>
      <c r="U507">
        <f t="shared" si="319"/>
        <v>654</v>
      </c>
      <c r="DS507">
        <f t="shared" si="311"/>
        <v>0.99999588691144281</v>
      </c>
      <c r="DT507">
        <f t="shared" si="320"/>
        <v>504</v>
      </c>
      <c r="EI507">
        <f t="shared" si="314"/>
        <v>1</v>
      </c>
      <c r="EJ507">
        <f t="shared" si="321"/>
        <v>504</v>
      </c>
      <c r="EY507">
        <f t="shared" si="315"/>
        <v>0.92918190916263432</v>
      </c>
      <c r="EZ507">
        <f t="shared" si="322"/>
        <v>504</v>
      </c>
      <c r="FO507">
        <f t="shared" si="316"/>
        <v>1</v>
      </c>
      <c r="FP507">
        <f t="shared" si="323"/>
        <v>504</v>
      </c>
      <c r="FW507">
        <f t="shared" si="317"/>
        <v>1</v>
      </c>
      <c r="FX507">
        <f t="shared" si="324"/>
        <v>504</v>
      </c>
    </row>
    <row r="508" spans="6:180" x14ac:dyDescent="0.25">
      <c r="F508">
        <f t="shared" si="313"/>
        <v>0.97332928642736771</v>
      </c>
      <c r="G508">
        <f t="shared" si="318"/>
        <v>655</v>
      </c>
      <c r="T508">
        <f t="shared" si="312"/>
        <v>0.77299385058365089</v>
      </c>
      <c r="U508">
        <f t="shared" si="319"/>
        <v>655</v>
      </c>
      <c r="DS508">
        <f t="shared" ref="DS508:DS555" si="325">_xlfn.NORM.DIST(DT508,DQ$3,DR$3,TRUE)</f>
        <v>0.99999612687577832</v>
      </c>
      <c r="DT508">
        <f t="shared" si="320"/>
        <v>505</v>
      </c>
      <c r="EI508">
        <f t="shared" si="314"/>
        <v>1</v>
      </c>
      <c r="EJ508">
        <f t="shared" si="321"/>
        <v>505</v>
      </c>
      <c r="EY508">
        <f t="shared" si="315"/>
        <v>0.93025808410143884</v>
      </c>
      <c r="EZ508">
        <f t="shared" si="322"/>
        <v>505</v>
      </c>
      <c r="FO508">
        <f t="shared" si="316"/>
        <v>1</v>
      </c>
      <c r="FP508">
        <f t="shared" si="323"/>
        <v>505</v>
      </c>
      <c r="FW508">
        <f t="shared" si="317"/>
        <v>1</v>
      </c>
      <c r="FX508">
        <f t="shared" si="324"/>
        <v>505</v>
      </c>
    </row>
    <row r="509" spans="6:180" x14ac:dyDescent="0.25">
      <c r="F509">
        <f t="shared" si="313"/>
        <v>0.97400305386375752</v>
      </c>
      <c r="G509">
        <f t="shared" si="318"/>
        <v>656</v>
      </c>
      <c r="T509">
        <f t="shared" si="312"/>
        <v>0.77485407152756036</v>
      </c>
      <c r="U509">
        <f t="shared" si="319"/>
        <v>656</v>
      </c>
      <c r="DS509">
        <f t="shared" si="325"/>
        <v>0.99999635342044213</v>
      </c>
      <c r="DT509">
        <f t="shared" si="320"/>
        <v>506</v>
      </c>
      <c r="EI509">
        <f t="shared" si="314"/>
        <v>1</v>
      </c>
      <c r="EJ509">
        <f t="shared" si="321"/>
        <v>506</v>
      </c>
      <c r="EY509">
        <f t="shared" si="315"/>
        <v>0.9313216264272377</v>
      </c>
      <c r="EZ509">
        <f t="shared" si="322"/>
        <v>506</v>
      </c>
      <c r="FO509">
        <f t="shared" si="316"/>
        <v>1</v>
      </c>
      <c r="FP509">
        <f t="shared" si="323"/>
        <v>506</v>
      </c>
      <c r="FW509">
        <f t="shared" si="317"/>
        <v>1</v>
      </c>
      <c r="FX509">
        <f t="shared" si="324"/>
        <v>506</v>
      </c>
    </row>
    <row r="510" spans="6:180" x14ac:dyDescent="0.25">
      <c r="F510">
        <f t="shared" si="313"/>
        <v>0.97466252400318432</v>
      </c>
      <c r="G510">
        <f t="shared" si="318"/>
        <v>657</v>
      </c>
      <c r="T510">
        <f t="shared" si="312"/>
        <v>0.77670562576550872</v>
      </c>
      <c r="U510">
        <f t="shared" si="319"/>
        <v>657</v>
      </c>
      <c r="DS510">
        <f t="shared" si="325"/>
        <v>0.99999656726049646</v>
      </c>
      <c r="DT510">
        <f t="shared" si="320"/>
        <v>507</v>
      </c>
      <c r="EI510">
        <f t="shared" si="314"/>
        <v>1</v>
      </c>
      <c r="EJ510">
        <f t="shared" si="321"/>
        <v>507</v>
      </c>
      <c r="EY510">
        <f t="shared" si="315"/>
        <v>0.93237261731877397</v>
      </c>
      <c r="EZ510">
        <f t="shared" si="322"/>
        <v>507</v>
      </c>
      <c r="FO510">
        <f t="shared" si="316"/>
        <v>1</v>
      </c>
      <c r="FP510">
        <f t="shared" si="323"/>
        <v>507</v>
      </c>
      <c r="FW510">
        <f t="shared" si="317"/>
        <v>1</v>
      </c>
      <c r="FX510">
        <f t="shared" si="324"/>
        <v>507</v>
      </c>
    </row>
    <row r="511" spans="6:180" x14ac:dyDescent="0.25">
      <c r="F511">
        <f t="shared" si="313"/>
        <v>0.97530792159819824</v>
      </c>
      <c r="G511">
        <f t="shared" si="318"/>
        <v>658</v>
      </c>
      <c r="T511">
        <f t="shared" si="312"/>
        <v>0.77854848315801561</v>
      </c>
      <c r="U511">
        <f t="shared" si="319"/>
        <v>658</v>
      </c>
      <c r="DS511">
        <f t="shared" si="325"/>
        <v>0.99999676907499246</v>
      </c>
      <c r="DT511">
        <f t="shared" si="320"/>
        <v>508</v>
      </c>
      <c r="EI511">
        <f t="shared" si="314"/>
        <v>1</v>
      </c>
      <c r="EJ511">
        <f t="shared" si="321"/>
        <v>508</v>
      </c>
      <c r="EY511">
        <f t="shared" si="315"/>
        <v>0.93341113859007785</v>
      </c>
      <c r="EZ511">
        <f t="shared" si="322"/>
        <v>508</v>
      </c>
      <c r="FO511">
        <f t="shared" si="316"/>
        <v>1</v>
      </c>
      <c r="FP511">
        <f t="shared" si="323"/>
        <v>508</v>
      </c>
      <c r="FW511">
        <f t="shared" si="317"/>
        <v>1</v>
      </c>
      <c r="FX511">
        <f t="shared" si="324"/>
        <v>508</v>
      </c>
    </row>
    <row r="512" spans="6:180" x14ac:dyDescent="0.25">
      <c r="F512">
        <f t="shared" si="313"/>
        <v>0.97593946999750614</v>
      </c>
      <c r="G512">
        <f t="shared" si="318"/>
        <v>659</v>
      </c>
      <c r="T512">
        <f t="shared" si="312"/>
        <v>0.78038261437115186</v>
      </c>
      <c r="U512">
        <f t="shared" si="319"/>
        <v>659</v>
      </c>
      <c r="DS512">
        <f t="shared" si="325"/>
        <v>0.99999695950866463</v>
      </c>
      <c r="DT512">
        <f t="shared" si="320"/>
        <v>509</v>
      </c>
      <c r="EI512">
        <f t="shared" si="314"/>
        <v>1</v>
      </c>
      <c r="EJ512">
        <f t="shared" si="321"/>
        <v>509</v>
      </c>
      <c r="EY512">
        <f t="shared" si="315"/>
        <v>0.93443727266737142</v>
      </c>
      <c r="EZ512">
        <f t="shared" si="322"/>
        <v>509</v>
      </c>
      <c r="FO512">
        <f t="shared" si="316"/>
        <v>1</v>
      </c>
      <c r="FP512">
        <f t="shared" si="323"/>
        <v>509</v>
      </c>
      <c r="FW512">
        <f t="shared" si="317"/>
        <v>1</v>
      </c>
      <c r="FX512">
        <f t="shared" si="324"/>
        <v>509</v>
      </c>
    </row>
    <row r="513" spans="6:180" x14ac:dyDescent="0.25">
      <c r="F513">
        <f t="shared" si="313"/>
        <v>0.97655739109525963</v>
      </c>
      <c r="G513">
        <f t="shared" si="318"/>
        <v>660</v>
      </c>
      <c r="T513">
        <f t="shared" si="312"/>
        <v>0.78220799087610093</v>
      </c>
      <c r="U513">
        <f t="shared" si="319"/>
        <v>660</v>
      </c>
      <c r="DS513">
        <f t="shared" si="325"/>
        <v>0.99999713917355182</v>
      </c>
      <c r="DT513">
        <f t="shared" si="320"/>
        <v>510</v>
      </c>
      <c r="EI513">
        <f t="shared" si="314"/>
        <v>1</v>
      </c>
      <c r="EJ513">
        <f t="shared" si="321"/>
        <v>510</v>
      </c>
      <c r="EY513">
        <f t="shared" si="315"/>
        <v>0.93545110256609165</v>
      </c>
      <c r="EZ513">
        <f t="shared" si="322"/>
        <v>510</v>
      </c>
      <c r="FO513">
        <f t="shared" si="316"/>
        <v>1</v>
      </c>
      <c r="FP513">
        <f t="shared" si="323"/>
        <v>510</v>
      </c>
      <c r="FW513">
        <f t="shared" si="317"/>
        <v>1</v>
      </c>
      <c r="FX513">
        <f t="shared" si="324"/>
        <v>510</v>
      </c>
    </row>
    <row r="514" spans="6:180" x14ac:dyDescent="0.25">
      <c r="F514">
        <f t="shared" si="313"/>
        <v>0.97716190528213298</v>
      </c>
      <c r="G514">
        <f t="shared" si="318"/>
        <v>661</v>
      </c>
      <c r="T514">
        <f t="shared" si="312"/>
        <v>0.78402458494859772</v>
      </c>
      <c r="U514">
        <f t="shared" si="319"/>
        <v>661</v>
      </c>
      <c r="DS514">
        <f t="shared" si="325"/>
        <v>0.99999730865054803</v>
      </c>
      <c r="DT514">
        <f t="shared" si="320"/>
        <v>511</v>
      </c>
      <c r="EI514">
        <f t="shared" si="314"/>
        <v>1</v>
      </c>
      <c r="EJ514">
        <f t="shared" si="321"/>
        <v>511</v>
      </c>
      <c r="EY514">
        <f t="shared" si="315"/>
        <v>0.93645271186803813</v>
      </c>
      <c r="EZ514">
        <f t="shared" si="322"/>
        <v>511</v>
      </c>
      <c r="FO514">
        <f t="shared" si="316"/>
        <v>1</v>
      </c>
      <c r="FP514">
        <f t="shared" si="323"/>
        <v>511</v>
      </c>
      <c r="FW514">
        <f t="shared" si="317"/>
        <v>1</v>
      </c>
      <c r="FX514">
        <f t="shared" si="324"/>
        <v>511</v>
      </c>
    </row>
    <row r="515" spans="6:180" x14ac:dyDescent="0.25">
      <c r="F515">
        <f t="shared" si="313"/>
        <v>0.97775323139818193</v>
      </c>
      <c r="G515">
        <f t="shared" si="318"/>
        <v>662</v>
      </c>
      <c r="T515">
        <f t="shared" ref="T515:T578" si="326">_xlfn.NORM.DIST(U515,$R$3,$S$3,TRUE)</f>
        <v>0.78583236966824788</v>
      </c>
      <c r="U515">
        <f t="shared" si="319"/>
        <v>662</v>
      </c>
      <c r="DS515">
        <f t="shared" si="325"/>
        <v>0.99999746849088633</v>
      </c>
      <c r="DT515">
        <f t="shared" si="320"/>
        <v>512</v>
      </c>
      <c r="EI515">
        <f t="shared" si="314"/>
        <v>1</v>
      </c>
      <c r="EJ515">
        <f t="shared" si="321"/>
        <v>512</v>
      </c>
      <c r="EY515">
        <f t="shared" si="315"/>
        <v>0.93744218469865137</v>
      </c>
      <c r="EZ515">
        <f t="shared" si="322"/>
        <v>512</v>
      </c>
      <c r="FO515">
        <f t="shared" si="316"/>
        <v>1</v>
      </c>
      <c r="FP515">
        <f t="shared" si="323"/>
        <v>512</v>
      </c>
      <c r="FW515">
        <f t="shared" si="317"/>
        <v>1</v>
      </c>
      <c r="FX515">
        <f t="shared" si="324"/>
        <v>512</v>
      </c>
    </row>
    <row r="516" spans="6:180" x14ac:dyDescent="0.25">
      <c r="F516">
        <f t="shared" ref="F516:F579" si="327">_xlfn.NORM.DIST(G516,$D$3,$E$3,TRUE)</f>
        <v>0.97833158668747155</v>
      </c>
      <c r="G516">
        <f t="shared" si="318"/>
        <v>663</v>
      </c>
      <c r="T516">
        <f t="shared" si="326"/>
        <v>0.78763131891772808</v>
      </c>
      <c r="U516">
        <f t="shared" si="319"/>
        <v>663</v>
      </c>
      <c r="DS516">
        <f t="shared" si="325"/>
        <v>0.99999761921755626</v>
      </c>
      <c r="DT516">
        <f t="shared" si="320"/>
        <v>513</v>
      </c>
      <c r="EI516">
        <f t="shared" ref="EI516:EI555" si="328">_xlfn.NORM.DIST(EJ516,EG$3,EH$3,TRUE)</f>
        <v>1</v>
      </c>
      <c r="EJ516">
        <f t="shared" si="321"/>
        <v>513</v>
      </c>
      <c r="EY516">
        <f t="shared" ref="EY516:EY555" si="329">_xlfn.NORM.DIST(EZ516,EW$3,EX$3,TRUE)</f>
        <v>0.93841960570442562</v>
      </c>
      <c r="EZ516">
        <f t="shared" si="322"/>
        <v>513</v>
      </c>
      <c r="FO516">
        <f t="shared" ref="FO516:FO579" si="330">_xlfn.NORM.DIST(FP516,FM$3,FN$3,TRUE)</f>
        <v>1</v>
      </c>
      <c r="FP516">
        <f t="shared" si="323"/>
        <v>513</v>
      </c>
      <c r="FW516">
        <f t="shared" ref="FW516:FW579" si="331">_xlfn.NORM.DIST(FX516,FU$3,FV$3,TRUE)</f>
        <v>1</v>
      </c>
      <c r="FX516">
        <f t="shared" si="324"/>
        <v>513</v>
      </c>
    </row>
    <row r="517" spans="6:180" x14ac:dyDescent="0.25">
      <c r="F517">
        <f t="shared" si="327"/>
        <v>0.97889718675446369</v>
      </c>
      <c r="G517">
        <f t="shared" ref="G517:G580" si="332">G516+1</f>
        <v>664</v>
      </c>
      <c r="T517">
        <f t="shared" si="326"/>
        <v>0.78942140738186606</v>
      </c>
      <c r="U517">
        <f t="shared" ref="U517:U580" si="333">U516+1</f>
        <v>664</v>
      </c>
      <c r="DS517">
        <f t="shared" si="325"/>
        <v>0.99999776132666018</v>
      </c>
      <c r="DT517">
        <f t="shared" ref="DT517:DT555" si="334">DT516+1</f>
        <v>514</v>
      </c>
      <c r="EI517">
        <f t="shared" si="328"/>
        <v>1</v>
      </c>
      <c r="EJ517">
        <f t="shared" ref="EJ517:EJ555" si="335">EJ516+1</f>
        <v>514</v>
      </c>
      <c r="EY517">
        <f t="shared" si="329"/>
        <v>0.9393850600304654</v>
      </c>
      <c r="EZ517">
        <f t="shared" ref="EZ517:EZ580" si="336">EZ516+1</f>
        <v>514</v>
      </c>
      <c r="FO517">
        <f t="shared" si="330"/>
        <v>1</v>
      </c>
      <c r="FP517">
        <f t="shared" ref="FP517:FP580" si="337">FP516+1</f>
        <v>514</v>
      </c>
      <c r="FW517">
        <f t="shared" si="331"/>
        <v>1</v>
      </c>
      <c r="FX517">
        <f t="shared" ref="FX517:FX580" si="338">FX516+1</f>
        <v>514</v>
      </c>
    </row>
    <row r="518" spans="6:180" x14ac:dyDescent="0.25">
      <c r="F518">
        <f t="shared" si="327"/>
        <v>0.97945024552215132</v>
      </c>
      <c r="G518">
        <f t="shared" si="332"/>
        <v>665</v>
      </c>
      <c r="T518">
        <f t="shared" si="326"/>
        <v>0.7912026105466049</v>
      </c>
      <c r="U518">
        <f t="shared" si="333"/>
        <v>665</v>
      </c>
      <c r="DS518">
        <f t="shared" si="325"/>
        <v>0.99999789528870875</v>
      </c>
      <c r="DT518">
        <f t="shared" si="334"/>
        <v>515</v>
      </c>
      <c r="EI518">
        <f t="shared" si="328"/>
        <v>1</v>
      </c>
      <c r="EJ518">
        <f t="shared" si="335"/>
        <v>515</v>
      </c>
      <c r="EY518">
        <f t="shared" si="329"/>
        <v>0.94033863329818623</v>
      </c>
      <c r="EZ518">
        <f t="shared" si="336"/>
        <v>515</v>
      </c>
      <c r="FO518">
        <f t="shared" si="330"/>
        <v>1</v>
      </c>
      <c r="FP518">
        <f t="shared" si="337"/>
        <v>515</v>
      </c>
      <c r="FW518">
        <f t="shared" si="331"/>
        <v>1</v>
      </c>
      <c r="FX518">
        <f t="shared" si="338"/>
        <v>515</v>
      </c>
    </row>
    <row r="519" spans="6:180" x14ac:dyDescent="0.25">
      <c r="F519">
        <f t="shared" si="327"/>
        <v>0.97999097519192579</v>
      </c>
      <c r="G519">
        <f t="shared" si="332"/>
        <v>666</v>
      </c>
      <c r="T519">
        <f t="shared" si="326"/>
        <v>0.79297490469784826</v>
      </c>
      <c r="U519">
        <f t="shared" si="333"/>
        <v>666</v>
      </c>
      <c r="DS519">
        <f t="shared" si="325"/>
        <v>0.99999802154985917</v>
      </c>
      <c r="DT519">
        <f t="shared" si="334"/>
        <v>516</v>
      </c>
      <c r="EI519">
        <f t="shared" si="328"/>
        <v>1</v>
      </c>
      <c r="EJ519">
        <f t="shared" si="335"/>
        <v>516</v>
      </c>
      <c r="EY519">
        <f t="shared" si="329"/>
        <v>0.94128041158316977</v>
      </c>
      <c r="EZ519">
        <f t="shared" si="336"/>
        <v>516</v>
      </c>
      <c r="FO519">
        <f t="shared" si="330"/>
        <v>1</v>
      </c>
      <c r="FP519">
        <f t="shared" si="337"/>
        <v>516</v>
      </c>
      <c r="FW519">
        <f t="shared" si="331"/>
        <v>1</v>
      </c>
      <c r="FX519">
        <f t="shared" si="338"/>
        <v>516</v>
      </c>
    </row>
    <row r="520" spans="6:180" x14ac:dyDescent="0.25">
      <c r="F520">
        <f t="shared" si="327"/>
        <v>0.98051958620516444</v>
      </c>
      <c r="G520">
        <f t="shared" si="332"/>
        <v>667</v>
      </c>
      <c r="T520">
        <f t="shared" si="326"/>
        <v>0.79473826692019012</v>
      </c>
      <c r="U520">
        <f t="shared" si="333"/>
        <v>667</v>
      </c>
      <c r="DS520">
        <f t="shared" si="325"/>
        <v>0.99999814053309788</v>
      </c>
      <c r="DT520">
        <f t="shared" si="334"/>
        <v>517</v>
      </c>
      <c r="EI520">
        <f t="shared" si="328"/>
        <v>1</v>
      </c>
      <c r="EJ520">
        <f t="shared" si="335"/>
        <v>517</v>
      </c>
      <c r="EY520">
        <f t="shared" si="329"/>
        <v>0.9422104813931742</v>
      </c>
      <c r="EZ520">
        <f t="shared" si="336"/>
        <v>517</v>
      </c>
      <c r="FO520">
        <f t="shared" si="330"/>
        <v>1</v>
      </c>
      <c r="FP520">
        <f t="shared" si="337"/>
        <v>517</v>
      </c>
      <c r="FW520">
        <f t="shared" si="331"/>
        <v>1</v>
      </c>
      <c r="FX520">
        <f t="shared" si="338"/>
        <v>517</v>
      </c>
    </row>
    <row r="521" spans="6:180" x14ac:dyDescent="0.25">
      <c r="F521">
        <f t="shared" si="327"/>
        <v>0.98103628720652158</v>
      </c>
      <c r="G521">
        <f t="shared" si="332"/>
        <v>668</v>
      </c>
      <c r="T521">
        <f t="shared" si="326"/>
        <v>0.79649267509552868</v>
      </c>
      <c r="U521">
        <f t="shared" si="333"/>
        <v>668</v>
      </c>
      <c r="DS521">
        <f t="shared" si="325"/>
        <v>0.99999825263937048</v>
      </c>
      <c r="DT521">
        <f t="shared" si="334"/>
        <v>518</v>
      </c>
      <c r="EI521">
        <f t="shared" si="328"/>
        <v>1</v>
      </c>
      <c r="EJ521">
        <f t="shared" si="335"/>
        <v>518</v>
      </c>
      <c r="EY521">
        <f t="shared" si="329"/>
        <v>0.94312892964630879</v>
      </c>
      <c r="EZ521">
        <f t="shared" si="336"/>
        <v>518</v>
      </c>
      <c r="FO521">
        <f t="shared" si="330"/>
        <v>1</v>
      </c>
      <c r="FP521">
        <f t="shared" si="337"/>
        <v>518</v>
      </c>
      <c r="FW521">
        <f t="shared" si="331"/>
        <v>1</v>
      </c>
      <c r="FX521">
        <f t="shared" si="338"/>
        <v>518</v>
      </c>
    </row>
    <row r="522" spans="6:180" x14ac:dyDescent="0.25">
      <c r="F522">
        <f t="shared" si="327"/>
        <v>0.98154128500890847</v>
      </c>
      <c r="G522">
        <f t="shared" si="332"/>
        <v>669</v>
      </c>
      <c r="T522">
        <f t="shared" si="326"/>
        <v>0.79823810790156502</v>
      </c>
      <c r="U522">
        <f t="shared" si="333"/>
        <v>669</v>
      </c>
      <c r="DS522">
        <f t="shared" si="325"/>
        <v>0.99999835824866035</v>
      </c>
      <c r="DT522">
        <f t="shared" si="334"/>
        <v>519</v>
      </c>
      <c r="EI522">
        <f t="shared" si="328"/>
        <v>1</v>
      </c>
      <c r="EJ522">
        <f t="shared" si="335"/>
        <v>519</v>
      </c>
      <c r="EY522">
        <f t="shared" si="329"/>
        <v>0.9440358436493741</v>
      </c>
      <c r="EZ522">
        <f t="shared" si="336"/>
        <v>519</v>
      </c>
      <c r="FO522">
        <f t="shared" si="330"/>
        <v>1</v>
      </c>
      <c r="FP522">
        <f t="shared" si="337"/>
        <v>519</v>
      </c>
      <c r="FW522">
        <f t="shared" si="331"/>
        <v>1</v>
      </c>
      <c r="FX522">
        <f t="shared" si="338"/>
        <v>519</v>
      </c>
    </row>
    <row r="523" spans="6:180" x14ac:dyDescent="0.25">
      <c r="F523">
        <f t="shared" si="327"/>
        <v>0.98203478456014448</v>
      </c>
      <c r="G523">
        <f t="shared" si="332"/>
        <v>670</v>
      </c>
      <c r="T523">
        <f t="shared" si="326"/>
        <v>0.79997454481018926</v>
      </c>
      <c r="U523">
        <f t="shared" si="333"/>
        <v>670</v>
      </c>
      <c r="DS523">
        <f t="shared" si="325"/>
        <v>0.99999845772101847</v>
      </c>
      <c r="DT523">
        <f t="shared" si="334"/>
        <v>520</v>
      </c>
      <c r="EI523">
        <f t="shared" si="328"/>
        <v>1</v>
      </c>
      <c r="EJ523">
        <f t="shared" si="335"/>
        <v>520</v>
      </c>
      <c r="EY523">
        <f t="shared" si="329"/>
        <v>0.94493131107637529</v>
      </c>
      <c r="EZ523">
        <f t="shared" si="336"/>
        <v>520</v>
      </c>
      <c r="FO523">
        <f t="shared" si="330"/>
        <v>1</v>
      </c>
      <c r="FP523">
        <f t="shared" si="337"/>
        <v>520</v>
      </c>
      <c r="FW523">
        <f t="shared" si="331"/>
        <v>1</v>
      </c>
      <c r="FX523">
        <f t="shared" si="338"/>
        <v>520</v>
      </c>
    </row>
    <row r="524" spans="6:180" x14ac:dyDescent="0.25">
      <c r="F524">
        <f t="shared" si="327"/>
        <v>0.98251698891126238</v>
      </c>
      <c r="G524">
        <f t="shared" si="332"/>
        <v>671</v>
      </c>
      <c r="T524">
        <f t="shared" si="326"/>
        <v>0.80170196608575228</v>
      </c>
      <c r="U524">
        <f t="shared" si="333"/>
        <v>671</v>
      </c>
      <c r="DS524">
        <f t="shared" si="325"/>
        <v>0.99999855139754701</v>
      </c>
      <c r="DT524">
        <f t="shared" si="334"/>
        <v>521</v>
      </c>
      <c r="EI524">
        <f t="shared" si="328"/>
        <v>1</v>
      </c>
      <c r="EJ524">
        <f t="shared" si="335"/>
        <v>521</v>
      </c>
      <c r="EY524">
        <f t="shared" si="329"/>
        <v>0.94581541994721097</v>
      </c>
      <c r="EZ524">
        <f t="shared" si="336"/>
        <v>521</v>
      </c>
      <c r="FO524">
        <f t="shared" si="330"/>
        <v>1</v>
      </c>
      <c r="FP524">
        <f t="shared" si="337"/>
        <v>521</v>
      </c>
      <c r="FW524">
        <f t="shared" si="331"/>
        <v>1</v>
      </c>
      <c r="FX524">
        <f t="shared" si="338"/>
        <v>521</v>
      </c>
    </row>
    <row r="525" spans="6:180" x14ac:dyDescent="0.25">
      <c r="F525">
        <f t="shared" si="327"/>
        <v>0.98298809918644825</v>
      </c>
      <c r="G525">
        <f t="shared" si="332"/>
        <v>672</v>
      </c>
      <c r="T525">
        <f t="shared" si="326"/>
        <v>0.80342035278322621</v>
      </c>
      <c r="U525">
        <f t="shared" si="333"/>
        <v>672</v>
      </c>
      <c r="DS525">
        <f t="shared" si="325"/>
        <v>0.99999863960133673</v>
      </c>
      <c r="DT525">
        <f t="shared" si="334"/>
        <v>522</v>
      </c>
      <c r="EI525">
        <f t="shared" si="328"/>
        <v>1</v>
      </c>
      <c r="EJ525">
        <f t="shared" si="335"/>
        <v>522</v>
      </c>
      <c r="EY525">
        <f t="shared" si="329"/>
        <v>0.94668825860654449</v>
      </c>
      <c r="EZ525">
        <f t="shared" si="336"/>
        <v>522</v>
      </c>
      <c r="FO525">
        <f t="shared" si="330"/>
        <v>1</v>
      </c>
      <c r="FP525">
        <f t="shared" si="337"/>
        <v>522</v>
      </c>
      <c r="FW525">
        <f t="shared" si="331"/>
        <v>1</v>
      </c>
      <c r="FX525">
        <f t="shared" si="338"/>
        <v>522</v>
      </c>
    </row>
    <row r="526" spans="6:180" x14ac:dyDescent="0.25">
      <c r="F526">
        <f t="shared" si="327"/>
        <v>0.98344831455459836</v>
      </c>
      <c r="G526">
        <f t="shared" si="332"/>
        <v>673</v>
      </c>
      <c r="T526">
        <f t="shared" si="326"/>
        <v>0.80512968674625329</v>
      </c>
      <c r="U526">
        <f t="shared" si="333"/>
        <v>673</v>
      </c>
      <c r="DS526">
        <f t="shared" si="325"/>
        <v>0.99999872263836231</v>
      </c>
      <c r="DT526">
        <f t="shared" si="334"/>
        <v>523</v>
      </c>
      <c r="EI526">
        <f t="shared" si="328"/>
        <v>1</v>
      </c>
      <c r="EJ526">
        <f t="shared" si="335"/>
        <v>523</v>
      </c>
      <c r="EY526">
        <f t="shared" si="329"/>
        <v>0.94754991570285974</v>
      </c>
      <c r="EZ526">
        <f t="shared" si="336"/>
        <v>523</v>
      </c>
      <c r="FO526">
        <f t="shared" si="330"/>
        <v>1</v>
      </c>
      <c r="FP526">
        <f t="shared" si="337"/>
        <v>523</v>
      </c>
      <c r="FW526">
        <f t="shared" si="331"/>
        <v>1</v>
      </c>
      <c r="FX526">
        <f t="shared" si="338"/>
        <v>523</v>
      </c>
    </row>
    <row r="527" spans="6:180" x14ac:dyDescent="0.25">
      <c r="F527">
        <f t="shared" si="327"/>
        <v>0.98389783220247196</v>
      </c>
      <c r="G527">
        <f t="shared" si="332"/>
        <v>674</v>
      </c>
      <c r="T527">
        <f t="shared" si="326"/>
        <v>0.80682995060508544</v>
      </c>
      <c r="U527">
        <f t="shared" si="333"/>
        <v>674</v>
      </c>
      <c r="DS527">
        <f t="shared" si="325"/>
        <v>0.99999880079833625</v>
      </c>
      <c r="DT527">
        <f t="shared" si="334"/>
        <v>524</v>
      </c>
      <c r="EI527">
        <f t="shared" si="328"/>
        <v>1</v>
      </c>
      <c r="EJ527">
        <f t="shared" si="335"/>
        <v>524</v>
      </c>
      <c r="EY527">
        <f t="shared" si="329"/>
        <v>0.94840048016770784</v>
      </c>
      <c r="EZ527">
        <f t="shared" si="336"/>
        <v>524</v>
      </c>
      <c r="FO527">
        <f t="shared" si="330"/>
        <v>1</v>
      </c>
      <c r="FP527">
        <f t="shared" si="337"/>
        <v>524</v>
      </c>
      <c r="FW527">
        <f t="shared" si="331"/>
        <v>1</v>
      </c>
      <c r="FX527">
        <f t="shared" si="338"/>
        <v>524</v>
      </c>
    </row>
    <row r="528" spans="6:180" x14ac:dyDescent="0.25">
      <c r="F528">
        <f t="shared" si="327"/>
        <v>0.98433684730941906</v>
      </c>
      <c r="G528">
        <f t="shared" si="332"/>
        <v>675</v>
      </c>
      <c r="T528">
        <f t="shared" si="326"/>
        <v>0.8085211277744131</v>
      </c>
      <c r="U528">
        <f t="shared" si="333"/>
        <v>675</v>
      </c>
      <c r="DS528">
        <f t="shared" si="325"/>
        <v>0.99999887435552282</v>
      </c>
      <c r="DT528">
        <f t="shared" si="334"/>
        <v>525</v>
      </c>
      <c r="EI528">
        <f t="shared" si="328"/>
        <v>1</v>
      </c>
      <c r="EJ528">
        <f t="shared" si="335"/>
        <v>525</v>
      </c>
      <c r="EY528">
        <f t="shared" si="329"/>
        <v>0.9492400411951466</v>
      </c>
      <c r="EZ528">
        <f t="shared" si="336"/>
        <v>525</v>
      </c>
      <c r="FO528">
        <f t="shared" si="330"/>
        <v>1</v>
      </c>
      <c r="FP528">
        <f t="shared" si="337"/>
        <v>525</v>
      </c>
      <c r="FW528">
        <f t="shared" si="331"/>
        <v>1</v>
      </c>
      <c r="FX528">
        <f t="shared" si="338"/>
        <v>525</v>
      </c>
    </row>
    <row r="529" spans="6:180" x14ac:dyDescent="0.25">
      <c r="F529">
        <f t="shared" si="327"/>
        <v>0.98476555302366298</v>
      </c>
      <c r="G529">
        <f t="shared" si="332"/>
        <v>676</v>
      </c>
      <c r="T529">
        <f t="shared" si="326"/>
        <v>0.81020320245108701</v>
      </c>
      <c r="U529">
        <f t="shared" si="333"/>
        <v>676</v>
      </c>
      <c r="DS529">
        <f t="shared" si="325"/>
        <v>0.99999894356951458</v>
      </c>
      <c r="DT529">
        <f t="shared" si="334"/>
        <v>526</v>
      </c>
      <c r="EI529">
        <f t="shared" si="328"/>
        <v>1</v>
      </c>
      <c r="EJ529">
        <f t="shared" si="335"/>
        <v>526</v>
      </c>
      <c r="EY529">
        <f t="shared" si="329"/>
        <v>0.95006868822137913</v>
      </c>
      <c r="EZ529">
        <f t="shared" si="336"/>
        <v>526</v>
      </c>
      <c r="FO529">
        <f t="shared" si="330"/>
        <v>1</v>
      </c>
      <c r="FP529">
        <f t="shared" si="337"/>
        <v>526</v>
      </c>
      <c r="FW529">
        <f t="shared" si="331"/>
        <v>1</v>
      </c>
      <c r="FX529">
        <f t="shared" si="338"/>
        <v>526</v>
      </c>
    </row>
    <row r="530" spans="6:180" x14ac:dyDescent="0.25">
      <c r="F530">
        <f t="shared" si="327"/>
        <v>0.98518414044011493</v>
      </c>
      <c r="G530">
        <f t="shared" si="332"/>
        <v>677</v>
      </c>
      <c r="T530">
        <f t="shared" si="326"/>
        <v>0.81187615961173298</v>
      </c>
      <c r="U530">
        <f t="shared" si="333"/>
        <v>677</v>
      </c>
      <c r="DS530">
        <f t="shared" si="325"/>
        <v>0.99999900868597213</v>
      </c>
      <c r="DT530">
        <f t="shared" si="334"/>
        <v>527</v>
      </c>
      <c r="EI530">
        <f t="shared" si="328"/>
        <v>1</v>
      </c>
      <c r="EJ530">
        <f t="shared" si="335"/>
        <v>527</v>
      </c>
      <c r="EY530">
        <f t="shared" si="329"/>
        <v>0.9508865109045942</v>
      </c>
      <c r="EZ530">
        <f t="shared" si="336"/>
        <v>527</v>
      </c>
      <c r="FO530">
        <f t="shared" si="330"/>
        <v>1</v>
      </c>
      <c r="FP530">
        <f t="shared" si="337"/>
        <v>527</v>
      </c>
      <c r="FW530">
        <f t="shared" si="331"/>
        <v>1</v>
      </c>
      <c r="FX530">
        <f t="shared" si="338"/>
        <v>527</v>
      </c>
    </row>
    <row r="531" spans="6:180" x14ac:dyDescent="0.25">
      <c r="F531">
        <f t="shared" si="327"/>
        <v>0.98559279857969828</v>
      </c>
      <c r="G531">
        <f t="shared" si="332"/>
        <v>678</v>
      </c>
      <c r="T531">
        <f t="shared" si="326"/>
        <v>0.81353998501025915</v>
      </c>
      <c r="U531">
        <f t="shared" si="333"/>
        <v>678</v>
      </c>
      <c r="DS531">
        <f t="shared" si="325"/>
        <v>0.99999906993732957</v>
      </c>
      <c r="DT531">
        <f t="shared" si="334"/>
        <v>528</v>
      </c>
      <c r="EI531">
        <f t="shared" si="328"/>
        <v>1</v>
      </c>
      <c r="EJ531">
        <f t="shared" si="335"/>
        <v>528</v>
      </c>
      <c r="EY531">
        <f t="shared" si="329"/>
        <v>0.95169359910501206</v>
      </c>
      <c r="EZ531">
        <f t="shared" si="336"/>
        <v>528</v>
      </c>
      <c r="FO531">
        <f t="shared" si="330"/>
        <v>1</v>
      </c>
      <c r="FP531">
        <f t="shared" si="337"/>
        <v>528</v>
      </c>
      <c r="FW531">
        <f t="shared" si="331"/>
        <v>1</v>
      </c>
      <c r="FX531">
        <f t="shared" si="338"/>
        <v>528</v>
      </c>
    </row>
    <row r="532" spans="6:180" x14ac:dyDescent="0.25">
      <c r="F532">
        <f t="shared" si="327"/>
        <v>0.98599171437015987</v>
      </c>
      <c r="G532">
        <f t="shared" si="332"/>
        <v>679</v>
      </c>
      <c r="T532">
        <f t="shared" si="326"/>
        <v>0.81519466517525963</v>
      </c>
      <c r="U532">
        <f t="shared" si="333"/>
        <v>679</v>
      </c>
      <c r="DS532">
        <f t="shared" si="325"/>
        <v>0.99999912754346643</v>
      </c>
      <c r="DT532">
        <f t="shared" si="334"/>
        <v>529</v>
      </c>
      <c r="EI532">
        <f t="shared" si="328"/>
        <v>1</v>
      </c>
      <c r="EJ532">
        <f t="shared" si="335"/>
        <v>529</v>
      </c>
      <c r="EY532">
        <f t="shared" si="329"/>
        <v>0.95249004286513927</v>
      </c>
      <c r="EZ532">
        <f t="shared" si="336"/>
        <v>529</v>
      </c>
      <c r="FO532">
        <f t="shared" si="330"/>
        <v>1</v>
      </c>
      <c r="FP532">
        <f t="shared" si="337"/>
        <v>529</v>
      </c>
      <c r="FW532">
        <f t="shared" si="331"/>
        <v>1</v>
      </c>
      <c r="FX532">
        <f t="shared" si="338"/>
        <v>529</v>
      </c>
    </row>
    <row r="533" spans="6:180" x14ac:dyDescent="0.25">
      <c r="F533">
        <f t="shared" si="327"/>
        <v>0.98638107262834307</v>
      </c>
      <c r="G533">
        <f t="shared" si="332"/>
        <v>680</v>
      </c>
      <c r="T533">
        <f t="shared" si="326"/>
        <v>0.81684018740731279</v>
      </c>
      <c r="U533">
        <f t="shared" si="333"/>
        <v>680</v>
      </c>
      <c r="DS533">
        <f t="shared" si="325"/>
        <v>0.99999918171234792</v>
      </c>
      <c r="DT533">
        <f t="shared" si="334"/>
        <v>530</v>
      </c>
      <c r="EI533">
        <f t="shared" si="328"/>
        <v>1</v>
      </c>
      <c r="EJ533">
        <f t="shared" si="335"/>
        <v>530</v>
      </c>
      <c r="EY533">
        <f t="shared" si="329"/>
        <v>0.95327593239023789</v>
      </c>
      <c r="EZ533">
        <f t="shared" si="336"/>
        <v>530</v>
      </c>
      <c r="FO533">
        <f t="shared" si="330"/>
        <v>1</v>
      </c>
      <c r="FP533">
        <f t="shared" si="337"/>
        <v>530</v>
      </c>
      <c r="FW533">
        <f t="shared" si="331"/>
        <v>1</v>
      </c>
      <c r="FX533">
        <f t="shared" si="338"/>
        <v>530</v>
      </c>
    </row>
    <row r="534" spans="6:180" x14ac:dyDescent="0.25">
      <c r="F534">
        <f t="shared" si="327"/>
        <v>0.98676105604390163</v>
      </c>
      <c r="G534">
        <f t="shared" si="332"/>
        <v>681</v>
      </c>
      <c r="T534">
        <f t="shared" si="326"/>
        <v>0.81847653977617763</v>
      </c>
      <c r="U534">
        <f t="shared" si="333"/>
        <v>681</v>
      </c>
      <c r="DS534">
        <f t="shared" si="325"/>
        <v>0.99999923264063484</v>
      </c>
      <c r="DT534">
        <f t="shared" si="334"/>
        <v>531</v>
      </c>
      <c r="EI534">
        <f t="shared" si="328"/>
        <v>1</v>
      </c>
      <c r="EJ534">
        <f t="shared" si="335"/>
        <v>531</v>
      </c>
      <c r="EY534">
        <f t="shared" si="329"/>
        <v>0.95405135802900931</v>
      </c>
      <c r="EZ534">
        <f t="shared" si="336"/>
        <v>531</v>
      </c>
      <c r="FO534">
        <f t="shared" si="330"/>
        <v>1</v>
      </c>
      <c r="FP534">
        <f t="shared" si="337"/>
        <v>531</v>
      </c>
      <c r="FW534">
        <f t="shared" si="331"/>
        <v>1</v>
      </c>
      <c r="FX534">
        <f t="shared" si="338"/>
        <v>531</v>
      </c>
    </row>
    <row r="535" spans="6:180" x14ac:dyDescent="0.25">
      <c r="F535">
        <f t="shared" si="327"/>
        <v>0.98713184516442587</v>
      </c>
      <c r="G535">
        <f t="shared" si="332"/>
        <v>682</v>
      </c>
      <c r="T535">
        <f t="shared" si="326"/>
        <v>0.82010371111788738</v>
      </c>
      <c r="U535">
        <f t="shared" si="333"/>
        <v>682</v>
      </c>
      <c r="DS535">
        <f t="shared" si="325"/>
        <v>0.99999928051426379</v>
      </c>
      <c r="DT535">
        <f t="shared" si="334"/>
        <v>532</v>
      </c>
      <c r="EI535">
        <f t="shared" si="328"/>
        <v>1</v>
      </c>
      <c r="EJ535">
        <f t="shared" si="335"/>
        <v>532</v>
      </c>
      <c r="EY535">
        <f t="shared" si="329"/>
        <v>0.95481641025449848</v>
      </c>
      <c r="EZ535">
        <f t="shared" si="336"/>
        <v>532</v>
      </c>
      <c r="FO535">
        <f t="shared" si="330"/>
        <v>1</v>
      </c>
      <c r="FP535">
        <f t="shared" si="337"/>
        <v>532</v>
      </c>
      <c r="FW535">
        <f t="shared" si="331"/>
        <v>1</v>
      </c>
      <c r="FX535">
        <f t="shared" si="338"/>
        <v>532</v>
      </c>
    </row>
    <row r="536" spans="6:180" x14ac:dyDescent="0.25">
      <c r="F536">
        <f t="shared" si="327"/>
        <v>0.98749361838195959</v>
      </c>
      <c r="G536">
        <f t="shared" si="332"/>
        <v>683</v>
      </c>
      <c r="T536">
        <f t="shared" si="326"/>
        <v>0.82172169103174331</v>
      </c>
      <c r="U536">
        <f t="shared" si="333"/>
        <v>683</v>
      </c>
      <c r="DS536">
        <f t="shared" si="325"/>
        <v>0.99999932550900039</v>
      </c>
      <c r="DT536">
        <f t="shared" si="334"/>
        <v>533</v>
      </c>
      <c r="EI536">
        <f t="shared" si="328"/>
        <v>1</v>
      </c>
      <c r="EJ536">
        <f t="shared" si="335"/>
        <v>533</v>
      </c>
      <c r="EY536">
        <f t="shared" si="329"/>
        <v>0.95557117964522087</v>
      </c>
      <c r="EZ536">
        <f t="shared" si="336"/>
        <v>533</v>
      </c>
      <c r="FO536">
        <f t="shared" si="330"/>
        <v>1</v>
      </c>
      <c r="FP536">
        <f t="shared" si="337"/>
        <v>533</v>
      </c>
      <c r="FW536">
        <f t="shared" si="331"/>
        <v>1</v>
      </c>
      <c r="FX536">
        <f t="shared" si="338"/>
        <v>533</v>
      </c>
    </row>
    <row r="537" spans="6:180" x14ac:dyDescent="0.25">
      <c r="F537">
        <f t="shared" si="327"/>
        <v>0.98784655192087989</v>
      </c>
      <c r="G537">
        <f t="shared" si="332"/>
        <v>684</v>
      </c>
      <c r="T537">
        <f t="shared" si="326"/>
        <v>0.82333046987720737</v>
      </c>
      <c r="U537">
        <f t="shared" si="333"/>
        <v>684</v>
      </c>
      <c r="DS537">
        <f t="shared" si="325"/>
        <v>0.99999936779096521</v>
      </c>
      <c r="DT537">
        <f t="shared" si="334"/>
        <v>534</v>
      </c>
      <c r="EI537">
        <f t="shared" si="328"/>
        <v>1</v>
      </c>
      <c r="EJ537">
        <f t="shared" si="335"/>
        <v>534</v>
      </c>
      <c r="EY537">
        <f t="shared" si="329"/>
        <v>0.95631575686651527</v>
      </c>
      <c r="EZ537">
        <f t="shared" si="336"/>
        <v>534</v>
      </c>
      <c r="FO537">
        <f t="shared" si="330"/>
        <v>1</v>
      </c>
      <c r="FP537">
        <f t="shared" si="337"/>
        <v>534</v>
      </c>
      <c r="FW537">
        <f t="shared" si="331"/>
        <v>1</v>
      </c>
      <c r="FX537">
        <f t="shared" si="338"/>
        <v>534</v>
      </c>
    </row>
    <row r="538" spans="6:180" x14ac:dyDescent="0.25">
      <c r="F538">
        <f t="shared" si="327"/>
        <v>0.98819081982711587</v>
      </c>
      <c r="G538">
        <f t="shared" si="332"/>
        <v>685</v>
      </c>
      <c r="T538">
        <f t="shared" si="326"/>
        <v>0.82493003877069859</v>
      </c>
      <c r="U538">
        <f t="shared" si="333"/>
        <v>685</v>
      </c>
      <c r="DS538">
        <f t="shared" si="325"/>
        <v>0.99999940751713456</v>
      </c>
      <c r="DT538">
        <f t="shared" si="334"/>
        <v>535</v>
      </c>
      <c r="EI538">
        <f t="shared" si="328"/>
        <v>1</v>
      </c>
      <c r="EJ538">
        <f t="shared" si="335"/>
        <v>535</v>
      </c>
      <c r="EY538">
        <f t="shared" si="329"/>
        <v>0.95705023265212397</v>
      </c>
      <c r="EZ538">
        <f t="shared" si="336"/>
        <v>535</v>
      </c>
      <c r="FO538">
        <f t="shared" si="330"/>
        <v>1</v>
      </c>
      <c r="FP538">
        <f t="shared" si="337"/>
        <v>535</v>
      </c>
      <c r="FW538">
        <f t="shared" si="331"/>
        <v>1</v>
      </c>
      <c r="FX538">
        <f t="shared" si="338"/>
        <v>535</v>
      </c>
    </row>
    <row r="539" spans="6:180" x14ac:dyDescent="0.25">
      <c r="F539">
        <f t="shared" si="327"/>
        <v>0.98852659395867837</v>
      </c>
      <c r="G539">
        <f t="shared" si="332"/>
        <v>686</v>
      </c>
      <c r="T539">
        <f t="shared" si="326"/>
        <v>0.82652038958229002</v>
      </c>
      <c r="U539">
        <f t="shared" si="333"/>
        <v>686</v>
      </c>
      <c r="DS539">
        <f t="shared" si="325"/>
        <v>0.99999944483581693</v>
      </c>
      <c r="DT539">
        <f t="shared" si="334"/>
        <v>536</v>
      </c>
      <c r="EI539">
        <f t="shared" si="328"/>
        <v>1</v>
      </c>
      <c r="EJ539">
        <f t="shared" si="335"/>
        <v>536</v>
      </c>
      <c r="EY539">
        <f t="shared" si="329"/>
        <v>0.95777469778600632</v>
      </c>
      <c r="EZ539">
        <f t="shared" si="336"/>
        <v>536</v>
      </c>
      <c r="FO539">
        <f t="shared" si="330"/>
        <v>1</v>
      </c>
      <c r="FP539">
        <f t="shared" si="337"/>
        <v>536</v>
      </c>
      <c r="FW539">
        <f t="shared" si="331"/>
        <v>1</v>
      </c>
      <c r="FX539">
        <f t="shared" si="338"/>
        <v>536</v>
      </c>
    </row>
    <row r="540" spans="6:180" x14ac:dyDescent="0.25">
      <c r="F540">
        <f t="shared" si="327"/>
        <v>0.988854043977476</v>
      </c>
      <c r="G540">
        <f t="shared" si="332"/>
        <v>687</v>
      </c>
      <c r="T540">
        <f t="shared" si="326"/>
        <v>0.82810151493231055</v>
      </c>
      <c r="U540">
        <f t="shared" si="333"/>
        <v>687</v>
      </c>
      <c r="DS540">
        <f t="shared" si="325"/>
        <v>0.99999947988710602</v>
      </c>
      <c r="DT540">
        <f t="shared" si="334"/>
        <v>537</v>
      </c>
      <c r="EI540">
        <f t="shared" si="328"/>
        <v>1</v>
      </c>
      <c r="EJ540">
        <f t="shared" si="335"/>
        <v>537</v>
      </c>
      <c r="EY540">
        <f t="shared" si="329"/>
        <v>0.95848924308438499</v>
      </c>
      <c r="EZ540">
        <f t="shared" si="336"/>
        <v>537</v>
      </c>
      <c r="FO540">
        <f t="shared" si="330"/>
        <v>1</v>
      </c>
      <c r="FP540">
        <f t="shared" si="337"/>
        <v>537</v>
      </c>
      <c r="FW540">
        <f t="shared" si="331"/>
        <v>1</v>
      </c>
      <c r="FX540">
        <f t="shared" si="338"/>
        <v>537</v>
      </c>
    </row>
    <row r="541" spans="6:180" x14ac:dyDescent="0.25">
      <c r="F541">
        <f t="shared" si="327"/>
        <v>0.98917333734238932</v>
      </c>
      <c r="G541">
        <f t="shared" si="332"/>
        <v>688</v>
      </c>
      <c r="T541">
        <f t="shared" si="326"/>
        <v>0.82967340818785229</v>
      </c>
      <c r="U541">
        <f t="shared" si="333"/>
        <v>688</v>
      </c>
      <c r="DS541">
        <f t="shared" si="325"/>
        <v>0.99999951280331212</v>
      </c>
      <c r="DT541">
        <f t="shared" si="334"/>
        <v>538</v>
      </c>
      <c r="EI541">
        <f t="shared" si="328"/>
        <v>1</v>
      </c>
      <c r="EJ541">
        <f t="shared" si="335"/>
        <v>538</v>
      </c>
      <c r="EY541">
        <f t="shared" si="329"/>
        <v>0.95919395937802832</v>
      </c>
      <c r="EZ541">
        <f t="shared" si="336"/>
        <v>538</v>
      </c>
      <c r="FO541">
        <f t="shared" si="330"/>
        <v>1</v>
      </c>
      <c r="FP541">
        <f t="shared" si="337"/>
        <v>538</v>
      </c>
      <c r="FW541">
        <f t="shared" si="331"/>
        <v>1</v>
      </c>
      <c r="FX541">
        <f t="shared" si="338"/>
        <v>538</v>
      </c>
    </row>
    <row r="542" spans="6:180" x14ac:dyDescent="0.25">
      <c r="F542">
        <f t="shared" si="327"/>
        <v>0.98948463930357766</v>
      </c>
      <c r="G542">
        <f t="shared" si="332"/>
        <v>689</v>
      </c>
      <c r="T542">
        <f t="shared" si="326"/>
        <v>0.83123606345918288</v>
      </c>
      <c r="U542">
        <f t="shared" si="333"/>
        <v>689</v>
      </c>
      <c r="DS542">
        <f t="shared" si="325"/>
        <v>0.99999954370937127</v>
      </c>
      <c r="DT542">
        <f t="shared" si="334"/>
        <v>539</v>
      </c>
      <c r="EI542">
        <f t="shared" si="328"/>
        <v>1</v>
      </c>
      <c r="EJ542">
        <f t="shared" si="335"/>
        <v>539</v>
      </c>
      <c r="EY542">
        <f t="shared" si="329"/>
        <v>0.95988893749477311</v>
      </c>
      <c r="EZ542">
        <f t="shared" si="336"/>
        <v>539</v>
      </c>
      <c r="FO542">
        <f t="shared" si="330"/>
        <v>1</v>
      </c>
      <c r="FP542">
        <f t="shared" si="337"/>
        <v>539</v>
      </c>
      <c r="FW542">
        <f t="shared" si="331"/>
        <v>1</v>
      </c>
      <c r="FX542">
        <f t="shared" si="338"/>
        <v>539</v>
      </c>
    </row>
    <row r="543" spans="6:180" x14ac:dyDescent="0.25">
      <c r="F543">
        <f t="shared" si="327"/>
        <v>0.9897881128979894</v>
      </c>
      <c r="G543">
        <f t="shared" si="332"/>
        <v>690</v>
      </c>
      <c r="T543">
        <f t="shared" si="326"/>
        <v>0.83278947559606709</v>
      </c>
      <c r="U543">
        <f t="shared" si="333"/>
        <v>690</v>
      </c>
      <c r="DS543">
        <f t="shared" si="325"/>
        <v>0.99999957272323536</v>
      </c>
      <c r="DT543">
        <f t="shared" si="334"/>
        <v>540</v>
      </c>
      <c r="EI543">
        <f t="shared" si="328"/>
        <v>1</v>
      </c>
      <c r="EJ543">
        <f t="shared" si="335"/>
        <v>540</v>
      </c>
      <c r="EY543">
        <f t="shared" si="329"/>
        <v>0.96057426824228731</v>
      </c>
      <c r="EZ543">
        <f t="shared" si="336"/>
        <v>540</v>
      </c>
      <c r="FO543">
        <f t="shared" si="330"/>
        <v>1</v>
      </c>
      <c r="FP543">
        <f t="shared" si="337"/>
        <v>540</v>
      </c>
      <c r="FW543">
        <f t="shared" si="331"/>
        <v>1</v>
      </c>
      <c r="FX543">
        <f t="shared" si="338"/>
        <v>540</v>
      </c>
    </row>
    <row r="544" spans="6:180" x14ac:dyDescent="0.25">
      <c r="F544">
        <f t="shared" si="327"/>
        <v>0.99008391894605075</v>
      </c>
      <c r="G544">
        <f t="shared" si="332"/>
        <v>691</v>
      </c>
      <c r="T544">
        <f t="shared" si="326"/>
        <v>0.83433364018399547</v>
      </c>
      <c r="U544">
        <f t="shared" si="333"/>
        <v>691</v>
      </c>
      <c r="DS544">
        <f t="shared" si="325"/>
        <v>0.99999959995624232</v>
      </c>
      <c r="DT544">
        <f t="shared" si="334"/>
        <v>541</v>
      </c>
      <c r="EI544">
        <f t="shared" si="328"/>
        <v>1</v>
      </c>
      <c r="EJ544">
        <f t="shared" si="335"/>
        <v>541</v>
      </c>
      <c r="EY544">
        <f t="shared" si="329"/>
        <v>0.96125004239107614</v>
      </c>
      <c r="EZ544">
        <f t="shared" si="336"/>
        <v>541</v>
      </c>
      <c r="FO544">
        <f t="shared" si="330"/>
        <v>1</v>
      </c>
      <c r="FP544">
        <f t="shared" si="337"/>
        <v>541</v>
      </c>
      <c r="FW544">
        <f t="shared" si="331"/>
        <v>1</v>
      </c>
      <c r="FX544">
        <f t="shared" si="338"/>
        <v>541</v>
      </c>
    </row>
    <row r="545" spans="6:180" x14ac:dyDescent="0.25">
      <c r="F545">
        <f t="shared" si="327"/>
        <v>0.99037221604950321</v>
      </c>
      <c r="G545">
        <f t="shared" si="332"/>
        <v>692</v>
      </c>
      <c r="T545">
        <f t="shared" si="326"/>
        <v>0.83586855354032419</v>
      </c>
      <c r="U545">
        <f t="shared" si="333"/>
        <v>692</v>
      </c>
      <c r="DS545">
        <f t="shared" si="325"/>
        <v>0.99999962551346777</v>
      </c>
      <c r="DT545">
        <f t="shared" si="334"/>
        <v>542</v>
      </c>
      <c r="EI545">
        <f t="shared" si="328"/>
        <v>1</v>
      </c>
      <c r="EJ545">
        <f t="shared" si="335"/>
        <v>542</v>
      </c>
      <c r="EY545">
        <f t="shared" si="329"/>
        <v>0.9619163506577344</v>
      </c>
      <c r="EZ545">
        <f t="shared" si="336"/>
        <v>542</v>
      </c>
      <c r="FO545">
        <f t="shared" si="330"/>
        <v>1</v>
      </c>
      <c r="FP545">
        <f t="shared" si="337"/>
        <v>542</v>
      </c>
      <c r="FW545">
        <f t="shared" si="331"/>
        <v>1</v>
      </c>
      <c r="FX545">
        <f t="shared" si="338"/>
        <v>542</v>
      </c>
    </row>
    <row r="546" spans="6:180" x14ac:dyDescent="0.25">
      <c r="F546">
        <f t="shared" si="327"/>
        <v>0.99065316059036401</v>
      </c>
      <c r="G546">
        <f t="shared" si="332"/>
        <v>693</v>
      </c>
      <c r="T546">
        <f t="shared" si="326"/>
        <v>0.83739421271032544</v>
      </c>
      <c r="U546">
        <f t="shared" si="333"/>
        <v>693</v>
      </c>
      <c r="DS546">
        <f t="shared" si="325"/>
        <v>0.99999964949405939</v>
      </c>
      <c r="DT546">
        <f t="shared" si="334"/>
        <v>543</v>
      </c>
      <c r="EI546">
        <f t="shared" si="328"/>
        <v>1</v>
      </c>
      <c r="EJ546">
        <f t="shared" si="335"/>
        <v>543</v>
      </c>
      <c r="EY546">
        <f t="shared" si="329"/>
        <v>0.96257328368844464</v>
      </c>
      <c r="EZ546">
        <f t="shared" si="336"/>
        <v>543</v>
      </c>
      <c r="FO546">
        <f t="shared" si="330"/>
        <v>1</v>
      </c>
      <c r="FP546">
        <f t="shared" si="337"/>
        <v>543</v>
      </c>
      <c r="FW546">
        <f t="shared" si="331"/>
        <v>1</v>
      </c>
      <c r="FX546">
        <f t="shared" si="338"/>
        <v>543</v>
      </c>
    </row>
    <row r="547" spans="6:180" x14ac:dyDescent="0.25">
      <c r="F547">
        <f t="shared" si="327"/>
        <v>0.99092690673098005</v>
      </c>
      <c r="G547">
        <f t="shared" si="332"/>
        <v>694</v>
      </c>
      <c r="T547">
        <f t="shared" si="326"/>
        <v>0.83891061546315138</v>
      </c>
      <c r="U547">
        <f t="shared" si="333"/>
        <v>694</v>
      </c>
      <c r="DS547">
        <f t="shared" si="325"/>
        <v>0.99999967199155437</v>
      </c>
      <c r="DT547">
        <f t="shared" si="334"/>
        <v>544</v>
      </c>
      <c r="EI547">
        <f t="shared" si="328"/>
        <v>1</v>
      </c>
      <c r="EJ547">
        <f t="shared" si="335"/>
        <v>544</v>
      </c>
      <c r="EY547">
        <f t="shared" si="329"/>
        <v>0.96322093204272596</v>
      </c>
      <c r="EZ547">
        <f t="shared" si="336"/>
        <v>544</v>
      </c>
      <c r="FO547">
        <f t="shared" si="330"/>
        <v>1</v>
      </c>
      <c r="FP547">
        <f t="shared" si="337"/>
        <v>544</v>
      </c>
      <c r="FW547">
        <f t="shared" si="331"/>
        <v>1</v>
      </c>
      <c r="FX547">
        <f t="shared" si="338"/>
        <v>544</v>
      </c>
    </row>
    <row r="548" spans="6:180" x14ac:dyDescent="0.25">
      <c r="F548">
        <f t="shared" si="327"/>
        <v>0.99119360641514831</v>
      </c>
      <c r="G548">
        <f t="shared" si="332"/>
        <v>695</v>
      </c>
      <c r="T548">
        <f t="shared" si="326"/>
        <v>0.84041776028771087</v>
      </c>
      <c r="U548">
        <f t="shared" si="333"/>
        <v>695</v>
      </c>
      <c r="DS548">
        <f t="shared" si="325"/>
        <v>0.99999969309418124</v>
      </c>
      <c r="DT548">
        <f t="shared" si="334"/>
        <v>545</v>
      </c>
      <c r="EI548">
        <f t="shared" si="328"/>
        <v>1</v>
      </c>
      <c r="EJ548">
        <f t="shared" si="335"/>
        <v>545</v>
      </c>
      <c r="EY548">
        <f t="shared" si="329"/>
        <v>0.9638593861774315</v>
      </c>
      <c r="EZ548">
        <f t="shared" si="336"/>
        <v>545</v>
      </c>
      <c r="FO548">
        <f t="shared" si="330"/>
        <v>1</v>
      </c>
      <c r="FP548">
        <f t="shared" si="337"/>
        <v>545</v>
      </c>
      <c r="FW548">
        <f t="shared" si="331"/>
        <v>1</v>
      </c>
      <c r="FX548">
        <f t="shared" si="338"/>
        <v>545</v>
      </c>
    </row>
    <row r="549" spans="6:180" x14ac:dyDescent="0.25">
      <c r="F549">
        <f t="shared" si="327"/>
        <v>0.99145340937027526</v>
      </c>
      <c r="G549">
        <f t="shared" si="332"/>
        <v>696</v>
      </c>
      <c r="T549">
        <f t="shared" si="326"/>
        <v>0.84191564638846184</v>
      </c>
      <c r="U549">
        <f t="shared" si="333"/>
        <v>696</v>
      </c>
      <c r="DS549">
        <f t="shared" si="325"/>
        <v>0.99999971288514555</v>
      </c>
      <c r="DT549">
        <f t="shared" si="334"/>
        <v>546</v>
      </c>
      <c r="EI549">
        <f t="shared" si="328"/>
        <v>1</v>
      </c>
      <c r="EJ549">
        <f t="shared" si="335"/>
        <v>546</v>
      </c>
      <c r="EY549">
        <f t="shared" si="329"/>
        <v>0.96448873643100008</v>
      </c>
      <c r="EZ549">
        <f t="shared" si="336"/>
        <v>546</v>
      </c>
      <c r="FO549">
        <f t="shared" si="330"/>
        <v>1</v>
      </c>
      <c r="FP549">
        <f t="shared" si="337"/>
        <v>546</v>
      </c>
      <c r="FW549">
        <f t="shared" si="331"/>
        <v>1</v>
      </c>
      <c r="FX549">
        <f t="shared" si="338"/>
        <v>546</v>
      </c>
    </row>
    <row r="550" spans="6:180" x14ac:dyDescent="0.25">
      <c r="F550">
        <f t="shared" si="327"/>
        <v>0.99170646311054644</v>
      </c>
      <c r="G550">
        <f t="shared" si="332"/>
        <v>697</v>
      </c>
      <c r="T550">
        <f t="shared" si="326"/>
        <v>0.84340427368112036</v>
      </c>
      <c r="U550">
        <f t="shared" si="333"/>
        <v>697</v>
      </c>
      <c r="DS550">
        <f t="shared" si="325"/>
        <v>0.99999973144290211</v>
      </c>
      <c r="DT550">
        <f t="shared" si="334"/>
        <v>547</v>
      </c>
      <c r="EI550">
        <f t="shared" si="328"/>
        <v>1</v>
      </c>
      <c r="EJ550">
        <f t="shared" si="335"/>
        <v>547</v>
      </c>
      <c r="EY550">
        <f t="shared" si="329"/>
        <v>0.96510907300796012</v>
      </c>
      <c r="EZ550">
        <f t="shared" si="336"/>
        <v>547</v>
      </c>
      <c r="FO550">
        <f t="shared" si="330"/>
        <v>1</v>
      </c>
      <c r="FP550">
        <f t="shared" si="337"/>
        <v>547</v>
      </c>
      <c r="FW550">
        <f t="shared" si="331"/>
        <v>1</v>
      </c>
      <c r="FX550">
        <f t="shared" si="338"/>
        <v>547</v>
      </c>
    </row>
    <row r="551" spans="6:180" x14ac:dyDescent="0.25">
      <c r="F551">
        <f t="shared" si="327"/>
        <v>0.99195291294107779</v>
      </c>
      <c r="G551">
        <f t="shared" si="332"/>
        <v>698</v>
      </c>
      <c r="T551">
        <f t="shared" si="326"/>
        <v>0.84488364278828787</v>
      </c>
      <c r="U551">
        <f t="shared" si="333"/>
        <v>698</v>
      </c>
      <c r="DS551">
        <f t="shared" si="325"/>
        <v>0.99999974884141285</v>
      </c>
      <c r="DT551">
        <f t="shared" si="334"/>
        <v>548</v>
      </c>
      <c r="EI551">
        <f t="shared" si="328"/>
        <v>1</v>
      </c>
      <c r="EJ551">
        <f t="shared" si="335"/>
        <v>548</v>
      </c>
      <c r="EY551">
        <f t="shared" si="329"/>
        <v>0.96572048596368876</v>
      </c>
      <c r="EZ551">
        <f t="shared" si="336"/>
        <v>548</v>
      </c>
      <c r="FO551">
        <f t="shared" si="330"/>
        <v>1</v>
      </c>
      <c r="FP551">
        <f t="shared" si="337"/>
        <v>548</v>
      </c>
      <c r="FW551">
        <f t="shared" si="331"/>
        <v>1</v>
      </c>
      <c r="FX551">
        <f t="shared" si="338"/>
        <v>548</v>
      </c>
    </row>
    <row r="552" spans="6:180" x14ac:dyDescent="0.25">
      <c r="F552">
        <f t="shared" si="327"/>
        <v>0.99219290196302323</v>
      </c>
      <c r="G552">
        <f t="shared" si="332"/>
        <v>699</v>
      </c>
      <c r="T552">
        <f t="shared" si="326"/>
        <v>0.8463537550349961</v>
      </c>
      <c r="U552">
        <f t="shared" si="333"/>
        <v>699</v>
      </c>
      <c r="DS552">
        <f t="shared" si="325"/>
        <v>0.99999976515039135</v>
      </c>
      <c r="DT552">
        <f t="shared" si="334"/>
        <v>549</v>
      </c>
      <c r="EI552">
        <f t="shared" si="328"/>
        <v>1</v>
      </c>
      <c r="EJ552">
        <f t="shared" si="335"/>
        <v>549</v>
      </c>
      <c r="EY552">
        <f t="shared" si="329"/>
        <v>0.96632306518942745</v>
      </c>
      <c r="EZ552">
        <f t="shared" si="336"/>
        <v>549</v>
      </c>
      <c r="FO552">
        <f t="shared" si="330"/>
        <v>1</v>
      </c>
      <c r="FP552">
        <f t="shared" si="337"/>
        <v>549</v>
      </c>
      <c r="FW552">
        <f t="shared" si="331"/>
        <v>1</v>
      </c>
      <c r="FX552">
        <f t="shared" si="338"/>
        <v>549</v>
      </c>
    </row>
    <row r="553" spans="6:180" x14ac:dyDescent="0.25">
      <c r="F553">
        <f t="shared" si="327"/>
        <v>0.99242657107960697</v>
      </c>
      <c r="G553">
        <f t="shared" si="332"/>
        <v>700</v>
      </c>
      <c r="T553">
        <f t="shared" si="326"/>
        <v>0.84781461244417433</v>
      </c>
      <c r="U553">
        <f t="shared" si="333"/>
        <v>700</v>
      </c>
      <c r="DS553">
        <f t="shared" si="325"/>
        <v>0.99999978043553506</v>
      </c>
      <c r="DT553">
        <f t="shared" si="334"/>
        <v>550</v>
      </c>
      <c r="EI553">
        <f t="shared" si="328"/>
        <v>1</v>
      </c>
      <c r="EJ553">
        <f t="shared" si="335"/>
        <v>550</v>
      </c>
      <c r="EY553">
        <f t="shared" si="329"/>
        <v>0.96691690039755429</v>
      </c>
      <c r="EZ553">
        <f t="shared" si="336"/>
        <v>550</v>
      </c>
      <c r="FO553">
        <f t="shared" si="330"/>
        <v>1</v>
      </c>
      <c r="FP553">
        <f t="shared" si="337"/>
        <v>550</v>
      </c>
      <c r="FW553">
        <f t="shared" si="331"/>
        <v>1</v>
      </c>
      <c r="FX553">
        <f t="shared" si="338"/>
        <v>550</v>
      </c>
    </row>
    <row r="554" spans="6:180" x14ac:dyDescent="0.25">
      <c r="F554">
        <f t="shared" si="327"/>
        <v>0.99265405900305603</v>
      </c>
      <c r="G554">
        <f t="shared" si="332"/>
        <v>701</v>
      </c>
      <c r="T554">
        <f t="shared" si="326"/>
        <v>0.84926621773203725</v>
      </c>
      <c r="U554">
        <f t="shared" si="333"/>
        <v>701</v>
      </c>
      <c r="DS554">
        <f t="shared" si="325"/>
        <v>0.99999979475874567</v>
      </c>
      <c r="DT554">
        <f t="shared" si="334"/>
        <v>551</v>
      </c>
      <c r="EI554">
        <f t="shared" si="328"/>
        <v>1</v>
      </c>
      <c r="EJ554">
        <f t="shared" si="335"/>
        <v>551</v>
      </c>
      <c r="EY554">
        <f t="shared" si="329"/>
        <v>0.96750208110711489</v>
      </c>
      <c r="EZ554">
        <f t="shared" si="336"/>
        <v>551</v>
      </c>
      <c r="FO554">
        <f t="shared" si="330"/>
        <v>1</v>
      </c>
      <c r="FP554">
        <f t="shared" si="337"/>
        <v>551</v>
      </c>
      <c r="FW554">
        <f t="shared" si="331"/>
        <v>1</v>
      </c>
      <c r="FX554">
        <f t="shared" si="338"/>
        <v>551</v>
      </c>
    </row>
    <row r="555" spans="6:180" x14ac:dyDescent="0.25">
      <c r="F555">
        <f t="shared" si="327"/>
        <v>0.99287550226240273</v>
      </c>
      <c r="G555">
        <f t="shared" si="332"/>
        <v>702</v>
      </c>
      <c r="T555">
        <f t="shared" si="326"/>
        <v>0.85070857430339697</v>
      </c>
      <c r="U555">
        <f t="shared" si="333"/>
        <v>702</v>
      </c>
      <c r="DS555">
        <f t="shared" si="325"/>
        <v>0.99999980817833756</v>
      </c>
      <c r="DT555">
        <f t="shared" si="334"/>
        <v>552</v>
      </c>
      <c r="EI555">
        <f t="shared" si="328"/>
        <v>1</v>
      </c>
      <c r="EJ555">
        <f t="shared" si="335"/>
        <v>552</v>
      </c>
      <c r="EY555">
        <f t="shared" si="329"/>
        <v>0.96807869662961166</v>
      </c>
      <c r="EZ555">
        <f t="shared" si="336"/>
        <v>552</v>
      </c>
      <c r="FO555">
        <f t="shared" si="330"/>
        <v>1</v>
      </c>
      <c r="FP555">
        <f t="shared" si="337"/>
        <v>552</v>
      </c>
      <c r="FW555">
        <f t="shared" si="331"/>
        <v>1</v>
      </c>
      <c r="FX555">
        <f t="shared" si="338"/>
        <v>552</v>
      </c>
    </row>
    <row r="556" spans="6:180" x14ac:dyDescent="0.25">
      <c r="F556">
        <f t="shared" si="327"/>
        <v>0.99309103521213138</v>
      </c>
      <c r="G556">
        <f t="shared" si="332"/>
        <v>703</v>
      </c>
      <c r="T556">
        <f t="shared" si="326"/>
        <v>0.85214168624689879</v>
      </c>
      <c r="U556">
        <f t="shared" si="333"/>
        <v>703</v>
      </c>
      <c r="EY556">
        <f t="shared" ref="EY556:EY619" si="339">_xlfn.NORM.DIST(EZ556,EW$3,EX$3,TRUE)</f>
        <v>0.9686468360550532</v>
      </c>
      <c r="EZ556">
        <f t="shared" si="336"/>
        <v>553</v>
      </c>
      <c r="FO556">
        <f t="shared" si="330"/>
        <v>1</v>
      </c>
      <c r="FP556">
        <f t="shared" si="337"/>
        <v>553</v>
      </c>
      <c r="FW556">
        <f t="shared" si="331"/>
        <v>1</v>
      </c>
      <c r="FX556">
        <f t="shared" si="338"/>
        <v>553</v>
      </c>
    </row>
    <row r="557" spans="6:180" x14ac:dyDescent="0.25">
      <c r="F557">
        <f t="shared" si="327"/>
        <v>0.99330079004163996</v>
      </c>
      <c r="G557">
        <f t="shared" si="332"/>
        <v>704</v>
      </c>
      <c r="T557">
        <f t="shared" si="326"/>
        <v>0.85356555833018377</v>
      </c>
      <c r="U557">
        <f t="shared" si="333"/>
        <v>704</v>
      </c>
      <c r="EY557">
        <f t="shared" si="339"/>
        <v>0.96920658823826433</v>
      </c>
      <c r="EZ557">
        <f t="shared" si="336"/>
        <v>554</v>
      </c>
      <c r="FO557">
        <f t="shared" si="330"/>
        <v>1</v>
      </c>
      <c r="FP557">
        <f t="shared" si="337"/>
        <v>554</v>
      </c>
      <c r="FW557">
        <f t="shared" si="331"/>
        <v>1</v>
      </c>
      <c r="FX557">
        <f t="shared" si="338"/>
        <v>554</v>
      </c>
    </row>
    <row r="558" spans="6:180" x14ac:dyDescent="0.25">
      <c r="F558">
        <f t="shared" si="327"/>
        <v>0.99350489678549059</v>
      </c>
      <c r="G558">
        <f t="shared" si="332"/>
        <v>705</v>
      </c>
      <c r="T558">
        <f t="shared" si="326"/>
        <v>0.85498019599497843</v>
      </c>
      <c r="U558">
        <f t="shared" si="333"/>
        <v>705</v>
      </c>
      <c r="EY558">
        <f t="shared" si="339"/>
        <v>0.96975804178545599</v>
      </c>
      <c r="EZ558">
        <f t="shared" si="336"/>
        <v>555</v>
      </c>
      <c r="FO558">
        <f t="shared" si="330"/>
        <v>1</v>
      </c>
      <c r="FP558">
        <f t="shared" si="337"/>
        <v>555</v>
      </c>
      <c r="FW558">
        <f t="shared" si="331"/>
        <v>1</v>
      </c>
      <c r="FX558">
        <f t="shared" si="338"/>
        <v>555</v>
      </c>
    </row>
    <row r="559" spans="6:180" x14ac:dyDescent="0.25">
      <c r="F559">
        <f t="shared" si="327"/>
        <v>0.99370348333442082</v>
      </c>
      <c r="G559">
        <f t="shared" si="332"/>
        <v>706</v>
      </c>
      <c r="T559">
        <f t="shared" si="326"/>
        <v>0.85638560535211283</v>
      </c>
      <c r="U559">
        <f t="shared" si="333"/>
        <v>706</v>
      </c>
      <c r="EY559">
        <f t="shared" si="339"/>
        <v>0.97030128504105762</v>
      </c>
      <c r="EZ559">
        <f t="shared" si="336"/>
        <v>556</v>
      </c>
      <c r="FO559">
        <f t="shared" si="330"/>
        <v>1</v>
      </c>
      <c r="FP559">
        <f t="shared" si="337"/>
        <v>556</v>
      </c>
      <c r="FW559">
        <f t="shared" si="331"/>
        <v>1</v>
      </c>
      <c r="FX559">
        <f t="shared" si="338"/>
        <v>556</v>
      </c>
    </row>
    <row r="560" spans="6:180" x14ac:dyDescent="0.25">
      <c r="F560">
        <f t="shared" si="327"/>
        <v>0.99389667544708926</v>
      </c>
      <c r="G560">
        <f t="shared" si="332"/>
        <v>707</v>
      </c>
      <c r="T560">
        <f t="shared" si="326"/>
        <v>0.85778179317646974</v>
      </c>
      <c r="U560">
        <f t="shared" si="333"/>
        <v>707</v>
      </c>
      <c r="EY560">
        <f t="shared" si="339"/>
        <v>0.97083640607481014</v>
      </c>
      <c r="EZ560">
        <f t="shared" si="336"/>
        <v>557</v>
      </c>
      <c r="FO560">
        <f t="shared" si="330"/>
        <v>1</v>
      </c>
      <c r="FP560">
        <f t="shared" si="337"/>
        <v>557</v>
      </c>
      <c r="FW560">
        <f t="shared" si="331"/>
        <v>1</v>
      </c>
      <c r="FX560">
        <f t="shared" si="338"/>
        <v>557</v>
      </c>
    </row>
    <row r="561" spans="6:180" x14ac:dyDescent="0.25">
      <c r="F561">
        <f t="shared" si="327"/>
        <v>0.99408459676252803</v>
      </c>
      <c r="G561">
        <f t="shared" si="332"/>
        <v>708</v>
      </c>
      <c r="T561">
        <f t="shared" si="326"/>
        <v>0.85916876690186483</v>
      </c>
      <c r="U561">
        <f t="shared" si="333"/>
        <v>708</v>
      </c>
      <c r="EY561">
        <f t="shared" si="339"/>
        <v>0.97136349266912125</v>
      </c>
      <c r="EZ561">
        <f t="shared" si="336"/>
        <v>558</v>
      </c>
      <c r="FO561">
        <f t="shared" si="330"/>
        <v>1</v>
      </c>
      <c r="FP561">
        <f t="shared" si="337"/>
        <v>558</v>
      </c>
      <c r="FW561">
        <f t="shared" si="331"/>
        <v>1</v>
      </c>
      <c r="FX561">
        <f t="shared" si="338"/>
        <v>558</v>
      </c>
    </row>
    <row r="562" spans="6:180" x14ac:dyDescent="0.25">
      <c r="F562">
        <f t="shared" si="327"/>
        <v>0.99426736881327593</v>
      </c>
      <c r="G562">
        <f t="shared" si="332"/>
        <v>709</v>
      </c>
      <c r="T562">
        <f t="shared" si="326"/>
        <v>0.86054653461586006</v>
      </c>
      <c r="U562">
        <f t="shared" si="333"/>
        <v>709</v>
      </c>
      <c r="EY562">
        <f t="shared" si="339"/>
        <v>0.9718826323066827</v>
      </c>
      <c r="EZ562">
        <f t="shared" si="336"/>
        <v>559</v>
      </c>
      <c r="FO562">
        <f t="shared" si="330"/>
        <v>1</v>
      </c>
      <c r="FP562">
        <f t="shared" si="337"/>
        <v>559</v>
      </c>
      <c r="FW562">
        <f t="shared" si="331"/>
        <v>1</v>
      </c>
      <c r="FX562">
        <f t="shared" si="338"/>
        <v>559</v>
      </c>
    </row>
    <row r="563" spans="6:180" x14ac:dyDescent="0.25">
      <c r="F563">
        <f t="shared" si="327"/>
        <v>0.994445111039166</v>
      </c>
      <c r="G563">
        <f t="shared" si="332"/>
        <v>710</v>
      </c>
      <c r="T563">
        <f t="shared" si="326"/>
        <v>0.86191510505451152</v>
      </c>
      <c r="U563">
        <f t="shared" si="333"/>
        <v>710</v>
      </c>
      <c r="EY563">
        <f t="shared" si="339"/>
        <v>0.97239391215834869</v>
      </c>
      <c r="EZ563">
        <f t="shared" si="336"/>
        <v>560</v>
      </c>
      <c r="FO563">
        <f t="shared" si="330"/>
        <v>1</v>
      </c>
      <c r="FP563">
        <f t="shared" si="337"/>
        <v>560</v>
      </c>
      <c r="FW563">
        <f t="shared" si="331"/>
        <v>1</v>
      </c>
      <c r="FX563">
        <f t="shared" si="338"/>
        <v>560</v>
      </c>
    </row>
    <row r="564" spans="6:180" x14ac:dyDescent="0.25">
      <c r="F564">
        <f t="shared" si="327"/>
        <v>0.99461794080174015</v>
      </c>
      <c r="G564">
        <f t="shared" si="332"/>
        <v>711</v>
      </c>
      <c r="T564">
        <f t="shared" si="326"/>
        <v>0.86327448759705372</v>
      </c>
      <c r="U564">
        <f t="shared" si="333"/>
        <v>711</v>
      </c>
      <c r="EY564">
        <f t="shared" si="339"/>
        <v>0.97289741907127703</v>
      </c>
      <c r="EZ564">
        <f t="shared" si="336"/>
        <v>561</v>
      </c>
      <c r="FO564">
        <f t="shared" si="330"/>
        <v>1</v>
      </c>
      <c r="FP564">
        <f t="shared" si="337"/>
        <v>561</v>
      </c>
      <c r="FW564">
        <f t="shared" si="331"/>
        <v>1</v>
      </c>
      <c r="FX564">
        <f t="shared" si="338"/>
        <v>561</v>
      </c>
    </row>
    <row r="565" spans="6:180" x14ac:dyDescent="0.25">
      <c r="F565">
        <f t="shared" si="327"/>
        <v>0.99478597339926667</v>
      </c>
      <c r="G565">
        <f t="shared" si="332"/>
        <v>712</v>
      </c>
      <c r="T565">
        <f t="shared" si="326"/>
        <v>0.86462469226052008</v>
      </c>
      <c r="U565">
        <f t="shared" si="333"/>
        <v>712</v>
      </c>
      <c r="EY565">
        <f t="shared" si="339"/>
        <v>0.97339323955733148</v>
      </c>
      <c r="EZ565">
        <f t="shared" si="336"/>
        <v>562</v>
      </c>
      <c r="FO565">
        <f t="shared" si="330"/>
        <v>1</v>
      </c>
      <c r="FP565">
        <f t="shared" si="337"/>
        <v>562</v>
      </c>
      <c r="FW565">
        <f t="shared" si="331"/>
        <v>1</v>
      </c>
      <c r="FX565">
        <f t="shared" si="338"/>
        <v>562</v>
      </c>
    </row>
    <row r="566" spans="6:180" x14ac:dyDescent="0.25">
      <c r="F566">
        <f t="shared" si="327"/>
        <v>0.994949322082334</v>
      </c>
      <c r="G566">
        <f t="shared" si="332"/>
        <v>713</v>
      </c>
      <c r="T566">
        <f t="shared" si="326"/>
        <v>0.86596572969430385</v>
      </c>
      <c r="U566">
        <f t="shared" si="333"/>
        <v>713</v>
      </c>
      <c r="EY566">
        <f t="shared" si="339"/>
        <v>0.97388145978174501</v>
      </c>
      <c r="EZ566">
        <f t="shared" si="336"/>
        <v>563</v>
      </c>
      <c r="FO566">
        <f t="shared" si="330"/>
        <v>1</v>
      </c>
      <c r="FP566">
        <f t="shared" si="337"/>
        <v>563</v>
      </c>
      <c r="FW566">
        <f t="shared" si="331"/>
        <v>1</v>
      </c>
      <c r="FX566">
        <f t="shared" si="338"/>
        <v>563</v>
      </c>
    </row>
    <row r="567" spans="6:180" x14ac:dyDescent="0.25">
      <c r="F567">
        <f t="shared" si="327"/>
        <v>0.99510809806999534</v>
      </c>
      <c r="G567">
        <f t="shared" si="332"/>
        <v>714</v>
      </c>
      <c r="T567">
        <f t="shared" si="326"/>
        <v>0.8672976111746582</v>
      </c>
      <c r="U567">
        <f t="shared" si="333"/>
        <v>714</v>
      </c>
      <c r="EY567">
        <f t="shared" si="339"/>
        <v>0.97436216555204447</v>
      </c>
      <c r="EZ567">
        <f t="shared" si="336"/>
        <v>564</v>
      </c>
      <c r="FO567">
        <f t="shared" si="330"/>
        <v>1</v>
      </c>
      <c r="FP567">
        <f t="shared" si="337"/>
        <v>564</v>
      </c>
      <c r="FW567">
        <f t="shared" si="331"/>
        <v>1</v>
      </c>
      <c r="FX567">
        <f t="shared" si="338"/>
        <v>564</v>
      </c>
    </row>
    <row r="568" spans="6:180" x14ac:dyDescent="0.25">
      <c r="F568">
        <f t="shared" si="327"/>
        <v>0.99526241056643894</v>
      </c>
      <c r="G568">
        <f t="shared" si="332"/>
        <v>715</v>
      </c>
      <c r="T568">
        <f t="shared" si="326"/>
        <v>0.8686203485991375</v>
      </c>
      <c r="U568">
        <f t="shared" si="333"/>
        <v>715</v>
      </c>
      <c r="EY568">
        <f t="shared" si="339"/>
        <v>0.97483544230723551</v>
      </c>
      <c r="EZ568">
        <f t="shared" si="336"/>
        <v>565</v>
      </c>
      <c r="FO568">
        <f t="shared" si="330"/>
        <v>1</v>
      </c>
      <c r="FP568">
        <f t="shared" si="337"/>
        <v>565</v>
      </c>
      <c r="FW568">
        <f t="shared" si="331"/>
        <v>1</v>
      </c>
      <c r="FX568">
        <f t="shared" si="338"/>
        <v>565</v>
      </c>
    </row>
    <row r="569" spans="6:180" x14ac:dyDescent="0.25">
      <c r="F569">
        <f t="shared" si="327"/>
        <v>0.99541236677816125</v>
      </c>
      <c r="G569">
        <f t="shared" si="332"/>
        <v>716</v>
      </c>
      <c r="T569">
        <f t="shared" si="326"/>
        <v>0.86993395448098376</v>
      </c>
      <c r="U569">
        <f t="shared" si="333"/>
        <v>716</v>
      </c>
      <c r="EY569">
        <f t="shared" si="339"/>
        <v>0.97530137510724768</v>
      </c>
      <c r="EZ569">
        <f t="shared" si="336"/>
        <v>566</v>
      </c>
      <c r="FO569">
        <f t="shared" si="330"/>
        <v>1</v>
      </c>
      <c r="FP569">
        <f t="shared" si="337"/>
        <v>566</v>
      </c>
      <c r="FW569">
        <f t="shared" si="331"/>
        <v>1</v>
      </c>
      <c r="FX569">
        <f t="shared" si="338"/>
        <v>566</v>
      </c>
    </row>
    <row r="570" spans="6:180" x14ac:dyDescent="0.25">
      <c r="F570">
        <f t="shared" si="327"/>
        <v>0.99555807193161483</v>
      </c>
      <c r="G570">
        <f t="shared" si="332"/>
        <v>717</v>
      </c>
      <c r="T570">
        <f t="shared" si="326"/>
        <v>0.87123844194345568</v>
      </c>
      <c r="U570">
        <f t="shared" si="333"/>
        <v>717</v>
      </c>
      <c r="EY570">
        <f t="shared" si="339"/>
        <v>0.97576004862263754</v>
      </c>
      <c r="EZ570">
        <f t="shared" si="336"/>
        <v>567</v>
      </c>
      <c r="FO570">
        <f t="shared" si="330"/>
        <v>1</v>
      </c>
      <c r="FP570">
        <f t="shared" si="337"/>
        <v>567</v>
      </c>
      <c r="FW570">
        <f t="shared" si="331"/>
        <v>1</v>
      </c>
      <c r="FX570">
        <f t="shared" si="338"/>
        <v>567</v>
      </c>
    </row>
    <row r="571" spans="6:180" x14ac:dyDescent="0.25">
      <c r="F571">
        <f t="shared" si="327"/>
        <v>0.99569962929131128</v>
      </c>
      <c r="G571">
        <f t="shared" si="332"/>
        <v>718</v>
      </c>
      <c r="T571">
        <f t="shared" si="326"/>
        <v>0.8725338247141049</v>
      </c>
      <c r="U571">
        <f t="shared" si="333"/>
        <v>718</v>
      </c>
      <c r="EY571">
        <f t="shared" si="339"/>
        <v>0.97621154712455216</v>
      </c>
      <c r="EZ571">
        <f t="shared" si="336"/>
        <v>568</v>
      </c>
      <c r="FO571">
        <f t="shared" si="330"/>
        <v>1</v>
      </c>
      <c r="FP571">
        <f t="shared" si="337"/>
        <v>568</v>
      </c>
      <c r="FW571">
        <f t="shared" si="331"/>
        <v>1</v>
      </c>
      <c r="FX571">
        <f t="shared" si="338"/>
        <v>568</v>
      </c>
    </row>
    <row r="572" spans="6:180" x14ac:dyDescent="0.25">
      <c r="F572">
        <f t="shared" si="327"/>
        <v>0.99583714017835234</v>
      </c>
      <c r="G572">
        <f t="shared" si="332"/>
        <v>719</v>
      </c>
      <c r="T572">
        <f t="shared" si="326"/>
        <v>0.87382011711899943</v>
      </c>
      <c r="U572">
        <f t="shared" si="333"/>
        <v>719</v>
      </c>
      <c r="EY572">
        <f t="shared" si="339"/>
        <v>0.97665595447494791</v>
      </c>
      <c r="EZ572">
        <f t="shared" si="336"/>
        <v>569</v>
      </c>
      <c r="FO572">
        <f t="shared" si="330"/>
        <v>1</v>
      </c>
      <c r="FP572">
        <f t="shared" si="337"/>
        <v>569</v>
      </c>
      <c r="FW572">
        <f t="shared" si="331"/>
        <v>1</v>
      </c>
      <c r="FX572">
        <f t="shared" si="338"/>
        <v>569</v>
      </c>
    </row>
    <row r="573" spans="6:180" x14ac:dyDescent="0.25">
      <c r="F573">
        <f t="shared" si="327"/>
        <v>0.99597070398936671</v>
      </c>
      <c r="G573">
        <f t="shared" si="332"/>
        <v>720</v>
      </c>
      <c r="T573">
        <f t="shared" si="326"/>
        <v>0.87509733407689672</v>
      </c>
      <c r="U573">
        <f t="shared" si="333"/>
        <v>720</v>
      </c>
      <c r="EY573">
        <f t="shared" si="339"/>
        <v>0.9770933541170681</v>
      </c>
      <c r="EZ573">
        <f t="shared" si="336"/>
        <v>570</v>
      </c>
      <c r="FO573">
        <f t="shared" si="330"/>
        <v>1</v>
      </c>
      <c r="FP573">
        <f t="shared" si="337"/>
        <v>570</v>
      </c>
      <c r="FW573">
        <f t="shared" si="331"/>
        <v>1</v>
      </c>
      <c r="FX573">
        <f t="shared" si="338"/>
        <v>570</v>
      </c>
    </row>
    <row r="574" spans="6:180" x14ac:dyDescent="0.25">
      <c r="F574">
        <f t="shared" si="327"/>
        <v>0.99610041821583062</v>
      </c>
      <c r="G574">
        <f t="shared" si="332"/>
        <v>721</v>
      </c>
      <c r="T574">
        <f t="shared" si="326"/>
        <v>0.8763654910933657</v>
      </c>
      <c r="U574">
        <f t="shared" si="333"/>
        <v>721</v>
      </c>
      <c r="EY574">
        <f t="shared" si="339"/>
        <v>0.97752382906617497</v>
      </c>
      <c r="EZ574">
        <f t="shared" si="336"/>
        <v>571</v>
      </c>
      <c r="FO574">
        <f t="shared" si="330"/>
        <v>1</v>
      </c>
      <c r="FP574">
        <f t="shared" si="337"/>
        <v>571</v>
      </c>
      <c r="FW574">
        <f t="shared" si="331"/>
        <v>1</v>
      </c>
      <c r="FX574">
        <f t="shared" si="338"/>
        <v>571</v>
      </c>
    </row>
    <row r="575" spans="6:180" x14ac:dyDescent="0.25">
      <c r="F575">
        <f t="shared" si="327"/>
        <v>0.99622637846374884</v>
      </c>
      <c r="G575">
        <f t="shared" si="332"/>
        <v>722</v>
      </c>
      <c r="T575">
        <f t="shared" si="326"/>
        <v>0.87762460425486299</v>
      </c>
      <c r="U575">
        <f t="shared" si="333"/>
        <v>722</v>
      </c>
      <c r="EY575">
        <f t="shared" si="339"/>
        <v>0.97794746190053616</v>
      </c>
      <c r="EZ575">
        <f t="shared" si="336"/>
        <v>572</v>
      </c>
      <c r="FO575">
        <f t="shared" si="330"/>
        <v>1</v>
      </c>
      <c r="FP575">
        <f t="shared" si="337"/>
        <v>572</v>
      </c>
      <c r="FW575">
        <f t="shared" si="331"/>
        <v>1</v>
      </c>
      <c r="FX575">
        <f t="shared" si="338"/>
        <v>572</v>
      </c>
    </row>
    <row r="576" spans="6:180" x14ac:dyDescent="0.25">
      <c r="F576">
        <f t="shared" si="327"/>
        <v>0.9963486784736727</v>
      </c>
      <c r="G576">
        <f t="shared" si="332"/>
        <v>723</v>
      </c>
      <c r="T576">
        <f t="shared" si="326"/>
        <v>0.87887469022276044</v>
      </c>
      <c r="U576">
        <f t="shared" si="333"/>
        <v>723</v>
      </c>
      <c r="EY576">
        <f t="shared" si="339"/>
        <v>0.97836433475266549</v>
      </c>
      <c r="EZ576">
        <f t="shared" si="336"/>
        <v>573</v>
      </c>
      <c r="FO576">
        <f t="shared" si="330"/>
        <v>1</v>
      </c>
      <c r="FP576">
        <f t="shared" si="337"/>
        <v>573</v>
      </c>
      <c r="FW576">
        <f t="shared" si="331"/>
        <v>1</v>
      </c>
      <c r="FX576">
        <f t="shared" si="338"/>
        <v>573</v>
      </c>
    </row>
    <row r="577" spans="6:180" x14ac:dyDescent="0.25">
      <c r="F577">
        <f t="shared" si="327"/>
        <v>0.99646741014103624</v>
      </c>
      <c r="G577">
        <f t="shared" si="332"/>
        <v>724</v>
      </c>
      <c r="T577">
        <f t="shared" si="326"/>
        <v>0.88011576622732901</v>
      </c>
      <c r="U577">
        <f t="shared" si="333"/>
        <v>724</v>
      </c>
      <c r="EY577">
        <f t="shared" si="339"/>
        <v>0.97877452930081543</v>
      </c>
      <c r="EZ577">
        <f t="shared" si="336"/>
        <v>574</v>
      </c>
      <c r="FO577">
        <f t="shared" si="330"/>
        <v>1</v>
      </c>
      <c r="FP577">
        <f t="shared" si="337"/>
        <v>574</v>
      </c>
      <c r="FW577">
        <f t="shared" si="331"/>
        <v>1</v>
      </c>
      <c r="FX577">
        <f t="shared" si="338"/>
        <v>574</v>
      </c>
    </row>
    <row r="578" spans="6:180" x14ac:dyDescent="0.25">
      <c r="F578">
        <f t="shared" si="327"/>
        <v>0.99658266353678615</v>
      </c>
      <c r="G578">
        <f t="shared" si="332"/>
        <v>725</v>
      </c>
      <c r="T578">
        <f t="shared" si="326"/>
        <v>0.88134785006167871</v>
      </c>
      <c r="U578">
        <f t="shared" si="333"/>
        <v>725</v>
      </c>
      <c r="EY578">
        <f t="shared" si="339"/>
        <v>0.97917812676071991</v>
      </c>
      <c r="EZ578">
        <f t="shared" si="336"/>
        <v>575</v>
      </c>
      <c r="FO578">
        <f t="shared" si="330"/>
        <v>1</v>
      </c>
      <c r="FP578">
        <f t="shared" si="337"/>
        <v>575</v>
      </c>
      <c r="FW578">
        <f t="shared" si="331"/>
        <v>1</v>
      </c>
      <c r="FX578">
        <f t="shared" si="338"/>
        <v>575</v>
      </c>
    </row>
    <row r="579" spans="6:180" x14ac:dyDescent="0.25">
      <c r="F579">
        <f t="shared" si="327"/>
        <v>0.99669452692828686</v>
      </c>
      <c r="G579">
        <f t="shared" si="332"/>
        <v>726</v>
      </c>
      <c r="T579">
        <f t="shared" ref="T579:T642" si="340">_xlfn.NORM.DIST(U579,$R$3,$S$3,TRUE)</f>
        <v>0.88257096007565528</v>
      </c>
      <c r="U579">
        <f t="shared" si="333"/>
        <v>726</v>
      </c>
      <c r="EY579">
        <f t="shared" si="339"/>
        <v>0.97957520787758756</v>
      </c>
      <c r="EZ579">
        <f t="shared" si="336"/>
        <v>576</v>
      </c>
      <c r="FO579">
        <f t="shared" si="330"/>
        <v>1</v>
      </c>
      <c r="FP579">
        <f t="shared" si="337"/>
        <v>576</v>
      </c>
      <c r="FW579">
        <f t="shared" si="331"/>
        <v>1</v>
      </c>
      <c r="FX579">
        <f t="shared" si="338"/>
        <v>576</v>
      </c>
    </row>
    <row r="580" spans="6:180" x14ac:dyDescent="0.25">
      <c r="F580">
        <f t="shared" ref="F580:F643" si="341">_xlfn.NORM.DIST(G580,$D$3,$E$3,TRUE)</f>
        <v>0.99680308680047769</v>
      </c>
      <c r="G580">
        <f t="shared" si="332"/>
        <v>727</v>
      </c>
      <c r="T580">
        <f t="shared" si="340"/>
        <v>0.88378511516969827</v>
      </c>
      <c r="U580">
        <f t="shared" si="333"/>
        <v>727</v>
      </c>
      <c r="EY580">
        <f t="shared" si="339"/>
        <v>0.97996585291834226</v>
      </c>
      <c r="EZ580">
        <f t="shared" si="336"/>
        <v>577</v>
      </c>
      <c r="FO580">
        <f t="shared" ref="FO580:FO643" si="342">_xlfn.NORM.DIST(FP580,FM$3,FN$3,TRUE)</f>
        <v>1</v>
      </c>
      <c r="FP580">
        <f t="shared" si="337"/>
        <v>577</v>
      </c>
      <c r="FW580">
        <f t="shared" ref="FW580:FW643" si="343">_xlfn.NORM.DIST(FX580,FU$3,FV$3,TRUE)</f>
        <v>1</v>
      </c>
      <c r="FX580">
        <f t="shared" si="338"/>
        <v>577</v>
      </c>
    </row>
    <row r="581" spans="6:180" x14ac:dyDescent="0.25">
      <c r="F581">
        <f t="shared" si="341"/>
        <v>0.99690842787726541</v>
      </c>
      <c r="G581">
        <f t="shared" ref="G581:G644" si="344">G580+1</f>
        <v>728</v>
      </c>
      <c r="T581">
        <f t="shared" si="340"/>
        <v>0.88499033478865807</v>
      </c>
      <c r="U581">
        <f t="shared" ref="U581:U644" si="345">U580+1</f>
        <v>728</v>
      </c>
      <c r="EY581">
        <f t="shared" si="339"/>
        <v>0.98035014166411005</v>
      </c>
      <c r="EZ581">
        <f t="shared" ref="EZ581:EZ644" si="346">EZ580+1</f>
        <v>578</v>
      </c>
      <c r="FO581">
        <f t="shared" si="342"/>
        <v>1</v>
      </c>
      <c r="FP581">
        <f t="shared" ref="FP581:FP644" si="347">FP580+1</f>
        <v>578</v>
      </c>
      <c r="FW581">
        <f t="shared" si="343"/>
        <v>1</v>
      </c>
      <c r="FX581">
        <f t="shared" ref="FX581:FX644" si="348">FX580+1</f>
        <v>578</v>
      </c>
    </row>
    <row r="582" spans="6:180" x14ac:dyDescent="0.25">
      <c r="F582">
        <f t="shared" si="341"/>
        <v>0.99701063314312854</v>
      </c>
      <c r="G582">
        <f t="shared" si="344"/>
        <v>729</v>
      </c>
      <c r="T582">
        <f t="shared" si="340"/>
        <v>0.88618663891557581</v>
      </c>
      <c r="U582">
        <f t="shared" si="345"/>
        <v>729</v>
      </c>
      <c r="EY582">
        <f t="shared" si="339"/>
        <v>0.98072815340295139</v>
      </c>
      <c r="EZ582">
        <f t="shared" si="346"/>
        <v>579</v>
      </c>
      <c r="FO582">
        <f t="shared" si="342"/>
        <v>1</v>
      </c>
      <c r="FP582">
        <f t="shared" si="347"/>
        <v>579</v>
      </c>
      <c r="FW582">
        <f t="shared" si="343"/>
        <v>1</v>
      </c>
      <c r="FX582">
        <f t="shared" si="348"/>
        <v>579</v>
      </c>
    </row>
    <row r="583" spans="6:180" x14ac:dyDescent="0.25">
      <c r="F583">
        <f t="shared" si="341"/>
        <v>0.99710978386491755</v>
      </c>
      <c r="G583">
        <f t="shared" si="344"/>
        <v>730</v>
      </c>
      <c r="T583">
        <f t="shared" si="340"/>
        <v>0.88737404806542741</v>
      </c>
      <c r="U583">
        <f t="shared" si="345"/>
        <v>730</v>
      </c>
      <c r="EY583">
        <f t="shared" si="339"/>
        <v>0.98109996692283619</v>
      </c>
      <c r="EZ583">
        <f t="shared" si="346"/>
        <v>580</v>
      </c>
      <c r="FO583">
        <f t="shared" si="342"/>
        <v>1</v>
      </c>
      <c r="FP583">
        <f t="shared" si="347"/>
        <v>580</v>
      </c>
      <c r="FW583">
        <f t="shared" si="343"/>
        <v>1</v>
      </c>
      <c r="FX583">
        <f t="shared" si="348"/>
        <v>580</v>
      </c>
    </row>
    <row r="584" spans="6:180" x14ac:dyDescent="0.25">
      <c r="F584">
        <f t="shared" si="341"/>
        <v>0.99720595961382963</v>
      </c>
      <c r="G584">
        <f t="shared" si="344"/>
        <v>731</v>
      </c>
      <c r="T584">
        <f t="shared" si="340"/>
        <v>0.88855258327883191</v>
      </c>
      <c r="U584">
        <f t="shared" si="345"/>
        <v>731</v>
      </c>
      <c r="EY584">
        <f t="shared" si="339"/>
        <v>0.98146566050486039</v>
      </c>
      <c r="EZ584">
        <f t="shared" si="346"/>
        <v>581</v>
      </c>
      <c r="FO584">
        <f t="shared" si="342"/>
        <v>1</v>
      </c>
      <c r="FP584">
        <f t="shared" si="347"/>
        <v>581</v>
      </c>
      <c r="FW584">
        <f t="shared" si="343"/>
        <v>1</v>
      </c>
      <c r="FX584">
        <f t="shared" si="348"/>
        <v>581</v>
      </c>
    </row>
    <row r="585" spans="6:180" x14ac:dyDescent="0.25">
      <c r="F585">
        <f t="shared" si="341"/>
        <v>0.99729923828754086</v>
      </c>
      <c r="G585">
        <f t="shared" si="344"/>
        <v>732</v>
      </c>
      <c r="T585">
        <f t="shared" si="340"/>
        <v>0.88972226611572736</v>
      </c>
      <c r="U585">
        <f t="shared" si="345"/>
        <v>732</v>
      </c>
      <c r="EY585">
        <f t="shared" si="339"/>
        <v>0.98182531191670197</v>
      </c>
      <c r="EZ585">
        <f t="shared" si="346"/>
        <v>582</v>
      </c>
      <c r="FO585">
        <f t="shared" si="342"/>
        <v>1</v>
      </c>
      <c r="FP585">
        <f t="shared" si="347"/>
        <v>582</v>
      </c>
      <c r="FW585">
        <f t="shared" si="343"/>
        <v>1</v>
      </c>
      <c r="FX585">
        <f t="shared" si="348"/>
        <v>582</v>
      </c>
    </row>
    <row r="586" spans="6:180" x14ac:dyDescent="0.25">
      <c r="F586">
        <f t="shared" si="341"/>
        <v>0.99738969613247785</v>
      </c>
      <c r="G586">
        <f t="shared" si="344"/>
        <v>733</v>
      </c>
      <c r="T586">
        <f t="shared" si="340"/>
        <v>0.89088311864901404</v>
      </c>
      <c r="U586">
        <f t="shared" si="345"/>
        <v>733</v>
      </c>
      <c r="EY586">
        <f t="shared" si="339"/>
        <v>0.98217899840631506</v>
      </c>
      <c r="EZ586">
        <f t="shared" si="346"/>
        <v>583</v>
      </c>
      <c r="FO586">
        <f t="shared" si="342"/>
        <v>1</v>
      </c>
      <c r="FP586">
        <f t="shared" si="347"/>
        <v>583</v>
      </c>
      <c r="FW586">
        <f t="shared" si="343"/>
        <v>1</v>
      </c>
      <c r="FX586">
        <f t="shared" si="348"/>
        <v>583</v>
      </c>
    </row>
    <row r="587" spans="6:180" x14ac:dyDescent="0.25">
      <c r="F587">
        <f t="shared" si="341"/>
        <v>0.99747740776621063</v>
      </c>
      <c r="G587">
        <f t="shared" si="344"/>
        <v>734</v>
      </c>
      <c r="T587">
        <f t="shared" si="340"/>
        <v>0.89203516345816758</v>
      </c>
      <c r="U587">
        <f t="shared" si="345"/>
        <v>734</v>
      </c>
      <c r="EY587">
        <f t="shared" si="339"/>
        <v>0.98252679669585941</v>
      </c>
      <c r="EZ587">
        <f t="shared" si="346"/>
        <v>584</v>
      </c>
      <c r="FO587">
        <f t="shared" si="342"/>
        <v>1</v>
      </c>
      <c r="FP587">
        <f t="shared" si="347"/>
        <v>584</v>
      </c>
      <c r="FW587">
        <f t="shared" si="343"/>
        <v>1</v>
      </c>
      <c r="FX587">
        <f t="shared" si="348"/>
        <v>584</v>
      </c>
    </row>
    <row r="588" spans="6:180" x14ac:dyDescent="0.25">
      <c r="F588">
        <f t="shared" si="341"/>
        <v>0.99756244619995027</v>
      </c>
      <c r="G588">
        <f t="shared" si="344"/>
        <v>735</v>
      </c>
      <c r="T588">
        <f t="shared" si="340"/>
        <v>0.89317842362282296</v>
      </c>
      <c r="U588">
        <f t="shared" si="345"/>
        <v>735</v>
      </c>
      <c r="EY588">
        <f t="shared" si="339"/>
        <v>0.98286878297586433</v>
      </c>
      <c r="EZ588">
        <f t="shared" si="346"/>
        <v>585</v>
      </c>
      <c r="FO588">
        <f t="shared" si="342"/>
        <v>1</v>
      </c>
      <c r="FP588">
        <f t="shared" si="347"/>
        <v>585</v>
      </c>
      <c r="FW588">
        <f t="shared" si="343"/>
        <v>1</v>
      </c>
      <c r="FX588">
        <f t="shared" si="348"/>
        <v>585</v>
      </c>
    </row>
    <row r="589" spans="6:180" x14ac:dyDescent="0.25">
      <c r="F589">
        <f t="shared" si="341"/>
        <v>0.99764488286113384</v>
      </c>
      <c r="G589">
        <f t="shared" si="344"/>
        <v>736</v>
      </c>
      <c r="T589">
        <f t="shared" si="340"/>
        <v>0.89431292271633112</v>
      </c>
      <c r="U589">
        <f t="shared" si="345"/>
        <v>736</v>
      </c>
      <c r="EY589">
        <f t="shared" si="339"/>
        <v>0.98320503289962347</v>
      </c>
      <c r="EZ589">
        <f t="shared" si="346"/>
        <v>586</v>
      </c>
      <c r="FO589">
        <f t="shared" si="342"/>
        <v>1</v>
      </c>
      <c r="FP589">
        <f t="shared" si="347"/>
        <v>586</v>
      </c>
      <c r="FW589">
        <f t="shared" si="343"/>
        <v>1</v>
      </c>
      <c r="FX589">
        <f t="shared" si="348"/>
        <v>586</v>
      </c>
    </row>
    <row r="590" spans="6:180" x14ac:dyDescent="0.25">
      <c r="F590">
        <f t="shared" si="341"/>
        <v>0.99772478761608174</v>
      </c>
      <c r="G590">
        <f t="shared" si="344"/>
        <v>737</v>
      </c>
      <c r="T590">
        <f t="shared" si="340"/>
        <v>0.89543868479928901</v>
      </c>
      <c r="U590">
        <f t="shared" si="345"/>
        <v>737</v>
      </c>
      <c r="EY590">
        <f t="shared" si="339"/>
        <v>0.98353562157782071</v>
      </c>
      <c r="EZ590">
        <f t="shared" si="346"/>
        <v>587</v>
      </c>
      <c r="FO590">
        <f t="shared" si="342"/>
        <v>1</v>
      </c>
      <c r="FP590">
        <f t="shared" si="347"/>
        <v>587</v>
      </c>
      <c r="FW590">
        <f t="shared" si="343"/>
        <v>1</v>
      </c>
      <c r="FX590">
        <f t="shared" si="348"/>
        <v>587</v>
      </c>
    </row>
    <row r="591" spans="6:180" x14ac:dyDescent="0.25">
      <c r="F591">
        <f t="shared" si="341"/>
        <v>0.99780222879271041</v>
      </c>
      <c r="G591">
        <f t="shared" si="344"/>
        <v>738</v>
      </c>
      <c r="T591">
        <f t="shared" si="340"/>
        <v>0.89655573441304526</v>
      </c>
      <c r="U591">
        <f t="shared" si="345"/>
        <v>738</v>
      </c>
      <c r="EY591">
        <f t="shared" si="339"/>
        <v>0.98386062357338189</v>
      </c>
      <c r="EZ591">
        <f t="shared" si="346"/>
        <v>588</v>
      </c>
      <c r="FO591">
        <f t="shared" si="342"/>
        <v>1</v>
      </c>
      <c r="FP591">
        <f t="shared" si="347"/>
        <v>588</v>
      </c>
      <c r="FW591">
        <f t="shared" si="343"/>
        <v>1</v>
      </c>
      <c r="FX591">
        <f t="shared" si="348"/>
        <v>588</v>
      </c>
    </row>
    <row r="592" spans="6:180" x14ac:dyDescent="0.25">
      <c r="F592">
        <f t="shared" si="341"/>
        <v>0.99787727320328523</v>
      </c>
      <c r="G592">
        <f t="shared" si="344"/>
        <v>739</v>
      </c>
      <c r="T592">
        <f t="shared" si="340"/>
        <v>0.8976640965731828</v>
      </c>
      <c r="U592">
        <f t="shared" si="345"/>
        <v>739</v>
      </c>
      <c r="EY592">
        <f t="shared" si="339"/>
        <v>0.98418011289655349</v>
      </c>
      <c r="EZ592">
        <f t="shared" si="346"/>
        <v>589</v>
      </c>
      <c r="FO592">
        <f t="shared" si="342"/>
        <v>1</v>
      </c>
      <c r="FP592">
        <f t="shared" si="347"/>
        <v>589</v>
      </c>
      <c r="FW592">
        <f t="shared" si="343"/>
        <v>1</v>
      </c>
      <c r="FX592">
        <f t="shared" si="348"/>
        <v>589</v>
      </c>
    </row>
    <row r="593" spans="6:180" x14ac:dyDescent="0.25">
      <c r="F593">
        <f t="shared" si="341"/>
        <v>0.99794998616720021</v>
      </c>
      <c r="G593">
        <f t="shared" si="344"/>
        <v>740</v>
      </c>
      <c r="T593">
        <f t="shared" si="340"/>
        <v>0.89876379676297857</v>
      </c>
      <c r="U593">
        <f t="shared" si="345"/>
        <v>740</v>
      </c>
      <c r="EY593">
        <f t="shared" si="339"/>
        <v>0.98449416300020376</v>
      </c>
      <c r="EZ593">
        <f t="shared" si="346"/>
        <v>590</v>
      </c>
      <c r="FO593">
        <f t="shared" si="342"/>
        <v>1</v>
      </c>
      <c r="FP593">
        <f t="shared" si="347"/>
        <v>590</v>
      </c>
      <c r="FW593">
        <f t="shared" si="343"/>
        <v>1</v>
      </c>
      <c r="FX593">
        <f t="shared" si="348"/>
        <v>590</v>
      </c>
    </row>
    <row r="594" spans="6:180" x14ac:dyDescent="0.25">
      <c r="F594">
        <f t="shared" si="341"/>
        <v>0.9980204315337674</v>
      </c>
      <c r="G594">
        <f t="shared" si="344"/>
        <v>741</v>
      </c>
      <c r="T594">
        <f t="shared" si="340"/>
        <v>0.89985486092684441</v>
      </c>
      <c r="U594">
        <f t="shared" si="345"/>
        <v>741</v>
      </c>
      <c r="EY594">
        <f t="shared" si="339"/>
        <v>0.98480284677534413</v>
      </c>
      <c r="EZ594">
        <f t="shared" si="346"/>
        <v>591</v>
      </c>
      <c r="FO594">
        <f t="shared" si="342"/>
        <v>1</v>
      </c>
      <c r="FP594">
        <f t="shared" si="347"/>
        <v>591</v>
      </c>
      <c r="FW594">
        <f t="shared" si="343"/>
        <v>1</v>
      </c>
      <c r="FX594">
        <f t="shared" si="348"/>
        <v>591</v>
      </c>
    </row>
    <row r="595" spans="6:180" x14ac:dyDescent="0.25">
      <c r="F595">
        <f t="shared" si="341"/>
        <v>0.99808867170500437</v>
      </c>
      <c r="G595">
        <f t="shared" si="344"/>
        <v>742</v>
      </c>
      <c r="T595">
        <f t="shared" si="340"/>
        <v>0.90093731546374733</v>
      </c>
      <c r="U595">
        <f t="shared" si="345"/>
        <v>742</v>
      </c>
      <c r="EY595">
        <f t="shared" si="339"/>
        <v>0.98510623654687035</v>
      </c>
      <c r="EZ595">
        <f t="shared" si="346"/>
        <v>592</v>
      </c>
      <c r="FO595">
        <f t="shared" si="342"/>
        <v>1</v>
      </c>
      <c r="FP595">
        <f t="shared" si="347"/>
        <v>592</v>
      </c>
      <c r="FW595">
        <f t="shared" si="343"/>
        <v>1</v>
      </c>
      <c r="FX595">
        <f t="shared" si="348"/>
        <v>592</v>
      </c>
    </row>
    <row r="596" spans="6:180" x14ac:dyDescent="0.25">
      <c r="F596">
        <f t="shared" si="341"/>
        <v>0.99815476765840505</v>
      </c>
      <c r="G596">
        <f t="shared" si="344"/>
        <v>743</v>
      </c>
      <c r="T596">
        <f t="shared" si="340"/>
        <v>0.90201118722061313</v>
      </c>
      <c r="U596">
        <f t="shared" si="345"/>
        <v>743</v>
      </c>
      <c r="EY596">
        <f t="shared" si="339"/>
        <v>0.98540440406951868</v>
      </c>
      <c r="EZ596">
        <f t="shared" si="346"/>
        <v>593</v>
      </c>
      <c r="FO596">
        <f t="shared" si="342"/>
        <v>1</v>
      </c>
      <c r="FP596">
        <f t="shared" si="347"/>
        <v>593</v>
      </c>
      <c r="FW596">
        <f t="shared" si="343"/>
        <v>1</v>
      </c>
      <c r="FX596">
        <f t="shared" si="348"/>
        <v>593</v>
      </c>
    </row>
    <row r="597" spans="6:180" x14ac:dyDescent="0.25">
      <c r="F597">
        <f t="shared" si="341"/>
        <v>0.99821877896968114</v>
      </c>
      <c r="G597">
        <f t="shared" si="344"/>
        <v>744</v>
      </c>
      <c r="T597">
        <f t="shared" si="340"/>
        <v>0.90307650348571333</v>
      </c>
      <c r="U597">
        <f t="shared" si="345"/>
        <v>744</v>
      </c>
      <c r="EY597">
        <f t="shared" si="339"/>
        <v>0.98569742052403631</v>
      </c>
      <c r="EZ597">
        <f t="shared" si="346"/>
        <v>594</v>
      </c>
      <c r="FO597">
        <f t="shared" si="342"/>
        <v>1</v>
      </c>
      <c r="FP597">
        <f t="shared" si="347"/>
        <v>594</v>
      </c>
      <c r="FW597">
        <f t="shared" si="343"/>
        <v>1</v>
      </c>
      <c r="FX597">
        <f t="shared" si="348"/>
        <v>594</v>
      </c>
    </row>
    <row r="598" spans="6:180" x14ac:dyDescent="0.25">
      <c r="F598">
        <f t="shared" si="341"/>
        <v>0.99828076383546094</v>
      </c>
      <c r="G598">
        <f t="shared" si="344"/>
        <v>745</v>
      </c>
      <c r="T598">
        <f t="shared" si="340"/>
        <v>0.90413329198203796</v>
      </c>
      <c r="U598">
        <f t="shared" si="345"/>
        <v>745</v>
      </c>
      <c r="EY598">
        <f t="shared" si="339"/>
        <v>0.98598535651356323</v>
      </c>
      <c r="EZ598">
        <f t="shared" si="346"/>
        <v>595</v>
      </c>
      <c r="FO598">
        <f t="shared" si="342"/>
        <v>1</v>
      </c>
      <c r="FP598">
        <f t="shared" si="347"/>
        <v>595</v>
      </c>
      <c r="FW598">
        <f t="shared" si="343"/>
        <v>1</v>
      </c>
      <c r="FX598">
        <f t="shared" si="348"/>
        <v>595</v>
      </c>
    </row>
    <row r="599" spans="6:180" x14ac:dyDescent="0.25">
      <c r="F599">
        <f t="shared" si="341"/>
        <v>0.99834077909593388</v>
      </c>
      <c r="G599">
        <f t="shared" si="344"/>
        <v>746</v>
      </c>
      <c r="T599">
        <f t="shared" si="340"/>
        <v>0.90518158086065348</v>
      </c>
      <c r="U599">
        <f t="shared" si="345"/>
        <v>746</v>
      </c>
      <c r="EY599">
        <f t="shared" si="339"/>
        <v>0.98626828206022199</v>
      </c>
      <c r="EZ599">
        <f t="shared" si="346"/>
        <v>596</v>
      </c>
      <c r="FO599">
        <f t="shared" si="342"/>
        <v>1</v>
      </c>
      <c r="FP599">
        <f t="shared" si="347"/>
        <v>596</v>
      </c>
      <c r="FW599">
        <f t="shared" si="343"/>
        <v>1</v>
      </c>
      <c r="FX599">
        <f t="shared" si="348"/>
        <v>596</v>
      </c>
    </row>
    <row r="600" spans="6:180" x14ac:dyDescent="0.25">
      <c r="F600">
        <f t="shared" si="341"/>
        <v>0.99839888025742873</v>
      </c>
      <c r="G600">
        <f t="shared" si="344"/>
        <v>747</v>
      </c>
      <c r="T600">
        <f t="shared" si="340"/>
        <v>0.90622139869404994</v>
      </c>
      <c r="U600">
        <f t="shared" si="345"/>
        <v>747</v>
      </c>
      <c r="EY600">
        <f t="shared" si="339"/>
        <v>0.98654626660191458</v>
      </c>
      <c r="EZ600">
        <f t="shared" si="346"/>
        <v>597</v>
      </c>
      <c r="FO600">
        <f t="shared" si="342"/>
        <v>1</v>
      </c>
      <c r="FP600">
        <f t="shared" si="347"/>
        <v>597</v>
      </c>
      <c r="FW600">
        <f t="shared" si="343"/>
        <v>1</v>
      </c>
      <c r="FX600">
        <f t="shared" si="348"/>
        <v>597</v>
      </c>
    </row>
    <row r="601" spans="6:180" x14ac:dyDescent="0.25">
      <c r="F601">
        <f t="shared" si="341"/>
        <v>0.99845512151491345</v>
      </c>
      <c r="G601">
        <f t="shared" si="344"/>
        <v>748</v>
      </c>
      <c r="T601">
        <f t="shared" si="340"/>
        <v>0.90725277446947727</v>
      </c>
      <c r="U601">
        <f t="shared" si="345"/>
        <v>748</v>
      </c>
      <c r="EY601">
        <f t="shared" si="339"/>
        <v>0.98681937898932248</v>
      </c>
      <c r="EZ601">
        <f t="shared" si="346"/>
        <v>598</v>
      </c>
      <c r="FO601">
        <f t="shared" si="342"/>
        <v>1</v>
      </c>
      <c r="FP601">
        <f t="shared" si="347"/>
        <v>598</v>
      </c>
      <c r="FW601">
        <f t="shared" si="343"/>
        <v>1</v>
      </c>
      <c r="FX601">
        <f t="shared" si="348"/>
        <v>598</v>
      </c>
    </row>
    <row r="602" spans="6:180" x14ac:dyDescent="0.25">
      <c r="F602">
        <f t="shared" si="341"/>
        <v>0.99850955577440748</v>
      </c>
      <c r="G602">
        <f t="shared" si="344"/>
        <v>749</v>
      </c>
      <c r="T602">
        <f t="shared" si="340"/>
        <v>0.90827573758227098</v>
      </c>
      <c r="U602">
        <f t="shared" si="345"/>
        <v>749</v>
      </c>
      <c r="EY602">
        <f t="shared" si="339"/>
        <v>0.98708768748310793</v>
      </c>
      <c r="EZ602">
        <f t="shared" si="346"/>
        <v>599</v>
      </c>
      <c r="FO602">
        <f t="shared" si="342"/>
        <v>1</v>
      </c>
      <c r="FP602">
        <f t="shared" si="347"/>
        <v>599</v>
      </c>
      <c r="FW602">
        <f t="shared" si="343"/>
        <v>1</v>
      </c>
      <c r="FX602">
        <f t="shared" si="348"/>
        <v>599</v>
      </c>
    </row>
    <row r="603" spans="6:180" x14ac:dyDescent="0.25">
      <c r="F603">
        <f t="shared" si="341"/>
        <v>0.99856223467529293</v>
      </c>
      <c r="G603">
        <f t="shared" si="344"/>
        <v>750</v>
      </c>
      <c r="T603">
        <f t="shared" si="340"/>
        <v>0.90929031782917169</v>
      </c>
      <c r="U603">
        <f t="shared" si="345"/>
        <v>750</v>
      </c>
      <c r="EY603">
        <f t="shared" si="339"/>
        <v>0.98735125975131355</v>
      </c>
      <c r="EZ603">
        <f t="shared" si="346"/>
        <v>600</v>
      </c>
      <c r="FO603">
        <f t="shared" si="342"/>
        <v>1</v>
      </c>
      <c r="FP603">
        <f t="shared" si="347"/>
        <v>600</v>
      </c>
      <c r="FW603">
        <f t="shared" si="343"/>
        <v>1</v>
      </c>
      <c r="FX603">
        <f t="shared" si="348"/>
        <v>600</v>
      </c>
    </row>
    <row r="604" spans="6:180" x14ac:dyDescent="0.25">
      <c r="F604">
        <f t="shared" si="341"/>
        <v>0.99861320861251723</v>
      </c>
      <c r="G604">
        <f t="shared" si="344"/>
        <v>751</v>
      </c>
      <c r="T604">
        <f t="shared" si="340"/>
        <v>0.91029654540163618</v>
      </c>
      <c r="U604">
        <f t="shared" si="345"/>
        <v>751</v>
      </c>
      <c r="EY604">
        <f t="shared" si="339"/>
        <v>0.98761016286695757</v>
      </c>
      <c r="EZ604">
        <f t="shared" si="346"/>
        <v>601</v>
      </c>
      <c r="FO604">
        <f t="shared" si="342"/>
        <v>1</v>
      </c>
      <c r="FP604">
        <f t="shared" si="347"/>
        <v>601</v>
      </c>
      <c r="FW604">
        <f t="shared" si="343"/>
        <v>1</v>
      </c>
      <c r="FX604">
        <f t="shared" si="348"/>
        <v>601</v>
      </c>
    </row>
    <row r="605" spans="6:180" x14ac:dyDescent="0.25">
      <c r="F605">
        <f t="shared" si="341"/>
        <v>0.99866252675867684</v>
      </c>
      <c r="G605">
        <f t="shared" si="344"/>
        <v>752</v>
      </c>
      <c r="T605">
        <f t="shared" si="340"/>
        <v>0.91129445087914429</v>
      </c>
      <c r="U605">
        <f t="shared" si="345"/>
        <v>752</v>
      </c>
      <c r="EY605">
        <f t="shared" si="339"/>
        <v>0.98786446330582245</v>
      </c>
      <c r="EZ605">
        <f t="shared" si="346"/>
        <v>602</v>
      </c>
      <c r="FO605">
        <f t="shared" si="342"/>
        <v>1</v>
      </c>
      <c r="FP605">
        <f t="shared" si="347"/>
        <v>602</v>
      </c>
      <c r="FW605">
        <f t="shared" si="343"/>
        <v>1</v>
      </c>
      <c r="FX605">
        <f t="shared" si="348"/>
        <v>602</v>
      </c>
    </row>
    <row r="606" spans="6:180" x14ac:dyDescent="0.25">
      <c r="F606">
        <f t="shared" si="341"/>
        <v>0.99871023708597062</v>
      </c>
      <c r="G606">
        <f t="shared" si="344"/>
        <v>753</v>
      </c>
      <c r="T606">
        <f t="shared" si="340"/>
        <v>0.91228406522250138</v>
      </c>
      <c r="U606">
        <f t="shared" si="345"/>
        <v>753</v>
      </c>
      <c r="EY606">
        <f t="shared" si="339"/>
        <v>0.98811422694443374</v>
      </c>
      <c r="EZ606">
        <f t="shared" si="346"/>
        <v>603</v>
      </c>
      <c r="FO606">
        <f t="shared" si="342"/>
        <v>1</v>
      </c>
      <c r="FP606">
        <f t="shared" si="347"/>
        <v>603</v>
      </c>
      <c r="FW606">
        <f t="shared" si="343"/>
        <v>1</v>
      </c>
      <c r="FX606">
        <f t="shared" si="348"/>
        <v>603</v>
      </c>
    </row>
    <row r="607" spans="6:180" x14ac:dyDescent="0.25">
      <c r="F607">
        <f t="shared" si="341"/>
        <v>0.99875638638801678</v>
      </c>
      <c r="G607">
        <f t="shared" si="344"/>
        <v>754</v>
      </c>
      <c r="T607">
        <f t="shared" si="340"/>
        <v>0.91326541976713815</v>
      </c>
      <c r="U607">
        <f t="shared" si="345"/>
        <v>754</v>
      </c>
      <c r="EY607">
        <f t="shared" si="339"/>
        <v>0.98835951905822594</v>
      </c>
      <c r="EZ607">
        <f t="shared" si="346"/>
        <v>604</v>
      </c>
      <c r="FO607">
        <f t="shared" si="342"/>
        <v>1</v>
      </c>
      <c r="FP607">
        <f t="shared" si="347"/>
        <v>604</v>
      </c>
      <c r="FW607">
        <f t="shared" si="343"/>
        <v>1</v>
      </c>
      <c r="FX607">
        <f t="shared" si="348"/>
        <v>604</v>
      </c>
    </row>
    <row r="608" spans="6:180" x14ac:dyDescent="0.25">
      <c r="F608">
        <f t="shared" si="341"/>
        <v>0.99880102030152351</v>
      </c>
      <c r="G608">
        <f t="shared" si="344"/>
        <v>755</v>
      </c>
      <c r="T608">
        <f t="shared" si="340"/>
        <v>0.91423854621640888</v>
      </c>
      <c r="U608">
        <f t="shared" si="345"/>
        <v>755</v>
      </c>
      <c r="EY608">
        <f t="shared" si="339"/>
        <v>0.9886004043198946</v>
      </c>
      <c r="EZ608">
        <f t="shared" si="346"/>
        <v>605</v>
      </c>
      <c r="FO608">
        <f t="shared" si="342"/>
        <v>1</v>
      </c>
      <c r="FP608">
        <f t="shared" si="347"/>
        <v>605</v>
      </c>
      <c r="FW608">
        <f t="shared" si="343"/>
        <v>1</v>
      </c>
      <c r="FX608">
        <f t="shared" si="348"/>
        <v>605</v>
      </c>
    </row>
    <row r="609" spans="6:180" x14ac:dyDescent="0.25">
      <c r="F609">
        <f t="shared" si="341"/>
        <v>0.998844183327804</v>
      </c>
      <c r="G609">
        <f t="shared" si="344"/>
        <v>756</v>
      </c>
      <c r="T609">
        <f t="shared" si="340"/>
        <v>0.91520347663488899</v>
      </c>
      <c r="U609">
        <f t="shared" si="345"/>
        <v>756</v>
      </c>
      <c r="EY609">
        <f t="shared" si="339"/>
        <v>0.98883694679792888</v>
      </c>
      <c r="EZ609">
        <f t="shared" si="346"/>
        <v>606</v>
      </c>
      <c r="FO609">
        <f t="shared" si="342"/>
        <v>1</v>
      </c>
      <c r="FP609">
        <f t="shared" si="347"/>
        <v>606</v>
      </c>
      <c r="FW609">
        <f t="shared" si="343"/>
        <v>1</v>
      </c>
      <c r="FX609">
        <f t="shared" si="348"/>
        <v>606</v>
      </c>
    </row>
    <row r="610" spans="6:180" x14ac:dyDescent="0.25">
      <c r="F610">
        <f t="shared" si="341"/>
        <v>0.99888591885413069</v>
      </c>
      <c r="G610">
        <f t="shared" si="344"/>
        <v>757</v>
      </c>
      <c r="T610">
        <f t="shared" si="340"/>
        <v>0.91616024344167568</v>
      </c>
      <c r="U610">
        <f t="shared" si="345"/>
        <v>757</v>
      </c>
      <c r="EY610">
        <f t="shared" si="339"/>
        <v>0.98906920995532455</v>
      </c>
      <c r="EZ610">
        <f t="shared" si="346"/>
        <v>607</v>
      </c>
      <c r="FO610">
        <f t="shared" si="342"/>
        <v>1</v>
      </c>
      <c r="FP610">
        <f t="shared" si="347"/>
        <v>607</v>
      </c>
      <c r="FW610">
        <f t="shared" si="343"/>
        <v>1</v>
      </c>
      <c r="FX610">
        <f t="shared" si="348"/>
        <v>607</v>
      </c>
    </row>
    <row r="611" spans="6:180" x14ac:dyDescent="0.25">
      <c r="F611">
        <f t="shared" si="341"/>
        <v>0.99892626917491789</v>
      </c>
      <c r="G611">
        <f t="shared" si="344"/>
        <v>758</v>
      </c>
      <c r="T611">
        <f t="shared" si="340"/>
        <v>0.91710887940368835</v>
      </c>
      <c r="U611">
        <f t="shared" si="345"/>
        <v>758</v>
      </c>
      <c r="EY611">
        <f t="shared" si="339"/>
        <v>0.98929725664847279</v>
      </c>
      <c r="EZ611">
        <f t="shared" si="346"/>
        <v>608</v>
      </c>
      <c r="FO611">
        <f t="shared" si="342"/>
        <v>1</v>
      </c>
      <c r="FP611">
        <f t="shared" si="347"/>
        <v>608</v>
      </c>
      <c r="FW611">
        <f t="shared" si="343"/>
        <v>1</v>
      </c>
      <c r="FX611">
        <f t="shared" si="348"/>
        <v>608</v>
      </c>
    </row>
    <row r="612" spans="6:180" x14ac:dyDescent="0.25">
      <c r="F612">
        <f t="shared" si="341"/>
        <v>0.99896527551272907</v>
      </c>
      <c r="G612">
        <f t="shared" si="344"/>
        <v>759</v>
      </c>
      <c r="T612">
        <f t="shared" si="340"/>
        <v>0.91804941762897463</v>
      </c>
      <c r="U612">
        <f t="shared" si="345"/>
        <v>759</v>
      </c>
      <c r="EY612">
        <f t="shared" si="339"/>
        <v>0.98952114912622324</v>
      </c>
      <c r="EZ612">
        <f t="shared" si="346"/>
        <v>609</v>
      </c>
      <c r="FO612">
        <f t="shared" si="342"/>
        <v>1</v>
      </c>
      <c r="FP612">
        <f t="shared" si="347"/>
        <v>609</v>
      </c>
      <c r="FW612">
        <f t="shared" si="343"/>
        <v>1</v>
      </c>
      <c r="FX612">
        <f t="shared" si="348"/>
        <v>609</v>
      </c>
    </row>
    <row r="613" spans="6:180" x14ac:dyDescent="0.25">
      <c r="F613">
        <f t="shared" si="341"/>
        <v>0.9990029780391001</v>
      </c>
      <c r="G613">
        <f t="shared" si="344"/>
        <v>760</v>
      </c>
      <c r="T613">
        <f t="shared" si="340"/>
        <v>0.9189818915600203</v>
      </c>
      <c r="U613">
        <f t="shared" si="345"/>
        <v>760</v>
      </c>
      <c r="EY613">
        <f t="shared" si="339"/>
        <v>0.98974094902911691</v>
      </c>
      <c r="EZ613">
        <f t="shared" si="346"/>
        <v>610</v>
      </c>
      <c r="FO613">
        <f t="shared" si="342"/>
        <v>1</v>
      </c>
      <c r="FP613">
        <f t="shared" si="347"/>
        <v>610</v>
      </c>
      <c r="FW613">
        <f t="shared" si="343"/>
        <v>1</v>
      </c>
      <c r="FX613">
        <f t="shared" si="348"/>
        <v>610</v>
      </c>
    </row>
    <row r="614" spans="6:180" x14ac:dyDescent="0.25">
      <c r="F614">
        <f t="shared" si="341"/>
        <v>0.99903941589517165</v>
      </c>
      <c r="G614">
        <f t="shared" si="344"/>
        <v>761</v>
      </c>
      <c r="T614">
        <f t="shared" si="340"/>
        <v>0.91990633496706631</v>
      </c>
      <c r="U614">
        <f t="shared" si="345"/>
        <v>761</v>
      </c>
      <c r="EY614">
        <f t="shared" si="339"/>
        <v>0.98995671738878765</v>
      </c>
      <c r="EZ614">
        <f t="shared" si="346"/>
        <v>611</v>
      </c>
      <c r="FO614">
        <f t="shared" si="342"/>
        <v>1</v>
      </c>
      <c r="FP614">
        <f t="shared" si="347"/>
        <v>611</v>
      </c>
      <c r="FW614">
        <f t="shared" si="343"/>
        <v>1</v>
      </c>
      <c r="FX614">
        <f t="shared" si="348"/>
        <v>611</v>
      </c>
    </row>
    <row r="615" spans="6:180" x14ac:dyDescent="0.25">
      <c r="F615">
        <f t="shared" si="341"/>
        <v>0.99907462721212714</v>
      </c>
      <c r="G615">
        <f t="shared" si="344"/>
        <v>762</v>
      </c>
      <c r="T615">
        <f t="shared" si="340"/>
        <v>0.92082278194143163</v>
      </c>
      <c r="U615">
        <f t="shared" si="345"/>
        <v>762</v>
      </c>
      <c r="EY615">
        <f t="shared" si="339"/>
        <v>0.99016851462752853</v>
      </c>
      <c r="EZ615">
        <f t="shared" si="346"/>
        <v>612</v>
      </c>
      <c r="FO615">
        <f t="shared" si="342"/>
        <v>1</v>
      </c>
      <c r="FP615">
        <f t="shared" si="347"/>
        <v>612</v>
      </c>
      <c r="FW615">
        <f t="shared" si="343"/>
        <v>1</v>
      </c>
      <c r="FX615">
        <f t="shared" si="348"/>
        <v>612</v>
      </c>
    </row>
    <row r="616" spans="6:180" x14ac:dyDescent="0.25">
      <c r="F616">
        <f t="shared" si="341"/>
        <v>0.99910864913142761</v>
      </c>
      <c r="G616">
        <f t="shared" si="344"/>
        <v>763</v>
      </c>
      <c r="T616">
        <f t="shared" si="340"/>
        <v>0.92173126688884643</v>
      </c>
      <c r="U616">
        <f t="shared" si="345"/>
        <v>763</v>
      </c>
      <c r="EY616">
        <f t="shared" si="339"/>
        <v>0.99037640055802068</v>
      </c>
      <c r="EZ616">
        <f t="shared" si="346"/>
        <v>613</v>
      </c>
      <c r="FO616">
        <f t="shared" si="342"/>
        <v>1</v>
      </c>
      <c r="FP616">
        <f t="shared" si="347"/>
        <v>613</v>
      </c>
      <c r="FW616">
        <f t="shared" si="343"/>
        <v>1</v>
      </c>
      <c r="FX616">
        <f t="shared" si="348"/>
        <v>613</v>
      </c>
    </row>
    <row r="617" spans="6:180" x14ac:dyDescent="0.25">
      <c r="F617">
        <f t="shared" si="341"/>
        <v>0.99914151782484051</v>
      </c>
      <c r="G617">
        <f t="shared" si="344"/>
        <v>764</v>
      </c>
      <c r="T617">
        <f t="shared" si="340"/>
        <v>0.92263182452279346</v>
      </c>
      <c r="U617">
        <f t="shared" si="345"/>
        <v>764</v>
      </c>
      <c r="EY617">
        <f t="shared" si="339"/>
        <v>0.9905804343832203</v>
      </c>
      <c r="EZ617">
        <f t="shared" si="346"/>
        <v>614</v>
      </c>
      <c r="FO617">
        <f t="shared" si="342"/>
        <v>1</v>
      </c>
      <c r="FP617">
        <f t="shared" si="347"/>
        <v>614</v>
      </c>
      <c r="FW617">
        <f t="shared" si="343"/>
        <v>1</v>
      </c>
      <c r="FX617">
        <f t="shared" si="348"/>
        <v>614</v>
      </c>
    </row>
    <row r="618" spans="6:180" x14ac:dyDescent="0.25">
      <c r="F618">
        <f t="shared" si="341"/>
        <v>0.99917326851425592</v>
      </c>
      <c r="G618">
        <f t="shared" si="344"/>
        <v>765</v>
      </c>
      <c r="T618">
        <f t="shared" si="340"/>
        <v>0.92352448985786173</v>
      </c>
      <c r="U618">
        <f t="shared" si="345"/>
        <v>765</v>
      </c>
      <c r="EY618">
        <f t="shared" si="339"/>
        <v>0.99078067469640307</v>
      </c>
      <c r="EZ618">
        <f t="shared" si="346"/>
        <v>615</v>
      </c>
      <c r="FO618">
        <f t="shared" si="342"/>
        <v>1</v>
      </c>
      <c r="FP618">
        <f t="shared" si="347"/>
        <v>615</v>
      </c>
      <c r="FW618">
        <f t="shared" si="343"/>
        <v>1</v>
      </c>
      <c r="FX618">
        <f t="shared" si="348"/>
        <v>615</v>
      </c>
    </row>
    <row r="619" spans="6:180" x14ac:dyDescent="0.25">
      <c r="F619">
        <f t="shared" si="341"/>
        <v>0.99920393549128639</v>
      </c>
      <c r="G619">
        <f t="shared" si="344"/>
        <v>766</v>
      </c>
      <c r="T619">
        <f t="shared" si="340"/>
        <v>0.92440929820311135</v>
      </c>
      <c r="U619">
        <f t="shared" si="345"/>
        <v>766</v>
      </c>
      <c r="EY619">
        <f t="shared" si="339"/>
        <v>0.99097717948136199</v>
      </c>
      <c r="EZ619">
        <f t="shared" si="346"/>
        <v>616</v>
      </c>
      <c r="FO619">
        <f t="shared" si="342"/>
        <v>1</v>
      </c>
      <c r="FP619">
        <f t="shared" si="347"/>
        <v>616</v>
      </c>
      <c r="FW619">
        <f t="shared" si="343"/>
        <v>1</v>
      </c>
      <c r="FX619">
        <f t="shared" si="348"/>
        <v>616</v>
      </c>
    </row>
    <row r="620" spans="6:180" x14ac:dyDescent="0.25">
      <c r="F620">
        <f t="shared" si="341"/>
        <v>0.99923355213664566</v>
      </c>
      <c r="G620">
        <f t="shared" si="344"/>
        <v>767</v>
      </c>
      <c r="T620">
        <f t="shared" si="340"/>
        <v>0.92528628515545153</v>
      </c>
      <c r="U620">
        <f t="shared" si="345"/>
        <v>767</v>
      </c>
      <c r="EY620">
        <f t="shared" ref="EY620:EY683" si="349">_xlfn.NORM.DIST(EZ620,EW$3,EX$3,TRUE)</f>
        <v>0.99117000611275508</v>
      </c>
      <c r="EZ620">
        <f t="shared" si="346"/>
        <v>617</v>
      </c>
      <c r="FO620">
        <f t="shared" si="342"/>
        <v>1</v>
      </c>
      <c r="FP620">
        <f t="shared" si="347"/>
        <v>617</v>
      </c>
      <c r="FW620">
        <f t="shared" si="343"/>
        <v>1</v>
      </c>
      <c r="FX620">
        <f t="shared" si="348"/>
        <v>617</v>
      </c>
    </row>
    <row r="621" spans="6:180" x14ac:dyDescent="0.25">
      <c r="F621">
        <f t="shared" si="341"/>
        <v>0.99926215093930193</v>
      </c>
      <c r="G621">
        <f t="shared" si="344"/>
        <v>768</v>
      </c>
      <c r="T621">
        <f t="shared" si="340"/>
        <v>0.92615548659303437</v>
      </c>
      <c r="U621">
        <f t="shared" si="345"/>
        <v>768</v>
      </c>
      <c r="EY621">
        <f t="shared" si="349"/>
        <v>0.99135921135660077</v>
      </c>
      <c r="EZ621">
        <f t="shared" si="346"/>
        <v>618</v>
      </c>
      <c r="FO621">
        <f t="shared" si="342"/>
        <v>1</v>
      </c>
      <c r="FP621">
        <f t="shared" si="347"/>
        <v>618</v>
      </c>
      <c r="FW621">
        <f t="shared" si="343"/>
        <v>1</v>
      </c>
      <c r="FX621">
        <f t="shared" si="348"/>
        <v>618</v>
      </c>
    </row>
    <row r="622" spans="6:180" x14ac:dyDescent="0.25">
      <c r="F622">
        <f t="shared" si="341"/>
        <v>0.99928976351540233</v>
      </c>
      <c r="G622">
        <f t="shared" si="344"/>
        <v>769</v>
      </c>
      <c r="T622">
        <f t="shared" si="340"/>
        <v>0.9270169386686623</v>
      </c>
      <c r="U622">
        <f t="shared" si="345"/>
        <v>769</v>
      </c>
      <c r="EY622">
        <f t="shared" si="349"/>
        <v>0.99154485137091908</v>
      </c>
      <c r="EZ622">
        <f t="shared" si="346"/>
        <v>619</v>
      </c>
      <c r="FO622">
        <f t="shared" si="342"/>
        <v>1</v>
      </c>
      <c r="FP622">
        <f t="shared" si="347"/>
        <v>619</v>
      </c>
      <c r="FW622">
        <f t="shared" si="343"/>
        <v>1</v>
      </c>
      <c r="FX622">
        <f t="shared" si="348"/>
        <v>619</v>
      </c>
    </row>
    <row r="623" spans="6:180" x14ac:dyDescent="0.25">
      <c r="F623">
        <f t="shared" si="341"/>
        <v>0.9993164206269658</v>
      </c>
      <c r="G623">
        <f t="shared" si="344"/>
        <v>770</v>
      </c>
      <c r="T623">
        <f t="shared" si="340"/>
        <v>0.92787067780321397</v>
      </c>
      <c r="U623">
        <f t="shared" si="345"/>
        <v>770</v>
      </c>
      <c r="EY623">
        <f t="shared" si="349"/>
        <v>0.99172698170651286</v>
      </c>
      <c r="EZ623">
        <f t="shared" si="346"/>
        <v>620</v>
      </c>
      <c r="FO623">
        <f t="shared" si="342"/>
        <v>1</v>
      </c>
      <c r="FP623">
        <f t="shared" si="347"/>
        <v>620</v>
      </c>
      <c r="FW623">
        <f t="shared" si="343"/>
        <v>1</v>
      </c>
      <c r="FX623">
        <f t="shared" si="348"/>
        <v>620</v>
      </c>
    </row>
    <row r="624" spans="6:180" x14ac:dyDescent="0.25">
      <c r="F624">
        <f t="shared" si="341"/>
        <v>0.99934215220033851</v>
      </c>
      <c r="G624">
        <f t="shared" si="344"/>
        <v>771</v>
      </c>
      <c r="T624">
        <f t="shared" si="340"/>
        <v>0.92871674067908616</v>
      </c>
      <c r="U624">
        <f t="shared" si="345"/>
        <v>771</v>
      </c>
      <c r="EY624">
        <f t="shared" si="349"/>
        <v>0.99190565730788971</v>
      </c>
      <c r="EZ624">
        <f t="shared" si="346"/>
        <v>621</v>
      </c>
      <c r="FO624">
        <f t="shared" si="342"/>
        <v>1</v>
      </c>
      <c r="FP624">
        <f t="shared" si="347"/>
        <v>621</v>
      </c>
      <c r="FW624">
        <f t="shared" si="343"/>
        <v>1</v>
      </c>
      <c r="FX624">
        <f t="shared" si="348"/>
        <v>621</v>
      </c>
    </row>
    <row r="625" spans="6:180" x14ac:dyDescent="0.25">
      <c r="F625">
        <f t="shared" si="341"/>
        <v>0.99936698734441298</v>
      </c>
      <c r="G625">
        <f t="shared" si="344"/>
        <v>772</v>
      </c>
      <c r="T625">
        <f t="shared" si="340"/>
        <v>0.92955516423365636</v>
      </c>
      <c r="U625">
        <f t="shared" si="345"/>
        <v>772</v>
      </c>
      <c r="EY625">
        <f t="shared" si="349"/>
        <v>0.99208093251431817</v>
      </c>
      <c r="EZ625">
        <f t="shared" si="346"/>
        <v>622</v>
      </c>
      <c r="FO625">
        <f t="shared" si="342"/>
        <v>1</v>
      </c>
      <c r="FP625">
        <f t="shared" si="347"/>
        <v>622</v>
      </c>
      <c r="FW625">
        <f t="shared" si="343"/>
        <v>1</v>
      </c>
      <c r="FX625">
        <f t="shared" si="348"/>
        <v>622</v>
      </c>
    </row>
    <row r="626" spans="6:180" x14ac:dyDescent="0.25">
      <c r="F626">
        <f t="shared" si="341"/>
        <v>0.99939095436860437</v>
      </c>
      <c r="G626">
        <f t="shared" si="344"/>
        <v>773</v>
      </c>
      <c r="T626">
        <f t="shared" si="340"/>
        <v>0.93038598565276398</v>
      </c>
      <c r="U626">
        <f t="shared" si="345"/>
        <v>773</v>
      </c>
      <c r="EY626">
        <f t="shared" si="349"/>
        <v>0.99225286106101829</v>
      </c>
      <c r="EZ626">
        <f t="shared" si="346"/>
        <v>623</v>
      </c>
      <c r="FO626">
        <f t="shared" si="342"/>
        <v>1</v>
      </c>
      <c r="FP626">
        <f t="shared" si="347"/>
        <v>623</v>
      </c>
      <c r="FW626">
        <f t="shared" si="343"/>
        <v>1</v>
      </c>
      <c r="FX626">
        <f t="shared" si="348"/>
        <v>623</v>
      </c>
    </row>
    <row r="627" spans="6:180" x14ac:dyDescent="0.25">
      <c r="F627">
        <f t="shared" si="341"/>
        <v>0.99941408080058447</v>
      </c>
      <c r="G627">
        <f t="shared" si="344"/>
        <v>774</v>
      </c>
      <c r="T627">
        <f t="shared" si="340"/>
        <v>0.93120924236421276</v>
      </c>
      <c r="U627">
        <f t="shared" si="345"/>
        <v>774</v>
      </c>
      <c r="EY627">
        <f t="shared" si="349"/>
        <v>0.99242149608048158</v>
      </c>
      <c r="EZ627">
        <f t="shared" si="346"/>
        <v>624</v>
      </c>
      <c r="FO627">
        <f t="shared" si="342"/>
        <v>1</v>
      </c>
      <c r="FP627">
        <f t="shared" si="347"/>
        <v>624</v>
      </c>
      <c r="FW627">
        <f t="shared" si="343"/>
        <v>1</v>
      </c>
      <c r="FX627">
        <f t="shared" si="348"/>
        <v>624</v>
      </c>
    </row>
    <row r="628" spans="6:180" x14ac:dyDescent="0.25">
      <c r="F628">
        <f t="shared" si="341"/>
        <v>0.99943639340376889</v>
      </c>
      <c r="G628">
        <f t="shared" si="344"/>
        <v>775</v>
      </c>
      <c r="T628">
        <f t="shared" si="340"/>
        <v>0.93202497203129608</v>
      </c>
      <c r="U628">
        <f t="shared" si="345"/>
        <v>775</v>
      </c>
      <c r="EY628">
        <f t="shared" si="349"/>
        <v>0.99258689010391865</v>
      </c>
      <c r="EZ628">
        <f t="shared" si="346"/>
        <v>625</v>
      </c>
      <c r="FO628">
        <f t="shared" si="342"/>
        <v>1</v>
      </c>
      <c r="FP628">
        <f t="shared" si="347"/>
        <v>625</v>
      </c>
      <c r="FW628">
        <f t="shared" si="343"/>
        <v>1</v>
      </c>
      <c r="FX628">
        <f t="shared" si="348"/>
        <v>625</v>
      </c>
    </row>
    <row r="629" spans="6:180" x14ac:dyDescent="0.25">
      <c r="F629">
        <f t="shared" si="341"/>
        <v>0.99945791819455798</v>
      </c>
      <c r="G629">
        <f t="shared" si="344"/>
        <v>776</v>
      </c>
      <c r="T629">
        <f t="shared" si="340"/>
        <v>0.93283321254634377</v>
      </c>
      <c r="U629">
        <f t="shared" si="345"/>
        <v>776</v>
      </c>
      <c r="EY629">
        <f t="shared" si="349"/>
        <v>0.99274909506283082</v>
      </c>
      <c r="EZ629">
        <f t="shared" si="346"/>
        <v>626</v>
      </c>
      <c r="FO629">
        <f t="shared" si="342"/>
        <v>1</v>
      </c>
      <c r="FP629">
        <f t="shared" si="347"/>
        <v>626</v>
      </c>
      <c r="FW629">
        <f t="shared" si="343"/>
        <v>1</v>
      </c>
      <c r="FX629">
        <f t="shared" si="348"/>
        <v>626</v>
      </c>
    </row>
    <row r="630" spans="6:180" x14ac:dyDescent="0.25">
      <c r="F630">
        <f t="shared" si="341"/>
        <v>0.99947868045932764</v>
      </c>
      <c r="G630">
        <f t="shared" si="344"/>
        <v>777</v>
      </c>
      <c r="T630">
        <f t="shared" si="340"/>
        <v>0.93363400202429514</v>
      </c>
      <c r="U630">
        <f t="shared" si="345"/>
        <v>777</v>
      </c>
      <c r="EY630">
        <f t="shared" si="349"/>
        <v>0.99290816229070333</v>
      </c>
      <c r="EZ630">
        <f t="shared" si="346"/>
        <v>627</v>
      </c>
      <c r="FO630">
        <f t="shared" si="342"/>
        <v>1</v>
      </c>
      <c r="FP630">
        <f t="shared" si="347"/>
        <v>627</v>
      </c>
      <c r="FW630">
        <f t="shared" si="343"/>
        <v>1</v>
      </c>
      <c r="FX630">
        <f t="shared" si="348"/>
        <v>627</v>
      </c>
    </row>
    <row r="631" spans="6:180" x14ac:dyDescent="0.25">
      <c r="F631">
        <f t="shared" si="341"/>
        <v>0.99949870477117042</v>
      </c>
      <c r="G631">
        <f t="shared" si="344"/>
        <v>778</v>
      </c>
      <c r="T631">
        <f t="shared" si="340"/>
        <v>0.93442737879629489</v>
      </c>
      <c r="U631">
        <f t="shared" si="345"/>
        <v>778</v>
      </c>
      <c r="EY631">
        <f t="shared" si="349"/>
        <v>0.99306414252481767</v>
      </c>
      <c r="EZ631">
        <f t="shared" si="346"/>
        <v>628</v>
      </c>
      <c r="FO631">
        <f t="shared" si="342"/>
        <v>1</v>
      </c>
      <c r="FP631">
        <f t="shared" si="347"/>
        <v>628</v>
      </c>
      <c r="FW631">
        <f t="shared" si="343"/>
        <v>1</v>
      </c>
      <c r="FX631">
        <f t="shared" si="348"/>
        <v>628</v>
      </c>
    </row>
    <row r="632" spans="6:180" x14ac:dyDescent="0.25">
      <c r="F632">
        <f t="shared" si="341"/>
        <v>0.99951801500638437</v>
      </c>
      <c r="G632">
        <f t="shared" si="344"/>
        <v>779</v>
      </c>
      <c r="T632">
        <f t="shared" si="340"/>
        <v>0.93521338140331667</v>
      </c>
      <c r="U632">
        <f t="shared" si="345"/>
        <v>779</v>
      </c>
      <c r="EY632">
        <f t="shared" si="349"/>
        <v>0.99321708590817848</v>
      </c>
      <c r="EZ632">
        <f t="shared" si="346"/>
        <v>629</v>
      </c>
      <c r="FO632">
        <f t="shared" si="342"/>
        <v>1</v>
      </c>
      <c r="FP632">
        <f t="shared" si="347"/>
        <v>629</v>
      </c>
      <c r="FW632">
        <f t="shared" si="343"/>
        <v>1</v>
      </c>
      <c r="FX632">
        <f t="shared" si="348"/>
        <v>629</v>
      </c>
    </row>
    <row r="633" spans="6:180" x14ac:dyDescent="0.25">
      <c r="F633">
        <f t="shared" si="341"/>
        <v>0.99953663436070961</v>
      </c>
      <c r="G633">
        <f t="shared" si="344"/>
        <v>780</v>
      </c>
      <c r="T633">
        <f t="shared" si="340"/>
        <v>0.93599204858981311</v>
      </c>
      <c r="U633">
        <f t="shared" si="345"/>
        <v>780</v>
      </c>
      <c r="EY633">
        <f t="shared" si="349"/>
        <v>0.99336704199155479</v>
      </c>
      <c r="EZ633">
        <f t="shared" si="346"/>
        <v>630</v>
      </c>
      <c r="FO633">
        <f t="shared" si="342"/>
        <v>1</v>
      </c>
      <c r="FP633">
        <f t="shared" si="347"/>
        <v>630</v>
      </c>
      <c r="FW633">
        <f t="shared" si="343"/>
        <v>1</v>
      </c>
      <c r="FX633">
        <f t="shared" si="348"/>
        <v>630</v>
      </c>
    </row>
    <row r="634" spans="6:180" x14ac:dyDescent="0.25">
      <c r="F634">
        <f t="shared" si="341"/>
        <v>0.99955458536531161</v>
      </c>
      <c r="G634">
        <f t="shared" si="344"/>
        <v>781</v>
      </c>
      <c r="T634">
        <f t="shared" si="340"/>
        <v>0.93676341929739382</v>
      </c>
      <c r="U634">
        <f t="shared" si="345"/>
        <v>781</v>
      </c>
      <c r="EY634">
        <f t="shared" si="349"/>
        <v>0.99351405973563012</v>
      </c>
      <c r="EZ634">
        <f t="shared" si="346"/>
        <v>631</v>
      </c>
      <c r="FO634">
        <f t="shared" si="342"/>
        <v>1</v>
      </c>
      <c r="FP634">
        <f t="shared" si="347"/>
        <v>631</v>
      </c>
      <c r="FW634">
        <f t="shared" si="343"/>
        <v>1</v>
      </c>
      <c r="FX634">
        <f t="shared" si="348"/>
        <v>631</v>
      </c>
    </row>
    <row r="635" spans="6:180" x14ac:dyDescent="0.25">
      <c r="F635">
        <f t="shared" si="341"/>
        <v>0.99957188990251078</v>
      </c>
      <c r="G635">
        <f t="shared" si="344"/>
        <v>782</v>
      </c>
      <c r="T635">
        <f t="shared" si="340"/>
        <v>0.93752753265853284</v>
      </c>
      <c r="U635">
        <f t="shared" si="345"/>
        <v>782</v>
      </c>
      <c r="EY635">
        <f t="shared" si="349"/>
        <v>0.99365818751326018</v>
      </c>
      <c r="EZ635">
        <f t="shared" si="346"/>
        <v>632</v>
      </c>
      <c r="FO635">
        <f t="shared" si="342"/>
        <v>1</v>
      </c>
      <c r="FP635">
        <f t="shared" si="347"/>
        <v>632</v>
      </c>
      <c r="FW635">
        <f t="shared" si="343"/>
        <v>1</v>
      </c>
      <c r="FX635">
        <f t="shared" si="348"/>
        <v>632</v>
      </c>
    </row>
    <row r="636" spans="6:180" x14ac:dyDescent="0.25">
      <c r="F636">
        <f t="shared" si="341"/>
        <v>0.99958856922125716</v>
      </c>
      <c r="G636">
        <f t="shared" si="344"/>
        <v>783</v>
      </c>
      <c r="T636">
        <f t="shared" si="340"/>
        <v>0.93828442799030498</v>
      </c>
      <c r="U636">
        <f t="shared" si="345"/>
        <v>783</v>
      </c>
      <c r="EY636">
        <f t="shared" si="349"/>
        <v>0.99379947311183547</v>
      </c>
      <c r="EZ636">
        <f t="shared" si="346"/>
        <v>633</v>
      </c>
      <c r="FO636">
        <f t="shared" si="342"/>
        <v>1</v>
      </c>
      <c r="FP636">
        <f t="shared" si="347"/>
        <v>633</v>
      </c>
      <c r="FW636">
        <f t="shared" si="343"/>
        <v>1</v>
      </c>
      <c r="FX636">
        <f t="shared" si="348"/>
        <v>633</v>
      </c>
    </row>
    <row r="637" spans="6:180" x14ac:dyDescent="0.25">
      <c r="F637">
        <f t="shared" si="341"/>
        <v>0.99960464395235216</v>
      </c>
      <c r="G637">
        <f t="shared" si="344"/>
        <v>784</v>
      </c>
      <c r="T637">
        <f t="shared" si="340"/>
        <v>0.93903414478815428</v>
      </c>
      <c r="U637">
        <f t="shared" si="345"/>
        <v>784</v>
      </c>
      <c r="EY637">
        <f t="shared" si="349"/>
        <v>0.99393796373574472</v>
      </c>
      <c r="EZ637">
        <f t="shared" si="346"/>
        <v>634</v>
      </c>
      <c r="FO637">
        <f t="shared" si="342"/>
        <v>1</v>
      </c>
      <c r="FP637">
        <f t="shared" si="347"/>
        <v>634</v>
      </c>
      <c r="FW637">
        <f t="shared" si="343"/>
        <v>1</v>
      </c>
      <c r="FX637">
        <f t="shared" si="348"/>
        <v>634</v>
      </c>
    </row>
    <row r="638" spans="6:180" x14ac:dyDescent="0.25">
      <c r="F638">
        <f t="shared" si="341"/>
        <v>0.99962013412341499</v>
      </c>
      <c r="G638">
        <f t="shared" si="344"/>
        <v>785</v>
      </c>
      <c r="T638">
        <f t="shared" si="340"/>
        <v>0.93977672271969304</v>
      </c>
      <c r="U638">
        <f t="shared" si="345"/>
        <v>785</v>
      </c>
      <c r="EY638">
        <f t="shared" si="349"/>
        <v>0.99407370600893763</v>
      </c>
      <c r="EZ638">
        <f t="shared" si="346"/>
        <v>635</v>
      </c>
      <c r="FO638">
        <f t="shared" si="342"/>
        <v>1</v>
      </c>
      <c r="FP638">
        <f t="shared" si="347"/>
        <v>635</v>
      </c>
      <c r="FW638">
        <f t="shared" si="343"/>
        <v>1</v>
      </c>
      <c r="FX638">
        <f t="shared" si="348"/>
        <v>635</v>
      </c>
    </row>
    <row r="639" spans="6:180" x14ac:dyDescent="0.25">
      <c r="F639">
        <f t="shared" si="341"/>
        <v>0.99963505917359563</v>
      </c>
      <c r="G639">
        <f t="shared" si="344"/>
        <v>786</v>
      </c>
      <c r="T639">
        <f t="shared" si="340"/>
        <v>0.9405122016185341</v>
      </c>
      <c r="U639">
        <f t="shared" si="345"/>
        <v>786</v>
      </c>
      <c r="EY639">
        <f t="shared" si="349"/>
        <v>0.99420674597758352</v>
      </c>
      <c r="EZ639">
        <f t="shared" si="346"/>
        <v>636</v>
      </c>
      <c r="FO639">
        <f t="shared" si="342"/>
        <v>1</v>
      </c>
      <c r="FP639">
        <f t="shared" si="347"/>
        <v>636</v>
      </c>
      <c r="FW639">
        <f t="shared" si="343"/>
        <v>1</v>
      </c>
      <c r="FX639">
        <f t="shared" si="348"/>
        <v>636</v>
      </c>
    </row>
    <row r="640" spans="6:180" x14ac:dyDescent="0.25">
      <c r="F640">
        <f t="shared" si="341"/>
        <v>0.99964943796803429</v>
      </c>
      <c r="G640">
        <f t="shared" si="344"/>
        <v>787</v>
      </c>
      <c r="T640">
        <f t="shared" si="340"/>
        <v>0.94124062147815624</v>
      </c>
      <c r="U640">
        <f t="shared" si="345"/>
        <v>787</v>
      </c>
      <c r="EY640">
        <f t="shared" si="349"/>
        <v>0.99433712911282357</v>
      </c>
      <c r="EZ640">
        <f t="shared" si="346"/>
        <v>637</v>
      </c>
      <c r="FO640">
        <f t="shared" si="342"/>
        <v>1</v>
      </c>
      <c r="FP640">
        <f t="shared" si="347"/>
        <v>637</v>
      </c>
      <c r="FW640">
        <f t="shared" si="343"/>
        <v>1</v>
      </c>
      <c r="FX640">
        <f t="shared" si="348"/>
        <v>637</v>
      </c>
    </row>
    <row r="641" spans="6:180" x14ac:dyDescent="0.25">
      <c r="F641">
        <f t="shared" si="341"/>
        <v>0.99966328881206779</v>
      </c>
      <c r="G641">
        <f t="shared" si="344"/>
        <v>788</v>
      </c>
      <c r="T641">
        <f t="shared" si="340"/>
        <v>0.94196202244580418</v>
      </c>
      <c r="U641">
        <f t="shared" si="345"/>
        <v>788</v>
      </c>
      <c r="EY641">
        <f t="shared" si="349"/>
        <v>0.99446490031361312</v>
      </c>
      <c r="EZ641">
        <f t="shared" si="346"/>
        <v>638</v>
      </c>
      <c r="FO641">
        <f t="shared" si="342"/>
        <v>1</v>
      </c>
      <c r="FP641">
        <f t="shared" si="347"/>
        <v>638</v>
      </c>
      <c r="FW641">
        <f t="shared" si="343"/>
        <v>1</v>
      </c>
      <c r="FX641">
        <f t="shared" si="348"/>
        <v>638</v>
      </c>
    </row>
    <row r="642" spans="6:180" x14ac:dyDescent="0.25">
      <c r="F642">
        <f t="shared" si="341"/>
        <v>0.99967662946518421</v>
      </c>
      <c r="G642">
        <f t="shared" si="344"/>
        <v>789</v>
      </c>
      <c r="T642">
        <f t="shared" si="340"/>
        <v>0.9426764448164231</v>
      </c>
      <c r="U642">
        <f t="shared" si="345"/>
        <v>789</v>
      </c>
      <c r="EY642">
        <f t="shared" si="349"/>
        <v>0.99459010390965263</v>
      </c>
      <c r="EZ642">
        <f t="shared" si="346"/>
        <v>639</v>
      </c>
      <c r="FO642">
        <f t="shared" si="342"/>
        <v>1</v>
      </c>
      <c r="FP642">
        <f t="shared" si="347"/>
        <v>639</v>
      </c>
      <c r="FW642">
        <f t="shared" si="343"/>
        <v>1</v>
      </c>
      <c r="FX642">
        <f t="shared" si="348"/>
        <v>639</v>
      </c>
    </row>
    <row r="643" spans="6:180" x14ac:dyDescent="0.25">
      <c r="F643">
        <f t="shared" si="341"/>
        <v>0.99968947715472556</v>
      </c>
      <c r="G643">
        <f t="shared" si="344"/>
        <v>790</v>
      </c>
      <c r="T643">
        <f t="shared" ref="T643:T706" si="350">_xlfn.NORM.DIST(U643,$R$3,$S$3,TRUE)</f>
        <v>0.94338392902662993</v>
      </c>
      <c r="U643">
        <f t="shared" si="345"/>
        <v>790</v>
      </c>
      <c r="EY643">
        <f t="shared" si="349"/>
        <v>0.99471278366440286</v>
      </c>
      <c r="EZ643">
        <f t="shared" si="346"/>
        <v>640</v>
      </c>
      <c r="FO643">
        <f t="shared" si="342"/>
        <v>1</v>
      </c>
      <c r="FP643">
        <f t="shared" si="347"/>
        <v>640</v>
      </c>
      <c r="FW643">
        <f t="shared" si="343"/>
        <v>1</v>
      </c>
      <c r="FX643">
        <f t="shared" si="348"/>
        <v>640</v>
      </c>
    </row>
    <row r="644" spans="6:180" x14ac:dyDescent="0.25">
      <c r="F644">
        <f t="shared" ref="F644:F707" si="351">_xlfn.NORM.DIST(G644,$D$3,$E$3,TRUE)</f>
        <v>0.99970184858934075</v>
      </c>
      <c r="G644">
        <f t="shared" si="344"/>
        <v>791</v>
      </c>
      <c r="T644">
        <f t="shared" si="350"/>
        <v>0.94408451564872087</v>
      </c>
      <c r="U644">
        <f t="shared" si="345"/>
        <v>791</v>
      </c>
      <c r="EY644">
        <f t="shared" si="349"/>
        <v>0.99483298277818377</v>
      </c>
      <c r="EZ644">
        <f t="shared" si="346"/>
        <v>641</v>
      </c>
      <c r="FO644">
        <f t="shared" ref="FO644:FO707" si="352">_xlfn.NORM.DIST(FP644,FM$3,FN$3,TRUE)</f>
        <v>1</v>
      </c>
      <c r="FP644">
        <f t="shared" si="347"/>
        <v>641</v>
      </c>
      <c r="FW644">
        <f t="shared" ref="FW644:FW707" si="353">_xlfn.NORM.DIST(FX644,FU$3,FV$3,TRUE)</f>
        <v>1</v>
      </c>
      <c r="FX644">
        <f t="shared" si="348"/>
        <v>641</v>
      </c>
    </row>
    <row r="645" spans="6:180" x14ac:dyDescent="0.25">
      <c r="F645">
        <f t="shared" si="351"/>
        <v>0.99971375997218914</v>
      </c>
      <c r="G645">
        <f t="shared" ref="G645:G708" si="354">G644+1</f>
        <v>792</v>
      </c>
      <c r="T645">
        <f t="shared" si="350"/>
        <v>0.94477824538471633</v>
      </c>
      <c r="U645">
        <f t="shared" ref="U645:U708" si="355">U644+1</f>
        <v>792</v>
      </c>
      <c r="EY645">
        <f t="shared" si="349"/>
        <v>0.9949507438913523</v>
      </c>
      <c r="EZ645">
        <f t="shared" ref="EZ645:EZ708" si="356">EZ644+1</f>
        <v>642</v>
      </c>
      <c r="FO645">
        <f t="shared" si="352"/>
        <v>1</v>
      </c>
      <c r="FP645">
        <f t="shared" ref="FP645:FP708" si="357">FP644+1</f>
        <v>642</v>
      </c>
      <c r="FW645">
        <f t="shared" si="353"/>
        <v>1</v>
      </c>
      <c r="FX645">
        <f t="shared" ref="FX645:FX708" si="358">FX644+1</f>
        <v>642</v>
      </c>
    </row>
    <row r="646" spans="6:180" x14ac:dyDescent="0.25">
      <c r="F646">
        <f t="shared" si="351"/>
        <v>0.99972522701389721</v>
      </c>
      <c r="G646">
        <f t="shared" si="354"/>
        <v>793</v>
      </c>
      <c r="T646">
        <f t="shared" si="350"/>
        <v>0.9454651590604447</v>
      </c>
      <c r="U646">
        <f t="shared" si="355"/>
        <v>793</v>
      </c>
      <c r="EY646">
        <f t="shared" si="349"/>
        <v>0.9950661090875581</v>
      </c>
      <c r="EZ646">
        <f t="shared" si="356"/>
        <v>643</v>
      </c>
      <c r="FO646">
        <f t="shared" si="352"/>
        <v>1</v>
      </c>
      <c r="FP646">
        <f t="shared" si="357"/>
        <v>643</v>
      </c>
      <c r="FW646">
        <f t="shared" si="353"/>
        <v>1</v>
      </c>
      <c r="FX646">
        <f t="shared" si="358"/>
        <v>643</v>
      </c>
    </row>
    <row r="647" spans="6:180" x14ac:dyDescent="0.25">
      <c r="F647">
        <f t="shared" si="351"/>
        <v>0.99973626494526757</v>
      </c>
      <c r="G647">
        <f t="shared" si="354"/>
        <v>794</v>
      </c>
      <c r="T647">
        <f t="shared" si="350"/>
        <v>0.94614529761966448</v>
      </c>
      <c r="U647">
        <f t="shared" si="355"/>
        <v>794</v>
      </c>
      <c r="EY647">
        <f t="shared" si="349"/>
        <v>0.99517911989707375</v>
      </c>
      <c r="EZ647">
        <f t="shared" si="356"/>
        <v>644</v>
      </c>
      <c r="FO647">
        <f t="shared" si="352"/>
        <v>1</v>
      </c>
      <c r="FP647">
        <f t="shared" si="357"/>
        <v>644</v>
      </c>
      <c r="FW647">
        <f t="shared" si="353"/>
        <v>1</v>
      </c>
      <c r="FX647">
        <f t="shared" si="358"/>
        <v>644</v>
      </c>
    </row>
    <row r="648" spans="6:180" x14ac:dyDescent="0.25">
      <c r="F648">
        <f t="shared" si="351"/>
        <v>0.9997468885297448</v>
      </c>
      <c r="G648">
        <f t="shared" si="354"/>
        <v>795</v>
      </c>
      <c r="T648">
        <f t="shared" si="350"/>
        <v>0.94681870211822694</v>
      </c>
      <c r="U648">
        <f t="shared" si="355"/>
        <v>795</v>
      </c>
      <c r="EY648">
        <f t="shared" si="349"/>
        <v>0.99528981730019694</v>
      </c>
      <c r="EZ648">
        <f t="shared" si="356"/>
        <v>645</v>
      </c>
      <c r="FO648">
        <f t="shared" si="352"/>
        <v>1</v>
      </c>
      <c r="FP648">
        <f t="shared" si="357"/>
        <v>645</v>
      </c>
      <c r="FW648">
        <f t="shared" si="353"/>
        <v>1</v>
      </c>
      <c r="FX648">
        <f t="shared" si="358"/>
        <v>645</v>
      </c>
    </row>
    <row r="649" spans="6:180" x14ac:dyDescent="0.25">
      <c r="F649">
        <f t="shared" si="351"/>
        <v>0.999757112075637</v>
      </c>
      <c r="G649">
        <f t="shared" si="354"/>
        <v>796</v>
      </c>
      <c r="T649">
        <f t="shared" si="350"/>
        <v>0.94748541371827855</v>
      </c>
      <c r="U649">
        <f t="shared" si="355"/>
        <v>796</v>
      </c>
      <c r="EY649">
        <f t="shared" si="349"/>
        <v>0.99539824173072255</v>
      </c>
      <c r="EZ649">
        <f t="shared" si="356"/>
        <v>646</v>
      </c>
      <c r="FO649">
        <f t="shared" si="352"/>
        <v>1</v>
      </c>
      <c r="FP649">
        <f t="shared" si="357"/>
        <v>646</v>
      </c>
      <c r="FW649">
        <f t="shared" si="353"/>
        <v>1</v>
      </c>
      <c r="FX649">
        <f t="shared" si="358"/>
        <v>646</v>
      </c>
    </row>
    <row r="650" spans="6:180" x14ac:dyDescent="0.25">
      <c r="F650">
        <f t="shared" si="351"/>
        <v>0.99976694944809708</v>
      </c>
      <c r="G650">
        <f t="shared" si="354"/>
        <v>797</v>
      </c>
      <c r="T650">
        <f t="shared" si="350"/>
        <v>0.94814547368250524</v>
      </c>
      <c r="U650">
        <f t="shared" si="355"/>
        <v>797</v>
      </c>
      <c r="EY650">
        <f t="shared" si="349"/>
        <v>0.99550443307948167</v>
      </c>
      <c r="EZ650">
        <f t="shared" si="356"/>
        <v>647</v>
      </c>
      <c r="FO650">
        <f t="shared" si="352"/>
        <v>1</v>
      </c>
      <c r="FP650">
        <f t="shared" si="357"/>
        <v>647</v>
      </c>
      <c r="FW650">
        <f t="shared" si="353"/>
        <v>1</v>
      </c>
      <c r="FX650">
        <f t="shared" si="358"/>
        <v>647</v>
      </c>
    </row>
    <row r="651" spans="6:180" x14ac:dyDescent="0.25">
      <c r="F651">
        <f t="shared" si="351"/>
        <v>0.99977641408086437</v>
      </c>
      <c r="G651">
        <f t="shared" si="354"/>
        <v>798</v>
      </c>
      <c r="T651">
        <f t="shared" si="350"/>
        <v>0.9487989233684182</v>
      </c>
      <c r="U651">
        <f t="shared" si="355"/>
        <v>798</v>
      </c>
      <c r="EY651">
        <f t="shared" si="349"/>
        <v>0.9956084306979448</v>
      </c>
      <c r="EZ651">
        <f t="shared" si="356"/>
        <v>648</v>
      </c>
      <c r="FO651">
        <f t="shared" si="352"/>
        <v>1</v>
      </c>
      <c r="FP651">
        <f t="shared" si="357"/>
        <v>648</v>
      </c>
      <c r="FW651">
        <f t="shared" si="353"/>
        <v>1</v>
      </c>
      <c r="FX651">
        <f t="shared" si="358"/>
        <v>648</v>
      </c>
    </row>
    <row r="652" spans="6:180" x14ac:dyDescent="0.25">
      <c r="F652">
        <f t="shared" si="351"/>
        <v>0.99978551898776891</v>
      </c>
      <c r="G652">
        <f t="shared" si="354"/>
        <v>799</v>
      </c>
      <c r="T652">
        <f t="shared" si="350"/>
        <v>0.94944580422268243</v>
      </c>
      <c r="U652">
        <f t="shared" si="355"/>
        <v>799</v>
      </c>
      <c r="EY652">
        <f t="shared" si="349"/>
        <v>0.99571027340188811</v>
      </c>
      <c r="EZ652">
        <f t="shared" si="356"/>
        <v>649</v>
      </c>
      <c r="FO652">
        <f t="shared" si="352"/>
        <v>1</v>
      </c>
      <c r="FP652">
        <f t="shared" si="357"/>
        <v>649</v>
      </c>
      <c r="FW652">
        <f t="shared" si="353"/>
        <v>1</v>
      </c>
      <c r="FX652">
        <f t="shared" si="358"/>
        <v>649</v>
      </c>
    </row>
    <row r="653" spans="6:180" x14ac:dyDescent="0.25">
      <c r="F653">
        <f t="shared" si="351"/>
        <v>0.99979427677400068</v>
      </c>
      <c r="G653">
        <f t="shared" si="354"/>
        <v>800</v>
      </c>
      <c r="T653">
        <f t="shared" si="350"/>
        <v>0.9500861577754881</v>
      </c>
      <c r="U653">
        <f t="shared" si="355"/>
        <v>800</v>
      </c>
      <c r="EY653">
        <f t="shared" si="349"/>
        <v>0.99580999947511828</v>
      </c>
      <c r="EZ653">
        <f t="shared" si="356"/>
        <v>650</v>
      </c>
      <c r="FO653">
        <f t="shared" si="352"/>
        <v>1</v>
      </c>
      <c r="FP653">
        <f t="shared" si="357"/>
        <v>650</v>
      </c>
      <c r="FW653">
        <f t="shared" si="353"/>
        <v>1</v>
      </c>
      <c r="FX653">
        <f t="shared" si="358"/>
        <v>650</v>
      </c>
    </row>
    <row r="654" spans="6:180" x14ac:dyDescent="0.25">
      <c r="F654">
        <f t="shared" si="351"/>
        <v>0.99980269964714596</v>
      </c>
      <c r="G654">
        <f t="shared" si="354"/>
        <v>801</v>
      </c>
      <c r="T654">
        <f t="shared" si="350"/>
        <v>0.9507200256349666</v>
      </c>
      <c r="U654">
        <f t="shared" si="355"/>
        <v>801</v>
      </c>
      <c r="EY654">
        <f t="shared" si="349"/>
        <v>0.99590764667325538</v>
      </c>
      <c r="EZ654">
        <f t="shared" si="356"/>
        <v>651</v>
      </c>
      <c r="FO654">
        <f t="shared" si="352"/>
        <v>1</v>
      </c>
      <c r="FP654">
        <f t="shared" si="357"/>
        <v>651</v>
      </c>
      <c r="FW654">
        <f t="shared" si="353"/>
        <v>1</v>
      </c>
      <c r="FX654">
        <f t="shared" si="358"/>
        <v>651</v>
      </c>
    </row>
    <row r="655" spans="6:180" x14ac:dyDescent="0.25">
      <c r="F655">
        <f t="shared" si="351"/>
        <v>0.99981079942799267</v>
      </c>
      <c r="G655">
        <f t="shared" si="354"/>
        <v>802</v>
      </c>
      <c r="T655">
        <f t="shared" si="350"/>
        <v>0.95134744948165018</v>
      </c>
      <c r="U655">
        <f t="shared" si="355"/>
        <v>802</v>
      </c>
      <c r="EY655">
        <f t="shared" si="349"/>
        <v>0.99600325222757025</v>
      </c>
      <c r="EZ655">
        <f t="shared" si="356"/>
        <v>652</v>
      </c>
      <c r="FO655">
        <f t="shared" si="352"/>
        <v>1</v>
      </c>
      <c r="FP655">
        <f t="shared" si="357"/>
        <v>652</v>
      </c>
      <c r="FW655">
        <f t="shared" si="353"/>
        <v>1</v>
      </c>
      <c r="FX655">
        <f t="shared" si="358"/>
        <v>652</v>
      </c>
    </row>
    <row r="656" spans="6:180" x14ac:dyDescent="0.25">
      <c r="F656">
        <f t="shared" si="351"/>
        <v>0.99981858756110764</v>
      </c>
      <c r="G656">
        <f t="shared" si="354"/>
        <v>803</v>
      </c>
      <c r="T656">
        <f t="shared" si="350"/>
        <v>0.95196847106297711</v>
      </c>
      <c r="U656">
        <f t="shared" si="355"/>
        <v>803</v>
      </c>
      <c r="EY656">
        <f t="shared" si="349"/>
        <v>0.99609685284887461</v>
      </c>
      <c r="EZ656">
        <f t="shared" si="356"/>
        <v>653</v>
      </c>
      <c r="FO656">
        <f t="shared" si="352"/>
        <v>1</v>
      </c>
      <c r="FP656">
        <f t="shared" si="357"/>
        <v>653</v>
      </c>
      <c r="FW656">
        <f t="shared" si="353"/>
        <v>1</v>
      </c>
      <c r="FX656">
        <f t="shared" si="358"/>
        <v>653</v>
      </c>
    </row>
    <row r="657" spans="6:180" x14ac:dyDescent="0.25">
      <c r="F657">
        <f t="shared" si="351"/>
        <v>0.99982607512518784</v>
      </c>
      <c r="G657">
        <f t="shared" si="354"/>
        <v>804</v>
      </c>
      <c r="T657">
        <f t="shared" si="350"/>
        <v>0.95258313218784263</v>
      </c>
      <c r="U657">
        <f t="shared" si="355"/>
        <v>804</v>
      </c>
      <c r="EY657">
        <f t="shared" si="349"/>
        <v>0.99618848473146082</v>
      </c>
      <c r="EZ657">
        <f t="shared" si="356"/>
        <v>654</v>
      </c>
      <c r="FO657">
        <f t="shared" si="352"/>
        <v>1</v>
      </c>
      <c r="FP657">
        <f t="shared" si="357"/>
        <v>654</v>
      </c>
      <c r="FW657">
        <f t="shared" si="353"/>
        <v>1</v>
      </c>
      <c r="FX657">
        <f t="shared" si="358"/>
        <v>654</v>
      </c>
    </row>
    <row r="658" spans="6:180" x14ac:dyDescent="0.25">
      <c r="F658">
        <f t="shared" si="351"/>
        <v>0.99983327284318835</v>
      </c>
      <c r="G658">
        <f t="shared" si="354"/>
        <v>805</v>
      </c>
      <c r="T658">
        <f t="shared" si="350"/>
        <v>0.9531914747211957</v>
      </c>
      <c r="U658">
        <f t="shared" si="355"/>
        <v>805</v>
      </c>
      <c r="EY658">
        <f t="shared" si="349"/>
        <v>0.99627818355709064</v>
      </c>
      <c r="EZ658">
        <f t="shared" si="356"/>
        <v>655</v>
      </c>
      <c r="FO658">
        <f t="shared" si="352"/>
        <v>1</v>
      </c>
      <c r="FP658">
        <f t="shared" si="357"/>
        <v>655</v>
      </c>
      <c r="FW658">
        <f t="shared" si="353"/>
        <v>1</v>
      </c>
      <c r="FX658">
        <f t="shared" si="358"/>
        <v>655</v>
      </c>
    </row>
    <row r="659" spans="6:180" x14ac:dyDescent="0.25">
      <c r="F659">
        <f t="shared" si="351"/>
        <v>0.99984019109222899</v>
      </c>
      <c r="G659">
        <f t="shared" si="354"/>
        <v>806</v>
      </c>
      <c r="T659">
        <f t="shared" si="350"/>
        <v>0.95379354057868315</v>
      </c>
      <c r="U659">
        <f t="shared" si="355"/>
        <v>806</v>
      </c>
      <c r="EY659">
        <f t="shared" si="349"/>
        <v>0.99636598449902825</v>
      </c>
      <c r="EZ659">
        <f t="shared" si="356"/>
        <v>656</v>
      </c>
      <c r="FO659">
        <f t="shared" si="352"/>
        <v>1</v>
      </c>
      <c r="FP659">
        <f t="shared" si="357"/>
        <v>656</v>
      </c>
      <c r="FW659">
        <f t="shared" si="353"/>
        <v>1</v>
      </c>
      <c r="FX659">
        <f t="shared" si="358"/>
        <v>656</v>
      </c>
    </row>
    <row r="660" spans="6:180" x14ac:dyDescent="0.25">
      <c r="F660">
        <f t="shared" si="351"/>
        <v>0.99984683991328316</v>
      </c>
      <c r="G660">
        <f t="shared" si="354"/>
        <v>807</v>
      </c>
      <c r="T660">
        <f t="shared" si="350"/>
        <v>0.95438937172134053</v>
      </c>
      <c r="U660">
        <f t="shared" si="355"/>
        <v>807</v>
      </c>
      <c r="EY660">
        <f t="shared" si="349"/>
        <v>0.996451922226118</v>
      </c>
      <c r="EZ660">
        <f t="shared" si="356"/>
        <v>657</v>
      </c>
      <c r="FO660">
        <f t="shared" si="352"/>
        <v>1</v>
      </c>
      <c r="FP660">
        <f t="shared" si="357"/>
        <v>657</v>
      </c>
      <c r="FW660">
        <f t="shared" si="353"/>
        <v>1</v>
      </c>
      <c r="FX660">
        <f t="shared" si="358"/>
        <v>657</v>
      </c>
    </row>
    <row r="661" spans="6:180" x14ac:dyDescent="0.25">
      <c r="F661">
        <f t="shared" si="351"/>
        <v>0.99985322902065144</v>
      </c>
      <c r="G661">
        <f t="shared" si="354"/>
        <v>808</v>
      </c>
      <c r="T661">
        <f t="shared" si="350"/>
        <v>0.95497901015033149</v>
      </c>
      <c r="U661">
        <f t="shared" si="355"/>
        <v>808</v>
      </c>
      <c r="EY661">
        <f t="shared" si="349"/>
        <v>0.99653603090690224</v>
      </c>
      <c r="EZ661">
        <f t="shared" si="356"/>
        <v>658</v>
      </c>
      <c r="FO661">
        <f t="shared" si="352"/>
        <v>1</v>
      </c>
      <c r="FP661">
        <f t="shared" si="357"/>
        <v>658</v>
      </c>
      <c r="FW661">
        <f t="shared" si="353"/>
        <v>1</v>
      </c>
      <c r="FX661">
        <f t="shared" si="358"/>
        <v>658</v>
      </c>
    </row>
    <row r="662" spans="6:180" x14ac:dyDescent="0.25">
      <c r="F662">
        <f t="shared" si="351"/>
        <v>0.99985936781122087</v>
      </c>
      <c r="G662">
        <f t="shared" si="354"/>
        <v>809</v>
      </c>
      <c r="T662">
        <f t="shared" si="350"/>
        <v>0.95556249790173464</v>
      </c>
      <c r="U662">
        <f t="shared" si="355"/>
        <v>809</v>
      </c>
      <c r="EY662">
        <f t="shared" si="349"/>
        <v>0.99661834421377871</v>
      </c>
      <c r="EZ662">
        <f t="shared" si="356"/>
        <v>659</v>
      </c>
      <c r="FO662">
        <f t="shared" si="352"/>
        <v>1</v>
      </c>
      <c r="FP662">
        <f t="shared" si="357"/>
        <v>659</v>
      </c>
      <c r="FW662">
        <f t="shared" si="353"/>
        <v>1</v>
      </c>
      <c r="FX662">
        <f t="shared" si="358"/>
        <v>659</v>
      </c>
    </row>
    <row r="663" spans="6:180" x14ac:dyDescent="0.25">
      <c r="F663">
        <f t="shared" si="351"/>
        <v>0.99986526537351617</v>
      </c>
      <c r="G663">
        <f t="shared" si="354"/>
        <v>810</v>
      </c>
      <c r="T663">
        <f t="shared" si="350"/>
        <v>0.95613987704138059</v>
      </c>
      <c r="U663">
        <f t="shared" si="355"/>
        <v>810</v>
      </c>
      <c r="EY663">
        <f t="shared" si="349"/>
        <v>0.99669889532719513</v>
      </c>
      <c r="EZ663">
        <f t="shared" si="356"/>
        <v>660</v>
      </c>
      <c r="FO663">
        <f t="shared" si="352"/>
        <v>1</v>
      </c>
      <c r="FP663">
        <f t="shared" si="357"/>
        <v>660</v>
      </c>
      <c r="FW663">
        <f t="shared" si="353"/>
        <v>1</v>
      </c>
      <c r="FX663">
        <f t="shared" si="358"/>
        <v>660</v>
      </c>
    </row>
    <row r="664" spans="6:180" x14ac:dyDescent="0.25">
      <c r="F664">
        <f t="shared" si="351"/>
        <v>0.99987093049654197</v>
      </c>
      <c r="G664">
        <f t="shared" si="354"/>
        <v>811</v>
      </c>
      <c r="T664">
        <f t="shared" si="350"/>
        <v>0.95671118965973667</v>
      </c>
      <c r="U664">
        <f t="shared" si="355"/>
        <v>811</v>
      </c>
      <c r="EY664">
        <f t="shared" si="349"/>
        <v>0.99677771693987749</v>
      </c>
      <c r="EZ664">
        <f t="shared" si="356"/>
        <v>661</v>
      </c>
      <c r="FO664">
        <f t="shared" si="352"/>
        <v>1</v>
      </c>
      <c r="FP664">
        <f t="shared" si="357"/>
        <v>661</v>
      </c>
      <c r="FW664">
        <f t="shared" si="353"/>
        <v>1</v>
      </c>
      <c r="FX664">
        <f t="shared" si="358"/>
        <v>661</v>
      </c>
    </row>
    <row r="665" spans="6:180" x14ac:dyDescent="0.25">
      <c r="F665">
        <f t="shared" si="351"/>
        <v>0.99987637167842169</v>
      </c>
      <c r="G665">
        <f t="shared" si="354"/>
        <v>812</v>
      </c>
      <c r="T665">
        <f t="shared" si="350"/>
        <v>0.957276477866843</v>
      </c>
      <c r="U665">
        <f t="shared" si="355"/>
        <v>812</v>
      </c>
      <c r="EY665">
        <f t="shared" si="349"/>
        <v>0.99685484126109258</v>
      </c>
      <c r="EZ665">
        <f t="shared" si="356"/>
        <v>662</v>
      </c>
      <c r="FO665">
        <f t="shared" si="352"/>
        <v>1</v>
      </c>
      <c r="FP665">
        <f t="shared" si="357"/>
        <v>662</v>
      </c>
      <c r="FW665">
        <f t="shared" si="353"/>
        <v>1</v>
      </c>
      <c r="FX665">
        <f t="shared" si="358"/>
        <v>662</v>
      </c>
    </row>
    <row r="666" spans="6:180" x14ac:dyDescent="0.25">
      <c r="F666">
        <f t="shared" si="351"/>
        <v>0.9998815971348346</v>
      </c>
      <c r="G666">
        <f t="shared" si="354"/>
        <v>813</v>
      </c>
      <c r="T666">
        <f t="shared" si="350"/>
        <v>0.95783578378729783</v>
      </c>
      <c r="U666">
        <f t="shared" si="355"/>
        <v>813</v>
      </c>
      <c r="EY666">
        <f t="shared" si="349"/>
        <v>0.9969303000209393</v>
      </c>
      <c r="EZ666">
        <f t="shared" si="356"/>
        <v>663</v>
      </c>
      <c r="FO666">
        <f t="shared" si="352"/>
        <v>1</v>
      </c>
      <c r="FP666">
        <f t="shared" si="357"/>
        <v>663</v>
      </c>
      <c r="FW666">
        <f t="shared" si="353"/>
        <v>1</v>
      </c>
      <c r="FX666">
        <f t="shared" si="358"/>
        <v>663</v>
      </c>
    </row>
    <row r="667" spans="6:180" x14ac:dyDescent="0.25">
      <c r="F667">
        <f t="shared" si="351"/>
        <v>0.99988661480725383</v>
      </c>
      <c r="G667">
        <f t="shared" si="354"/>
        <v>814</v>
      </c>
      <c r="T667">
        <f t="shared" si="350"/>
        <v>0.95838914955529364</v>
      </c>
      <c r="U667">
        <f t="shared" si="355"/>
        <v>814</v>
      </c>
      <c r="EY667">
        <f t="shared" si="349"/>
        <v>0.99700412447467046</v>
      </c>
      <c r="EZ667">
        <f t="shared" si="356"/>
        <v>664</v>
      </c>
      <c r="FO667">
        <f t="shared" si="352"/>
        <v>1</v>
      </c>
      <c r="FP667">
        <f t="shared" si="357"/>
        <v>664</v>
      </c>
      <c r="FW667">
        <f t="shared" si="353"/>
        <v>1</v>
      </c>
      <c r="FX667">
        <f t="shared" si="358"/>
        <v>664</v>
      </c>
    </row>
    <row r="668" spans="6:180" x14ac:dyDescent="0.25">
      <c r="F668">
        <f t="shared" si="351"/>
        <v>0.99989143237098943</v>
      </c>
      <c r="G668">
        <f t="shared" si="354"/>
        <v>815</v>
      </c>
      <c r="T668">
        <f t="shared" si="350"/>
        <v>0.95893661730970481</v>
      </c>
      <c r="U668">
        <f t="shared" si="355"/>
        <v>815</v>
      </c>
      <c r="EY668">
        <f t="shared" si="349"/>
        <v>0.99707634540703982</v>
      </c>
      <c r="EZ668">
        <f t="shared" si="356"/>
        <v>665</v>
      </c>
      <c r="FO668">
        <f t="shared" si="352"/>
        <v>1</v>
      </c>
      <c r="FP668">
        <f t="shared" si="357"/>
        <v>665</v>
      </c>
      <c r="FW668">
        <f t="shared" si="353"/>
        <v>1</v>
      </c>
      <c r="FX668">
        <f t="shared" si="358"/>
        <v>665</v>
      </c>
    </row>
    <row r="669" spans="6:180" x14ac:dyDescent="0.25">
      <c r="F669">
        <f t="shared" si="351"/>
        <v>0.99989605724303854</v>
      </c>
      <c r="G669">
        <f t="shared" si="354"/>
        <v>816</v>
      </c>
      <c r="T669">
        <f t="shared" si="350"/>
        <v>0.95947822918922643</v>
      </c>
      <c r="U669">
        <f t="shared" si="355"/>
        <v>816</v>
      </c>
      <c r="EY669">
        <f t="shared" si="349"/>
        <v>0.99714699313667443</v>
      </c>
      <c r="EZ669">
        <f t="shared" si="356"/>
        <v>666</v>
      </c>
      <c r="FO669">
        <f t="shared" si="352"/>
        <v>1</v>
      </c>
      <c r="FP669">
        <f t="shared" si="357"/>
        <v>666</v>
      </c>
      <c r="FW669">
        <f t="shared" si="353"/>
        <v>1</v>
      </c>
      <c r="FX669">
        <f t="shared" si="358"/>
        <v>666</v>
      </c>
    </row>
    <row r="670" spans="6:180" x14ac:dyDescent="0.25">
      <c r="F670">
        <f t="shared" si="351"/>
        <v>0.999900496589745</v>
      </c>
      <c r="G670">
        <f t="shared" si="354"/>
        <v>817</v>
      </c>
      <c r="T670">
        <f t="shared" si="350"/>
        <v>0.96001402732756447</v>
      </c>
      <c r="U670">
        <f t="shared" si="355"/>
        <v>817</v>
      </c>
      <c r="EY670">
        <f t="shared" si="349"/>
        <v>0.9972160975204698</v>
      </c>
      <c r="EZ670">
        <f t="shared" si="356"/>
        <v>667</v>
      </c>
      <c r="FO670">
        <f t="shared" si="352"/>
        <v>1</v>
      </c>
      <c r="FP670">
        <f t="shared" si="357"/>
        <v>667</v>
      </c>
      <c r="FW670">
        <f t="shared" si="353"/>
        <v>1</v>
      </c>
      <c r="FX670">
        <f t="shared" si="358"/>
        <v>667</v>
      </c>
    </row>
    <row r="671" spans="6:180" x14ac:dyDescent="0.25">
      <c r="F671">
        <f t="shared" si="351"/>
        <v>0.99990475733427409</v>
      </c>
      <c r="G671">
        <f t="shared" si="354"/>
        <v>818</v>
      </c>
      <c r="T671">
        <f t="shared" si="350"/>
        <v>0.96054405384867936</v>
      </c>
      <c r="U671">
        <f t="shared" si="355"/>
        <v>818</v>
      </c>
      <c r="EY671">
        <f t="shared" si="349"/>
        <v>0.99728368795800604</v>
      </c>
      <c r="EZ671">
        <f t="shared" si="356"/>
        <v>668</v>
      </c>
      <c r="FO671">
        <f t="shared" si="352"/>
        <v>1</v>
      </c>
      <c r="FP671">
        <f t="shared" si="357"/>
        <v>668</v>
      </c>
      <c r="FW671">
        <f t="shared" si="353"/>
        <v>1</v>
      </c>
      <c r="FX671">
        <f t="shared" si="358"/>
        <v>668</v>
      </c>
    </row>
    <row r="672" spans="6:180" x14ac:dyDescent="0.25">
      <c r="F672">
        <f t="shared" si="351"/>
        <v>0.99990884616390141</v>
      </c>
      <c r="G672">
        <f t="shared" si="354"/>
        <v>819</v>
      </c>
      <c r="T672">
        <f t="shared" si="350"/>
        <v>0.96106835086208053</v>
      </c>
      <c r="U672">
        <f t="shared" si="355"/>
        <v>819</v>
      </c>
      <c r="EY672">
        <f t="shared" si="349"/>
        <v>0.99734979339598206</v>
      </c>
      <c r="EZ672">
        <f t="shared" si="356"/>
        <v>669</v>
      </c>
      <c r="FO672">
        <f t="shared" si="352"/>
        <v>1</v>
      </c>
      <c r="FP672">
        <f t="shared" si="357"/>
        <v>669</v>
      </c>
      <c r="FW672">
        <f t="shared" si="353"/>
        <v>1</v>
      </c>
      <c r="FX672">
        <f t="shared" si="358"/>
        <v>669</v>
      </c>
    </row>
    <row r="673" spans="6:180" x14ac:dyDescent="0.25">
      <c r="F673">
        <f t="shared" si="351"/>
        <v>0.99991276953712283</v>
      </c>
      <c r="G673">
        <f t="shared" si="354"/>
        <v>820</v>
      </c>
      <c r="T673">
        <f t="shared" si="350"/>
        <v>0.96158696045817549</v>
      </c>
      <c r="U673">
        <f t="shared" si="355"/>
        <v>820</v>
      </c>
      <c r="EY673">
        <f t="shared" si="349"/>
        <v>0.99741444233266874</v>
      </c>
      <c r="EZ673">
        <f t="shared" si="356"/>
        <v>670</v>
      </c>
      <c r="FO673">
        <f t="shared" si="352"/>
        <v>1</v>
      </c>
      <c r="FP673">
        <f t="shared" si="357"/>
        <v>670</v>
      </c>
      <c r="FW673">
        <f t="shared" si="353"/>
        <v>1</v>
      </c>
      <c r="FX673">
        <f t="shared" si="358"/>
        <v>670</v>
      </c>
    </row>
    <row r="674" spans="6:180" x14ac:dyDescent="0.25">
      <c r="F674">
        <f t="shared" si="351"/>
        <v>0.99991653369058564</v>
      </c>
      <c r="G674">
        <f t="shared" si="354"/>
        <v>821</v>
      </c>
      <c r="T674">
        <f t="shared" si="350"/>
        <v>0.96209992470367089</v>
      </c>
      <c r="U674">
        <f t="shared" si="355"/>
        <v>821</v>
      </c>
      <c r="EY674">
        <f t="shared" si="349"/>
        <v>0.99747766282237593</v>
      </c>
      <c r="EZ674">
        <f t="shared" si="356"/>
        <v>671</v>
      </c>
      <c r="FO674">
        <f t="shared" si="352"/>
        <v>1</v>
      </c>
      <c r="FP674">
        <f t="shared" si="357"/>
        <v>671</v>
      </c>
      <c r="FW674">
        <f t="shared" si="353"/>
        <v>1</v>
      </c>
      <c r="FX674">
        <f t="shared" si="358"/>
        <v>671</v>
      </c>
    </row>
    <row r="675" spans="6:180" x14ac:dyDescent="0.25">
      <c r="F675">
        <f t="shared" si="351"/>
        <v>0.99992014464584644</v>
      </c>
      <c r="G675">
        <f t="shared" si="354"/>
        <v>822</v>
      </c>
      <c r="T675">
        <f t="shared" si="350"/>
        <v>0.96260728563702735</v>
      </c>
      <c r="U675">
        <f t="shared" si="355"/>
        <v>822</v>
      </c>
      <c r="EY675">
        <f t="shared" si="349"/>
        <v>0.9975394824799344</v>
      </c>
      <c r="EZ675">
        <f t="shared" si="356"/>
        <v>672</v>
      </c>
      <c r="FO675">
        <f t="shared" si="352"/>
        <v>1</v>
      </c>
      <c r="FP675">
        <f t="shared" si="357"/>
        <v>672</v>
      </c>
      <c r="FW675">
        <f t="shared" si="353"/>
        <v>1</v>
      </c>
      <c r="FX675">
        <f t="shared" si="358"/>
        <v>672</v>
      </c>
    </row>
    <row r="676" spans="6:180" x14ac:dyDescent="0.25">
      <c r="F676">
        <f t="shared" si="351"/>
        <v>0.99992360821595561</v>
      </c>
      <c r="G676">
        <f t="shared" si="354"/>
        <v>823</v>
      </c>
      <c r="T676">
        <f t="shared" si="350"/>
        <v>0.96310908526396855</v>
      </c>
      <c r="U676">
        <f t="shared" si="355"/>
        <v>823</v>
      </c>
      <c r="EY676">
        <f t="shared" si="349"/>
        <v>0.99759992848518819</v>
      </c>
      <c r="EZ676">
        <f t="shared" si="356"/>
        <v>673</v>
      </c>
      <c r="FO676">
        <f t="shared" si="352"/>
        <v>1</v>
      </c>
      <c r="FP676">
        <f t="shared" si="357"/>
        <v>673</v>
      </c>
      <c r="FW676">
        <f t="shared" si="353"/>
        <v>1</v>
      </c>
      <c r="FX676">
        <f t="shared" si="358"/>
        <v>673</v>
      </c>
    </row>
    <row r="677" spans="6:180" x14ac:dyDescent="0.25">
      <c r="F677">
        <f t="shared" si="351"/>
        <v>0.99992693001187527</v>
      </c>
      <c r="G677">
        <f t="shared" si="354"/>
        <v>824</v>
      </c>
      <c r="T677">
        <f t="shared" si="350"/>
        <v>0.96360536555304366</v>
      </c>
      <c r="U677">
        <f t="shared" si="355"/>
        <v>824</v>
      </c>
      <c r="EY677">
        <f t="shared" si="349"/>
        <v>0.99765902758749958</v>
      </c>
      <c r="EZ677">
        <f t="shared" si="356"/>
        <v>674</v>
      </c>
      <c r="FO677">
        <f t="shared" si="352"/>
        <v>1</v>
      </c>
      <c r="FP677">
        <f t="shared" si="357"/>
        <v>674</v>
      </c>
      <c r="FW677">
        <f t="shared" si="353"/>
        <v>1</v>
      </c>
      <c r="FX677">
        <f t="shared" si="358"/>
        <v>674</v>
      </c>
    </row>
    <row r="678" spans="6:180" x14ac:dyDescent="0.25">
      <c r="F678">
        <f t="shared" si="351"/>
        <v>0.99993011544873045</v>
      </c>
      <c r="G678">
        <f t="shared" si="354"/>
        <v>825</v>
      </c>
      <c r="T678">
        <f t="shared" si="350"/>
        <v>0.96409616843124457</v>
      </c>
      <c r="U678">
        <f t="shared" si="355"/>
        <v>825</v>
      </c>
      <c r="EY678">
        <f t="shared" si="349"/>
        <v>0.99771680611025992</v>
      </c>
      <c r="EZ678">
        <f t="shared" si="356"/>
        <v>675</v>
      </c>
      <c r="FO678">
        <f t="shared" si="352"/>
        <v>1</v>
      </c>
      <c r="FP678">
        <f t="shared" si="357"/>
        <v>675</v>
      </c>
      <c r="FW678">
        <f t="shared" si="353"/>
        <v>1</v>
      </c>
      <c r="FX678">
        <f t="shared" si="358"/>
        <v>675</v>
      </c>
    </row>
    <row r="679" spans="6:180" x14ac:dyDescent="0.25">
      <c r="F679">
        <f t="shared" si="351"/>
        <v>0.99993316975189805</v>
      </c>
      <c r="G679">
        <f t="shared" si="354"/>
        <v>826</v>
      </c>
      <c r="T679">
        <f t="shared" si="350"/>
        <v>0.96458153577967776</v>
      </c>
      <c r="U679">
        <f t="shared" si="355"/>
        <v>826</v>
      </c>
      <c r="EY679">
        <f t="shared" si="349"/>
        <v>0.99777328995541037</v>
      </c>
      <c r="EZ679">
        <f t="shared" si="356"/>
        <v>676</v>
      </c>
      <c r="FO679">
        <f t="shared" si="352"/>
        <v>1</v>
      </c>
      <c r="FP679">
        <f t="shared" si="357"/>
        <v>676</v>
      </c>
      <c r="FW679">
        <f t="shared" si="353"/>
        <v>1</v>
      </c>
      <c r="FX679">
        <f t="shared" si="358"/>
        <v>676</v>
      </c>
    </row>
    <row r="680" spans="6:180" x14ac:dyDescent="0.25">
      <c r="F680">
        <f t="shared" si="351"/>
        <v>0.99993609796293725</v>
      </c>
      <c r="G680">
        <f t="shared" si="354"/>
        <v>827</v>
      </c>
      <c r="T680">
        <f t="shared" si="350"/>
        <v>0.96506150942928981</v>
      </c>
      <c r="U680">
        <f t="shared" si="355"/>
        <v>827</v>
      </c>
      <c r="EY680">
        <f t="shared" si="349"/>
        <v>0.99782850460796535</v>
      </c>
      <c r="EZ680">
        <f t="shared" si="356"/>
        <v>677</v>
      </c>
      <c r="FO680">
        <f t="shared" si="352"/>
        <v>1</v>
      </c>
      <c r="FP680">
        <f t="shared" si="357"/>
        <v>677</v>
      </c>
      <c r="FW680">
        <f t="shared" si="353"/>
        <v>1</v>
      </c>
      <c r="FX680">
        <f t="shared" si="358"/>
        <v>677</v>
      </c>
    </row>
    <row r="681" spans="6:180" x14ac:dyDescent="0.25">
      <c r="F681">
        <f t="shared" si="351"/>
        <v>0.99993890494536219</v>
      </c>
      <c r="G681">
        <f t="shared" si="354"/>
        <v>828</v>
      </c>
      <c r="T681">
        <f t="shared" si="350"/>
        <v>0.96553613115664971</v>
      </c>
      <c r="U681">
        <f t="shared" si="355"/>
        <v>828</v>
      </c>
      <c r="EY681">
        <f t="shared" si="349"/>
        <v>0.99788247514054207</v>
      </c>
      <c r="EZ681">
        <f t="shared" si="356"/>
        <v>678</v>
      </c>
      <c r="FO681">
        <f t="shared" si="352"/>
        <v>1</v>
      </c>
      <c r="FP681">
        <f t="shared" si="357"/>
        <v>678</v>
      </c>
      <c r="FW681">
        <f t="shared" si="353"/>
        <v>1</v>
      </c>
      <c r="FX681">
        <f t="shared" si="358"/>
        <v>678</v>
      </c>
    </row>
    <row r="682" spans="6:180" x14ac:dyDescent="0.25">
      <c r="F682">
        <f t="shared" si="351"/>
        <v>0.99994159539026262</v>
      </c>
      <c r="G682">
        <f t="shared" si="354"/>
        <v>829</v>
      </c>
      <c r="T682">
        <f t="shared" si="350"/>
        <v>0.96600544267978483</v>
      </c>
      <c r="U682">
        <f t="shared" si="355"/>
        <v>829</v>
      </c>
      <c r="EY682">
        <f t="shared" si="349"/>
        <v>0.99793522621789121</v>
      </c>
      <c r="EZ682">
        <f t="shared" si="356"/>
        <v>679</v>
      </c>
      <c r="FO682">
        <f t="shared" si="352"/>
        <v>1</v>
      </c>
      <c r="FP682">
        <f t="shared" si="357"/>
        <v>679</v>
      </c>
      <c r="FW682">
        <f t="shared" si="353"/>
        <v>1</v>
      </c>
      <c r="FX682">
        <f t="shared" si="358"/>
        <v>679</v>
      </c>
    </row>
    <row r="683" spans="6:180" x14ac:dyDescent="0.25">
      <c r="F683">
        <f t="shared" si="351"/>
        <v>0.99994417382177292</v>
      </c>
      <c r="G683">
        <f t="shared" si="354"/>
        <v>830</v>
      </c>
      <c r="T683">
        <f t="shared" si="350"/>
        <v>0.96646948565407265</v>
      </c>
      <c r="U683">
        <f t="shared" si="355"/>
        <v>830</v>
      </c>
      <c r="EY683">
        <f t="shared" si="349"/>
        <v>0.99798678210142877</v>
      </c>
      <c r="EZ683">
        <f t="shared" si="356"/>
        <v>680</v>
      </c>
      <c r="FO683">
        <f t="shared" si="352"/>
        <v>1</v>
      </c>
      <c r="FP683">
        <f t="shared" si="357"/>
        <v>680</v>
      </c>
      <c r="FW683">
        <f t="shared" si="353"/>
        <v>1</v>
      </c>
      <c r="FX683">
        <f t="shared" si="358"/>
        <v>680</v>
      </c>
    </row>
    <row r="684" spans="6:180" x14ac:dyDescent="0.25">
      <c r="F684">
        <f t="shared" si="351"/>
        <v>0.99994664460239457</v>
      </c>
      <c r="G684">
        <f t="shared" si="354"/>
        <v>831</v>
      </c>
      <c r="T684">
        <f t="shared" si="350"/>
        <v>0.96692830166818833</v>
      </c>
      <c r="U684">
        <f t="shared" si="355"/>
        <v>831</v>
      </c>
      <c r="EY684">
        <f t="shared" ref="EY684:EY723" si="359">_xlfn.NORM.DIST(EZ684,EW$3,EX$3,TRUE)</f>
        <v>0.99803716665376763</v>
      </c>
      <c r="EZ684">
        <f t="shared" si="356"/>
        <v>681</v>
      </c>
      <c r="FO684">
        <f t="shared" si="352"/>
        <v>1</v>
      </c>
      <c r="FP684">
        <f t="shared" si="357"/>
        <v>681</v>
      </c>
      <c r="FW684">
        <f t="shared" si="353"/>
        <v>1</v>
      </c>
      <c r="FX684">
        <f t="shared" si="358"/>
        <v>681</v>
      </c>
    </row>
    <row r="685" spans="6:180" x14ac:dyDescent="0.25">
      <c r="F685">
        <f t="shared" si="351"/>
        <v>0.99994901193817398</v>
      </c>
      <c r="G685">
        <f t="shared" si="354"/>
        <v>832</v>
      </c>
      <c r="T685">
        <f t="shared" si="350"/>
        <v>0.96738193224010749</v>
      </c>
      <c r="U685">
        <f t="shared" si="355"/>
        <v>832</v>
      </c>
      <c r="EY685">
        <f t="shared" si="359"/>
        <v>0.99808640334324672</v>
      </c>
      <c r="EZ685">
        <f t="shared" si="356"/>
        <v>682</v>
      </c>
      <c r="FO685">
        <f t="shared" si="352"/>
        <v>1</v>
      </c>
      <c r="FP685">
        <f t="shared" si="357"/>
        <v>682</v>
      </c>
      <c r="FW685">
        <f t="shared" si="353"/>
        <v>1</v>
      </c>
      <c r="FX685">
        <f t="shared" si="358"/>
        <v>682</v>
      </c>
    </row>
    <row r="686" spans="6:180" x14ac:dyDescent="0.25">
      <c r="F686">
        <f t="shared" si="351"/>
        <v>0.99995127988373855</v>
      </c>
      <c r="G686">
        <f t="shared" si="354"/>
        <v>833</v>
      </c>
      <c r="T686">
        <f t="shared" si="350"/>
        <v>0.96783041881316489</v>
      </c>
      <c r="U686">
        <f t="shared" si="355"/>
        <v>833</v>
      </c>
      <c r="EY686">
        <f t="shared" si="359"/>
        <v>0.99813451524845731</v>
      </c>
      <c r="EZ686">
        <f t="shared" si="356"/>
        <v>683</v>
      </c>
      <c r="FO686">
        <f t="shared" si="352"/>
        <v>1</v>
      </c>
      <c r="FP686">
        <f t="shared" si="357"/>
        <v>683</v>
      </c>
      <c r="FW686">
        <f t="shared" si="353"/>
        <v>1</v>
      </c>
      <c r="FX686">
        <f t="shared" si="358"/>
        <v>683</v>
      </c>
    </row>
    <row r="687" spans="6:180" x14ac:dyDescent="0.25">
      <c r="F687">
        <f t="shared" si="351"/>
        <v>0.99995345234719424</v>
      </c>
      <c r="G687">
        <f t="shared" si="354"/>
        <v>834</v>
      </c>
      <c r="T687">
        <f t="shared" si="350"/>
        <v>0.96827380275216957</v>
      </c>
      <c r="U687">
        <f t="shared" si="355"/>
        <v>834</v>
      </c>
      <c r="EY687">
        <f t="shared" si="359"/>
        <v>0.99818152506276403</v>
      </c>
      <c r="EZ687">
        <f t="shared" si="356"/>
        <v>684</v>
      </c>
      <c r="FO687">
        <f t="shared" si="352"/>
        <v>1</v>
      </c>
      <c r="FP687">
        <f t="shared" si="357"/>
        <v>684</v>
      </c>
      <c r="FW687">
        <f t="shared" si="353"/>
        <v>1</v>
      </c>
      <c r="FX687">
        <f t="shared" si="358"/>
        <v>684</v>
      </c>
    </row>
    <row r="688" spans="6:180" x14ac:dyDescent="0.25">
      <c r="F688">
        <f t="shared" si="351"/>
        <v>0.99995553309488738</v>
      </c>
      <c r="G688">
        <f t="shared" si="354"/>
        <v>835</v>
      </c>
      <c r="T688">
        <f t="shared" si="350"/>
        <v>0.96871212533957463</v>
      </c>
      <c r="U688">
        <f t="shared" si="355"/>
        <v>835</v>
      </c>
      <c r="EY688">
        <f t="shared" si="359"/>
        <v>0.99822745509882027</v>
      </c>
      <c r="EZ688">
        <f t="shared" si="356"/>
        <v>685</v>
      </c>
      <c r="FO688">
        <f t="shared" si="352"/>
        <v>1</v>
      </c>
      <c r="FP688">
        <f t="shared" si="357"/>
        <v>685</v>
      </c>
      <c r="FW688">
        <f t="shared" si="353"/>
        <v>1</v>
      </c>
      <c r="FX688">
        <f t="shared" si="358"/>
        <v>685</v>
      </c>
    </row>
    <row r="689" spans="6:180" x14ac:dyDescent="0.25">
      <c r="F689">
        <f t="shared" si="351"/>
        <v>0.99995752575603392</v>
      </c>
      <c r="G689">
        <f t="shared" si="354"/>
        <v>836</v>
      </c>
      <c r="T689">
        <f t="shared" si="350"/>
        <v>0.96914542777170465</v>
      </c>
      <c r="U689">
        <f t="shared" si="355"/>
        <v>836</v>
      </c>
      <c r="EY689">
        <f t="shared" si="359"/>
        <v>0.99827232729307624</v>
      </c>
      <c r="EZ689">
        <f t="shared" si="356"/>
        <v>686</v>
      </c>
      <c r="FO689">
        <f t="shared" si="352"/>
        <v>1</v>
      </c>
      <c r="FP689">
        <f t="shared" si="357"/>
        <v>686</v>
      </c>
      <c r="FW689">
        <f t="shared" si="353"/>
        <v>1</v>
      </c>
      <c r="FX689">
        <f t="shared" si="358"/>
        <v>686</v>
      </c>
    </row>
    <row r="690" spans="6:180" x14ac:dyDescent="0.25">
      <c r="F690">
        <f t="shared" si="351"/>
        <v>0.9999594338272183</v>
      </c>
      <c r="G690">
        <f t="shared" si="354"/>
        <v>837</v>
      </c>
      <c r="T690">
        <f t="shared" si="350"/>
        <v>0.96957375115503852</v>
      </c>
      <c r="U690">
        <f t="shared" si="355"/>
        <v>837</v>
      </c>
      <c r="EY690">
        <f t="shared" si="359"/>
        <v>0.99831616321027838</v>
      </c>
      <c r="EZ690">
        <f t="shared" si="356"/>
        <v>687</v>
      </c>
      <c r="FO690">
        <f t="shared" si="352"/>
        <v>1</v>
      </c>
      <c r="FP690">
        <f t="shared" si="357"/>
        <v>687</v>
      </c>
      <c r="FW690">
        <f t="shared" si="353"/>
        <v>1</v>
      </c>
      <c r="FX690">
        <f t="shared" si="358"/>
        <v>687</v>
      </c>
    </row>
    <row r="691" spans="6:180" x14ac:dyDescent="0.25">
      <c r="F691">
        <f t="shared" si="351"/>
        <v>0.99996126067676494</v>
      </c>
      <c r="G691">
        <f t="shared" si="354"/>
        <v>838</v>
      </c>
      <c r="T691">
        <f t="shared" si="350"/>
        <v>0.96999713650254837</v>
      </c>
      <c r="U691">
        <f t="shared" si="355"/>
        <v>838</v>
      </c>
      <c r="EY691">
        <f t="shared" si="359"/>
        <v>0.99835898404795864</v>
      </c>
      <c r="EZ691">
        <f t="shared" si="356"/>
        <v>688</v>
      </c>
      <c r="FO691">
        <f t="shared" si="352"/>
        <v>1</v>
      </c>
      <c r="FP691">
        <f t="shared" si="357"/>
        <v>688</v>
      </c>
      <c r="FW691">
        <f t="shared" si="353"/>
        <v>1</v>
      </c>
      <c r="FX691">
        <f t="shared" si="358"/>
        <v>688</v>
      </c>
    </row>
    <row r="692" spans="6:180" x14ac:dyDescent="0.25">
      <c r="F692">
        <f t="shared" si="351"/>
        <v>0.99996300954898609</v>
      </c>
      <c r="G692">
        <f t="shared" si="354"/>
        <v>839</v>
      </c>
      <c r="T692">
        <f t="shared" si="350"/>
        <v>0.97041562473009513</v>
      </c>
      <c r="U692">
        <f t="shared" si="355"/>
        <v>839</v>
      </c>
      <c r="EY692">
        <f t="shared" si="359"/>
        <v>0.99840081064091357</v>
      </c>
      <c r="EZ692">
        <f t="shared" si="356"/>
        <v>689</v>
      </c>
      <c r="FO692">
        <f t="shared" si="352"/>
        <v>1</v>
      </c>
      <c r="FP692">
        <f t="shared" si="357"/>
        <v>689</v>
      </c>
      <c r="FW692">
        <f t="shared" si="353"/>
        <v>1</v>
      </c>
      <c r="FX692">
        <f t="shared" si="358"/>
        <v>689</v>
      </c>
    </row>
    <row r="693" spans="6:180" x14ac:dyDescent="0.25">
      <c r="F693">
        <f t="shared" si="351"/>
        <v>0.99996468356830714</v>
      </c>
      <c r="G693">
        <f t="shared" si="354"/>
        <v>840</v>
      </c>
      <c r="T693">
        <f t="shared" si="350"/>
        <v>0.97082925665288056</v>
      </c>
      <c r="U693">
        <f t="shared" si="355"/>
        <v>840</v>
      </c>
      <c r="EY693">
        <f t="shared" si="359"/>
        <v>0.99844166346567031</v>
      </c>
      <c r="EZ693">
        <f t="shared" si="356"/>
        <v>690</v>
      </c>
      <c r="FO693">
        <f t="shared" si="352"/>
        <v>1</v>
      </c>
      <c r="FP693">
        <f t="shared" si="357"/>
        <v>690</v>
      </c>
      <c r="FW693">
        <f t="shared" si="353"/>
        <v>1</v>
      </c>
      <c r="FX693">
        <f t="shared" si="358"/>
        <v>690</v>
      </c>
    </row>
    <row r="694" spans="6:180" x14ac:dyDescent="0.25">
      <c r="F694">
        <f t="shared" si="351"/>
        <v>0.99996628574327384</v>
      </c>
      <c r="G694">
        <f t="shared" si="354"/>
        <v>841</v>
      </c>
      <c r="T694">
        <f t="shared" si="350"/>
        <v>0.97123807298195497</v>
      </c>
      <c r="U694">
        <f t="shared" si="355"/>
        <v>841</v>
      </c>
      <c r="EY694">
        <f t="shared" si="359"/>
        <v>0.99848156264494026</v>
      </c>
      <c r="EZ694">
        <f t="shared" si="356"/>
        <v>691</v>
      </c>
      <c r="FO694">
        <f t="shared" si="352"/>
        <v>1</v>
      </c>
      <c r="FP694">
        <f t="shared" si="357"/>
        <v>691</v>
      </c>
      <c r="FW694">
        <f t="shared" si="353"/>
        <v>1</v>
      </c>
      <c r="FX694">
        <f t="shared" si="358"/>
        <v>691</v>
      </c>
    </row>
    <row r="695" spans="6:180" x14ac:dyDescent="0.25">
      <c r="F695">
        <f t="shared" si="351"/>
        <v>0.99996781897044218</v>
      </c>
      <c r="G695">
        <f t="shared" si="354"/>
        <v>842</v>
      </c>
      <c r="T695">
        <f t="shared" si="350"/>
        <v>0.97164211432078218</v>
      </c>
      <c r="U695">
        <f t="shared" si="355"/>
        <v>842</v>
      </c>
      <c r="EY695">
        <f t="shared" si="359"/>
        <v>0.99852052795205759</v>
      </c>
      <c r="EZ695">
        <f t="shared" si="356"/>
        <v>692</v>
      </c>
      <c r="FO695">
        <f t="shared" si="352"/>
        <v>1</v>
      </c>
      <c r="FP695">
        <f t="shared" si="357"/>
        <v>692</v>
      </c>
      <c r="FW695">
        <f t="shared" si="353"/>
        <v>1</v>
      </c>
      <c r="FX695">
        <f t="shared" si="358"/>
        <v>692</v>
      </c>
    </row>
    <row r="696" spans="6:180" x14ac:dyDescent="0.25">
      <c r="F696">
        <f t="shared" si="351"/>
        <v>0.99996928603815616</v>
      </c>
      <c r="G696">
        <f t="shared" si="354"/>
        <v>843</v>
      </c>
      <c r="T696">
        <f t="shared" si="350"/>
        <v>0.9720414211618601</v>
      </c>
      <c r="U696">
        <f t="shared" si="355"/>
        <v>843</v>
      </c>
      <c r="EY696">
        <f t="shared" si="359"/>
        <v>0.99855857881540278</v>
      </c>
      <c r="EZ696">
        <f t="shared" si="356"/>
        <v>693</v>
      </c>
      <c r="FO696">
        <f t="shared" si="352"/>
        <v>1</v>
      </c>
      <c r="FP696">
        <f t="shared" si="357"/>
        <v>693</v>
      </c>
      <c r="FW696">
        <f t="shared" si="353"/>
        <v>1</v>
      </c>
      <c r="FX696">
        <f t="shared" si="358"/>
        <v>693</v>
      </c>
    </row>
    <row r="697" spans="6:180" x14ac:dyDescent="0.25">
      <c r="F697">
        <f t="shared" si="351"/>
        <v>0.99997068963021318</v>
      </c>
      <c r="G697">
        <f t="shared" si="354"/>
        <v>844</v>
      </c>
      <c r="T697">
        <f t="shared" si="350"/>
        <v>0.97243603388339805</v>
      </c>
      <c r="U697">
        <f t="shared" si="355"/>
        <v>844</v>
      </c>
      <c r="EY697">
        <f t="shared" si="359"/>
        <v>0.99859573432280935</v>
      </c>
      <c r="EZ697">
        <f t="shared" si="356"/>
        <v>694</v>
      </c>
      <c r="FO697">
        <f t="shared" si="352"/>
        <v>1</v>
      </c>
      <c r="FP697">
        <f t="shared" si="357"/>
        <v>694</v>
      </c>
      <c r="FW697">
        <f t="shared" si="353"/>
        <v>1</v>
      </c>
      <c r="FX697">
        <f t="shared" si="358"/>
        <v>694</v>
      </c>
    </row>
    <row r="698" spans="6:180" x14ac:dyDescent="0.25">
      <c r="F698">
        <f t="shared" si="351"/>
        <v>0.99997203232942211</v>
      </c>
      <c r="G698">
        <f t="shared" si="354"/>
        <v>845</v>
      </c>
      <c r="T698">
        <f t="shared" si="350"/>
        <v>0.97282599274605053</v>
      </c>
      <c r="U698">
        <f t="shared" si="355"/>
        <v>845</v>
      </c>
      <c r="EY698">
        <f t="shared" si="359"/>
        <v>0.99863201322595374</v>
      </c>
      <c r="EZ698">
        <f t="shared" si="356"/>
        <v>695</v>
      </c>
      <c r="FO698">
        <f t="shared" si="352"/>
        <v>1</v>
      </c>
      <c r="FP698">
        <f t="shared" si="357"/>
        <v>695</v>
      </c>
      <c r="FW698">
        <f t="shared" si="353"/>
        <v>1</v>
      </c>
      <c r="FX698">
        <f t="shared" si="358"/>
        <v>695</v>
      </c>
    </row>
    <row r="699" spans="6:180" x14ac:dyDescent="0.25">
      <c r="F699">
        <f t="shared" si="351"/>
        <v>0.99997331662105482</v>
      </c>
      <c r="G699">
        <f t="shared" si="354"/>
        <v>846</v>
      </c>
      <c r="T699">
        <f t="shared" si="350"/>
        <v>0.97321133788970671</v>
      </c>
      <c r="U699">
        <f t="shared" si="355"/>
        <v>846</v>
      </c>
      <c r="EY699">
        <f t="shared" si="359"/>
        <v>0.99866743394472568</v>
      </c>
      <c r="EZ699">
        <f t="shared" si="356"/>
        <v>696</v>
      </c>
      <c r="FO699">
        <f t="shared" si="352"/>
        <v>1</v>
      </c>
      <c r="FP699">
        <f t="shared" si="357"/>
        <v>696</v>
      </c>
      <c r="FW699">
        <f t="shared" si="353"/>
        <v>1</v>
      </c>
      <c r="FX699">
        <f t="shared" si="358"/>
        <v>696</v>
      </c>
    </row>
    <row r="700" spans="6:180" x14ac:dyDescent="0.25">
      <c r="F700">
        <f t="shared" si="351"/>
        <v>0.99997454489619531</v>
      </c>
      <c r="G700">
        <f t="shared" si="354"/>
        <v>847</v>
      </c>
      <c r="T700">
        <f t="shared" si="350"/>
        <v>0.9735921093303368</v>
      </c>
      <c r="U700">
        <f t="shared" si="355"/>
        <v>847</v>
      </c>
      <c r="EY700">
        <f t="shared" si="359"/>
        <v>0.9987020145715807</v>
      </c>
      <c r="EZ700">
        <f t="shared" si="356"/>
        <v>697</v>
      </c>
      <c r="FO700">
        <f t="shared" si="352"/>
        <v>1</v>
      </c>
      <c r="FP700">
        <f t="shared" si="357"/>
        <v>697</v>
      </c>
      <c r="FW700">
        <f t="shared" si="353"/>
        <v>1</v>
      </c>
      <c r="FX700">
        <f t="shared" si="358"/>
        <v>697</v>
      </c>
    </row>
    <row r="701" spans="6:180" x14ac:dyDescent="0.25">
      <c r="F701">
        <f t="shared" si="351"/>
        <v>0.99997571945498687</v>
      </c>
      <c r="G701">
        <f t="shared" si="354"/>
        <v>848</v>
      </c>
      <c r="T701">
        <f t="shared" si="350"/>
        <v>0.97396834695689427</v>
      </c>
      <c r="U701">
        <f t="shared" si="355"/>
        <v>848</v>
      </c>
      <c r="EY701">
        <f t="shared" si="359"/>
        <v>0.99873577287587045</v>
      </c>
      <c r="EZ701">
        <f t="shared" si="356"/>
        <v>698</v>
      </c>
      <c r="FO701">
        <f t="shared" si="352"/>
        <v>1</v>
      </c>
      <c r="FP701">
        <f t="shared" si="357"/>
        <v>698</v>
      </c>
      <c r="FW701">
        <f t="shared" si="353"/>
        <v>1</v>
      </c>
      <c r="FX701">
        <f t="shared" si="358"/>
        <v>698</v>
      </c>
    </row>
    <row r="702" spans="6:180" x14ac:dyDescent="0.25">
      <c r="F702">
        <f t="shared" si="351"/>
        <v>0.99997684250978247</v>
      </c>
      <c r="G702">
        <f t="shared" si="354"/>
        <v>849</v>
      </c>
      <c r="T702">
        <f t="shared" si="350"/>
        <v>0.97434009052827397</v>
      </c>
      <c r="U702">
        <f t="shared" si="355"/>
        <v>849</v>
      </c>
      <c r="EY702">
        <f t="shared" si="359"/>
        <v>0.9987687263081535</v>
      </c>
      <c r="EZ702">
        <f t="shared" si="356"/>
        <v>699</v>
      </c>
      <c r="FO702">
        <f t="shared" si="352"/>
        <v>1</v>
      </c>
      <c r="FP702">
        <f t="shared" si="357"/>
        <v>699</v>
      </c>
      <c r="FW702">
        <f t="shared" si="353"/>
        <v>1</v>
      </c>
      <c r="FX702">
        <f t="shared" si="358"/>
        <v>699</v>
      </c>
    </row>
    <row r="703" spans="6:180" x14ac:dyDescent="0.25">
      <c r="F703">
        <f t="shared" si="351"/>
        <v>0.99997791618819776</v>
      </c>
      <c r="G703">
        <f t="shared" si="354"/>
        <v>850</v>
      </c>
      <c r="T703">
        <f t="shared" si="350"/>
        <v>0.97470737967032661</v>
      </c>
      <c r="U703">
        <f t="shared" si="355"/>
        <v>850</v>
      </c>
      <c r="EY703">
        <f t="shared" si="359"/>
        <v>0.9988008920044833</v>
      </c>
      <c r="EZ703">
        <f t="shared" si="356"/>
        <v>700</v>
      </c>
      <c r="FO703">
        <f t="shared" si="352"/>
        <v>1</v>
      </c>
      <c r="FP703">
        <f t="shared" si="357"/>
        <v>700</v>
      </c>
      <c r="FW703">
        <f t="shared" si="353"/>
        <v>1</v>
      </c>
      <c r="FX703">
        <f t="shared" si="358"/>
        <v>700</v>
      </c>
    </row>
    <row r="704" spans="6:180" x14ac:dyDescent="0.25">
      <c r="F704">
        <f t="shared" si="351"/>
        <v>0.99997894253607145</v>
      </c>
      <c r="G704">
        <f t="shared" si="354"/>
        <v>851</v>
      </c>
      <c r="T704">
        <f t="shared" si="350"/>
        <v>0.97507025387292945</v>
      </c>
      <c r="U704">
        <f t="shared" si="355"/>
        <v>851</v>
      </c>
      <c r="EY704">
        <f t="shared" si="359"/>
        <v>0.99883228679067315</v>
      </c>
      <c r="EZ704">
        <f t="shared" si="356"/>
        <v>701</v>
      </c>
      <c r="FO704">
        <f t="shared" si="352"/>
        <v>1</v>
      </c>
      <c r="FP704">
        <f t="shared" si="357"/>
        <v>701</v>
      </c>
      <c r="FW704">
        <f t="shared" si="353"/>
        <v>1</v>
      </c>
      <c r="FX704">
        <f t="shared" si="358"/>
        <v>701</v>
      </c>
    </row>
    <row r="705" spans="6:180" x14ac:dyDescent="0.25">
      <c r="F705">
        <f t="shared" si="351"/>
        <v>0.99997992352033416</v>
      </c>
      <c r="G705">
        <f t="shared" si="354"/>
        <v>852</v>
      </c>
      <c r="T705">
        <f t="shared" si="350"/>
        <v>0.97542875248711125</v>
      </c>
      <c r="U705">
        <f t="shared" si="355"/>
        <v>852</v>
      </c>
      <c r="EY705">
        <f t="shared" si="359"/>
        <v>0.99886292718653802</v>
      </c>
      <c r="EZ705">
        <f t="shared" si="356"/>
        <v>702</v>
      </c>
      <c r="FO705">
        <f t="shared" si="352"/>
        <v>1</v>
      </c>
      <c r="FP705">
        <f t="shared" si="357"/>
        <v>702</v>
      </c>
      <c r="FW705">
        <f t="shared" si="353"/>
        <v>1</v>
      </c>
      <c r="FX705">
        <f t="shared" si="358"/>
        <v>702</v>
      </c>
    </row>
    <row r="706" spans="6:180" x14ac:dyDescent="0.25">
      <c r="F706">
        <f t="shared" si="351"/>
        <v>0.99998086103178885</v>
      </c>
      <c r="G706">
        <f t="shared" si="354"/>
        <v>853</v>
      </c>
      <c r="T706">
        <f t="shared" si="350"/>
        <v>0.97578291472223522</v>
      </c>
      <c r="U706">
        <f t="shared" si="355"/>
        <v>853</v>
      </c>
      <c r="EY706">
        <f t="shared" si="359"/>
        <v>0.99889282941011126</v>
      </c>
      <c r="EZ706">
        <f t="shared" si="356"/>
        <v>703</v>
      </c>
      <c r="FO706">
        <f t="shared" si="352"/>
        <v>1</v>
      </c>
      <c r="FP706">
        <f t="shared" si="357"/>
        <v>703</v>
      </c>
      <c r="FW706">
        <f t="shared" si="353"/>
        <v>1</v>
      </c>
      <c r="FX706">
        <f t="shared" si="358"/>
        <v>703</v>
      </c>
    </row>
    <row r="707" spans="6:180" x14ac:dyDescent="0.25">
      <c r="F707">
        <f t="shared" si="351"/>
        <v>0.99998175688780377</v>
      </c>
      <c r="G707">
        <f t="shared" si="354"/>
        <v>854</v>
      </c>
      <c r="T707">
        <f t="shared" ref="T707:T770" si="360">_xlfn.NORM.DIST(U707,$R$3,$S$3,TRUE)</f>
        <v>0.97613277964323553</v>
      </c>
      <c r="U707">
        <f t="shared" si="355"/>
        <v>854</v>
      </c>
      <c r="EY707">
        <f t="shared" si="359"/>
        <v>0.99892200938183695</v>
      </c>
      <c r="EZ707">
        <f t="shared" si="356"/>
        <v>704</v>
      </c>
      <c r="FO707">
        <f t="shared" si="352"/>
        <v>1</v>
      </c>
      <c r="FP707">
        <f t="shared" si="357"/>
        <v>704</v>
      </c>
      <c r="FW707">
        <f t="shared" si="353"/>
        <v>1</v>
      </c>
      <c r="FX707">
        <f t="shared" si="358"/>
        <v>704</v>
      </c>
    </row>
    <row r="708" spans="6:180" x14ac:dyDescent="0.25">
      <c r="F708">
        <f t="shared" ref="F708:F771" si="361">_xlfn.NORM.DIST(G708,$D$3,$E$3,TRUE)</f>
        <v>0.99998261283492196</v>
      </c>
      <c r="G708">
        <f t="shared" si="354"/>
        <v>855</v>
      </c>
      <c r="T708">
        <f t="shared" si="360"/>
        <v>0.97647838616790994</v>
      </c>
      <c r="U708">
        <f t="shared" si="355"/>
        <v>855</v>
      </c>
      <c r="EY708">
        <f t="shared" si="359"/>
        <v>0.99895048272873554</v>
      </c>
      <c r="EZ708">
        <f t="shared" si="356"/>
        <v>705</v>
      </c>
      <c r="FO708">
        <f t="shared" ref="FO708:FO723" si="362">_xlfn.NORM.DIST(FP708,FM$3,FN$3,TRUE)</f>
        <v>1</v>
      </c>
      <c r="FP708">
        <f t="shared" si="357"/>
        <v>705</v>
      </c>
      <c r="FW708">
        <f t="shared" ref="FW708:FW723" si="363">_xlfn.NORM.DIST(FX708,FU$3,FV$3,TRUE)</f>
        <v>1</v>
      </c>
      <c r="FX708">
        <f t="shared" si="358"/>
        <v>705</v>
      </c>
    </row>
    <row r="709" spans="6:180" x14ac:dyDescent="0.25">
      <c r="F709">
        <f t="shared" si="361"/>
        <v>0.99998343055138827</v>
      </c>
      <c r="G709">
        <f t="shared" ref="G709:G772" si="364">G708+1</f>
        <v>856</v>
      </c>
      <c r="T709">
        <f t="shared" si="360"/>
        <v>0.97681977306426815</v>
      </c>
      <c r="U709">
        <f t="shared" ref="U709:U772" si="365">U708+1</f>
        <v>856</v>
      </c>
      <c r="EY709">
        <f t="shared" si="359"/>
        <v>0.99897826478854335</v>
      </c>
      <c r="EZ709">
        <f t="shared" ref="EZ709:EZ723" si="366">EZ708+1</f>
        <v>706</v>
      </c>
      <c r="FO709">
        <f t="shared" si="362"/>
        <v>1</v>
      </c>
      <c r="FP709">
        <f t="shared" ref="FP709:FP723" si="367">FP708+1</f>
        <v>706</v>
      </c>
      <c r="FW709">
        <f t="shared" si="363"/>
        <v>1</v>
      </c>
      <c r="FX709">
        <f t="shared" ref="FX709:FX723" si="368">FX708+1</f>
        <v>706</v>
      </c>
    </row>
    <row r="710" spans="6:180" x14ac:dyDescent="0.25">
      <c r="F710">
        <f t="shared" si="361"/>
        <v>0.99998421164959561</v>
      </c>
      <c r="G710">
        <f t="shared" si="364"/>
        <v>857</v>
      </c>
      <c r="T710">
        <f t="shared" si="360"/>
        <v>0.97715697894793418</v>
      </c>
      <c r="U710">
        <f t="shared" si="365"/>
        <v>857</v>
      </c>
      <c r="EY710">
        <f t="shared" si="359"/>
        <v>0.99900537061382488</v>
      </c>
      <c r="EZ710">
        <f t="shared" si="366"/>
        <v>707</v>
      </c>
      <c r="FO710">
        <f t="shared" si="362"/>
        <v>1</v>
      </c>
      <c r="FP710">
        <f t="shared" si="367"/>
        <v>707</v>
      </c>
      <c r="FW710">
        <f t="shared" si="363"/>
        <v>1</v>
      </c>
      <c r="FX710">
        <f t="shared" si="368"/>
        <v>707</v>
      </c>
    </row>
    <row r="711" spans="6:180" x14ac:dyDescent="0.25">
      <c r="F711">
        <f t="shared" si="361"/>
        <v>0.99998495767845486</v>
      </c>
      <c r="G711">
        <f t="shared" si="364"/>
        <v>858</v>
      </c>
      <c r="T711">
        <f t="shared" si="360"/>
        <v>0.97749004227960457</v>
      </c>
      <c r="U711">
        <f t="shared" si="365"/>
        <v>858</v>
      </c>
      <c r="EY711">
        <f t="shared" si="359"/>
        <v>0.99903181497605664</v>
      </c>
      <c r="EZ711">
        <f t="shared" si="366"/>
        <v>708</v>
      </c>
      <c r="FO711">
        <f t="shared" si="362"/>
        <v>1</v>
      </c>
      <c r="FP711">
        <f t="shared" si="367"/>
        <v>708</v>
      </c>
      <c r="FW711">
        <f t="shared" si="363"/>
        <v>1</v>
      </c>
      <c r="FX711">
        <f t="shared" si="368"/>
        <v>708</v>
      </c>
    </row>
    <row r="712" spans="6:180" x14ac:dyDescent="0.25">
      <c r="F712">
        <f t="shared" si="361"/>
        <v>0.99998567012568729</v>
      </c>
      <c r="G712">
        <f t="shared" si="364"/>
        <v>859</v>
      </c>
      <c r="T712">
        <f t="shared" si="360"/>
        <v>0.97781900136256061</v>
      </c>
      <c r="U712">
        <f t="shared" si="365"/>
        <v>859</v>
      </c>
      <c r="EY712">
        <f t="shared" si="359"/>
        <v>0.99905761236968338</v>
      </c>
      <c r="EZ712">
        <f t="shared" si="366"/>
        <v>709</v>
      </c>
      <c r="FO712">
        <f t="shared" si="362"/>
        <v>1</v>
      </c>
      <c r="FP712">
        <f t="shared" si="367"/>
        <v>709</v>
      </c>
      <c r="FW712">
        <f t="shared" si="363"/>
        <v>1</v>
      </c>
      <c r="FX712">
        <f t="shared" si="368"/>
        <v>709</v>
      </c>
    </row>
    <row r="713" spans="6:180" x14ac:dyDescent="0.25">
      <c r="F713">
        <f t="shared" si="361"/>
        <v>0.99998635042004402</v>
      </c>
      <c r="G713">
        <f t="shared" si="364"/>
        <v>860</v>
      </c>
      <c r="T713">
        <f t="shared" si="360"/>
        <v>0.97814389434023585</v>
      </c>
      <c r="U713">
        <f t="shared" si="365"/>
        <v>860</v>
      </c>
      <c r="EY713">
        <f t="shared" si="359"/>
        <v>0.99908277701614434</v>
      </c>
      <c r="EZ713">
        <f t="shared" si="366"/>
        <v>710</v>
      </c>
      <c r="FO713">
        <f t="shared" si="362"/>
        <v>1</v>
      </c>
      <c r="FP713">
        <f t="shared" si="367"/>
        <v>710</v>
      </c>
      <c r="FW713">
        <f t="shared" si="363"/>
        <v>1</v>
      </c>
      <c r="FX713">
        <f t="shared" si="368"/>
        <v>710</v>
      </c>
    </row>
    <row r="714" spans="6:180" x14ac:dyDescent="0.25">
      <c r="F714">
        <f t="shared" si="361"/>
        <v>0.99998699993345375</v>
      </c>
      <c r="G714">
        <f t="shared" si="364"/>
        <v>861</v>
      </c>
      <c r="T714">
        <f t="shared" si="360"/>
        <v>0.9784647591938368</v>
      </c>
      <c r="U714">
        <f t="shared" si="365"/>
        <v>861</v>
      </c>
      <c r="EY714">
        <f t="shared" si="359"/>
        <v>0.99910732286787063</v>
      </c>
      <c r="EZ714">
        <f t="shared" si="366"/>
        <v>711</v>
      </c>
      <c r="FO714">
        <f t="shared" si="362"/>
        <v>1</v>
      </c>
      <c r="FP714">
        <f t="shared" si="367"/>
        <v>711</v>
      </c>
      <c r="FW714">
        <f t="shared" si="363"/>
        <v>1</v>
      </c>
      <c r="FX714">
        <f t="shared" si="368"/>
        <v>711</v>
      </c>
    </row>
    <row r="715" spans="6:180" x14ac:dyDescent="0.25">
      <c r="F715">
        <f t="shared" si="361"/>
        <v>0.99998761998310048</v>
      </c>
      <c r="G715">
        <f t="shared" si="364"/>
        <v>862</v>
      </c>
      <c r="T715">
        <f t="shared" si="360"/>
        <v>0.97878163374001881</v>
      </c>
      <c r="U715">
        <f t="shared" si="365"/>
        <v>862</v>
      </c>
      <c r="EY715">
        <f t="shared" si="359"/>
        <v>0.99913126361225169</v>
      </c>
      <c r="EZ715">
        <f t="shared" si="366"/>
        <v>712</v>
      </c>
      <c r="FO715">
        <f t="shared" si="362"/>
        <v>1</v>
      </c>
      <c r="FP715">
        <f t="shared" si="367"/>
        <v>712</v>
      </c>
      <c r="FW715">
        <f t="shared" si="363"/>
        <v>1</v>
      </c>
      <c r="FX715">
        <f t="shared" si="368"/>
        <v>712</v>
      </c>
    </row>
    <row r="716" spans="6:180" x14ac:dyDescent="0.25">
      <c r="F716">
        <f t="shared" si="361"/>
        <v>0.99998821183343256</v>
      </c>
      <c r="G716">
        <f t="shared" si="364"/>
        <v>863</v>
      </c>
      <c r="T716">
        <f t="shared" si="360"/>
        <v>0.9790945556286148</v>
      </c>
      <c r="U716">
        <f t="shared" si="365"/>
        <v>863</v>
      </c>
      <c r="EY716">
        <f t="shared" si="359"/>
        <v>0.99915461267557171</v>
      </c>
      <c r="EZ716">
        <f t="shared" si="366"/>
        <v>713</v>
      </c>
      <c r="FO716">
        <f t="shared" si="362"/>
        <v>1</v>
      </c>
      <c r="FP716">
        <f t="shared" si="367"/>
        <v>713</v>
      </c>
      <c r="FW716">
        <f t="shared" si="363"/>
        <v>1</v>
      </c>
      <c r="FX716">
        <f t="shared" si="368"/>
        <v>713</v>
      </c>
    </row>
    <row r="717" spans="6:180" x14ac:dyDescent="0.25">
      <c r="F717">
        <f t="shared" si="361"/>
        <v>0.99998877669810737</v>
      </c>
      <c r="G717">
        <f t="shared" si="364"/>
        <v>864</v>
      </c>
      <c r="T717">
        <f t="shared" si="360"/>
        <v>0.97940356234041892</v>
      </c>
      <c r="U717">
        <f t="shared" si="365"/>
        <v>864</v>
      </c>
      <c r="EY717">
        <f t="shared" si="359"/>
        <v>0.99917738322691463</v>
      </c>
      <c r="EZ717">
        <f t="shared" si="366"/>
        <v>714</v>
      </c>
      <c r="FO717">
        <f t="shared" si="362"/>
        <v>1</v>
      </c>
      <c r="FP717">
        <f t="shared" si="367"/>
        <v>714</v>
      </c>
      <c r="FW717">
        <f t="shared" si="363"/>
        <v>1</v>
      </c>
      <c r="FX717">
        <f t="shared" si="368"/>
        <v>714</v>
      </c>
    </row>
    <row r="718" spans="6:180" x14ac:dyDescent="0.25">
      <c r="F718">
        <f t="shared" si="361"/>
        <v>0.99998931574187</v>
      </c>
      <c r="G718">
        <f t="shared" si="364"/>
        <v>865</v>
      </c>
      <c r="T718">
        <f t="shared" si="360"/>
        <v>0.97970869118502202</v>
      </c>
      <c r="U718">
        <f t="shared" si="365"/>
        <v>865</v>
      </c>
      <c r="EY718">
        <f t="shared" si="359"/>
        <v>0.99919958818203714</v>
      </c>
      <c r="EZ718">
        <f t="shared" si="366"/>
        <v>715</v>
      </c>
      <c r="FO718">
        <f t="shared" si="362"/>
        <v>1</v>
      </c>
      <c r="FP718">
        <f t="shared" si="367"/>
        <v>715</v>
      </c>
      <c r="FW718">
        <f t="shared" si="363"/>
        <v>1</v>
      </c>
      <c r="FX718">
        <f t="shared" si="368"/>
        <v>715</v>
      </c>
    </row>
    <row r="719" spans="6:180" x14ac:dyDescent="0.25">
      <c r="F719">
        <f t="shared" si="361"/>
        <v>0.99998983008237041</v>
      </c>
      <c r="G719">
        <f t="shared" si="364"/>
        <v>866</v>
      </c>
      <c r="T719">
        <f t="shared" si="360"/>
        <v>0.98000997929870137</v>
      </c>
      <c r="U719">
        <f t="shared" si="365"/>
        <v>866</v>
      </c>
      <c r="EY719">
        <f t="shared" si="359"/>
        <v>0.99922124020721037</v>
      </c>
      <c r="EZ719">
        <f t="shared" si="366"/>
        <v>716</v>
      </c>
      <c r="FO719">
        <f t="shared" si="362"/>
        <v>1</v>
      </c>
      <c r="FP719">
        <f t="shared" si="367"/>
        <v>716</v>
      </c>
      <c r="FW719">
        <f t="shared" si="363"/>
        <v>1</v>
      </c>
      <c r="FX719">
        <f t="shared" si="368"/>
        <v>716</v>
      </c>
    </row>
    <row r="720" spans="6:180" x14ac:dyDescent="0.25">
      <c r="F720">
        <f t="shared" si="361"/>
        <v>0.99999032079192041</v>
      </c>
      <c r="G720">
        <f t="shared" si="364"/>
        <v>867</v>
      </c>
      <c r="T720">
        <f t="shared" si="360"/>
        <v>0.98030746364236254</v>
      </c>
      <c r="U720">
        <f t="shared" si="365"/>
        <v>867</v>
      </c>
      <c r="EY720">
        <f t="shared" si="359"/>
        <v>0.99924235172302822</v>
      </c>
      <c r="EZ720">
        <f t="shared" si="366"/>
        <v>717</v>
      </c>
      <c r="FO720">
        <f t="shared" si="362"/>
        <v>1</v>
      </c>
      <c r="FP720">
        <f t="shared" si="367"/>
        <v>717</v>
      </c>
      <c r="FW720">
        <f t="shared" si="363"/>
        <v>1</v>
      </c>
      <c r="FX720">
        <f t="shared" si="368"/>
        <v>717</v>
      </c>
    </row>
    <row r="721" spans="6:180" x14ac:dyDescent="0.25">
      <c r="F721">
        <f t="shared" si="361"/>
        <v>0.99999078889919013</v>
      </c>
      <c r="G721">
        <f t="shared" si="364"/>
        <v>868</v>
      </c>
      <c r="T721">
        <f t="shared" si="360"/>
        <v>0.98060118099953464</v>
      </c>
      <c r="U721">
        <f t="shared" si="365"/>
        <v>868</v>
      </c>
      <c r="EY721">
        <f t="shared" si="359"/>
        <v>0.99926293490818385</v>
      </c>
      <c r="EZ721">
        <f t="shared" si="366"/>
        <v>718</v>
      </c>
      <c r="FO721">
        <f t="shared" si="362"/>
        <v>1</v>
      </c>
      <c r="FP721">
        <f t="shared" si="367"/>
        <v>718</v>
      </c>
      <c r="FW721">
        <f t="shared" si="363"/>
        <v>1</v>
      </c>
      <c r="FX721">
        <f t="shared" si="368"/>
        <v>718</v>
      </c>
    </row>
    <row r="722" spans="6:180" x14ac:dyDescent="0.25">
      <c r="F722">
        <f t="shared" si="361"/>
        <v>0.99999123539084966</v>
      </c>
      <c r="G722">
        <f t="shared" si="364"/>
        <v>869</v>
      </c>
      <c r="T722">
        <f t="shared" si="360"/>
        <v>0.980891167974417</v>
      </c>
      <c r="U722">
        <f t="shared" si="365"/>
        <v>869</v>
      </c>
      <c r="EY722">
        <f t="shared" si="359"/>
        <v>0.99928300170321172</v>
      </c>
      <c r="EZ722">
        <f t="shared" si="366"/>
        <v>719</v>
      </c>
      <c r="FO722">
        <f t="shared" si="362"/>
        <v>1</v>
      </c>
      <c r="FP722">
        <f t="shared" si="367"/>
        <v>719</v>
      </c>
      <c r="FW722">
        <f t="shared" si="363"/>
        <v>1</v>
      </c>
      <c r="FX722">
        <f t="shared" si="368"/>
        <v>719</v>
      </c>
    </row>
    <row r="723" spans="6:180" x14ac:dyDescent="0.25">
      <c r="F723">
        <f t="shared" si="361"/>
        <v>0.99999166121315242</v>
      </c>
      <c r="G723">
        <f t="shared" si="364"/>
        <v>870</v>
      </c>
      <c r="T723">
        <f t="shared" si="360"/>
        <v>0.98117746098997816</v>
      </c>
      <c r="U723">
        <f t="shared" si="365"/>
        <v>870</v>
      </c>
      <c r="EY723">
        <f t="shared" si="359"/>
        <v>0.9993025638141968</v>
      </c>
      <c r="EZ723">
        <f t="shared" si="366"/>
        <v>720</v>
      </c>
      <c r="FO723">
        <f t="shared" si="362"/>
        <v>1</v>
      </c>
      <c r="FP723">
        <f t="shared" si="367"/>
        <v>720</v>
      </c>
      <c r="FW723">
        <f t="shared" si="363"/>
        <v>1</v>
      </c>
      <c r="FX723">
        <f t="shared" si="368"/>
        <v>720</v>
      </c>
    </row>
    <row r="724" spans="6:180" x14ac:dyDescent="0.25">
      <c r="F724">
        <f t="shared" si="361"/>
        <v>0.99999206727346701</v>
      </c>
      <c r="G724">
        <f t="shared" si="364"/>
        <v>871</v>
      </c>
      <c r="T724">
        <f t="shared" si="360"/>
        <v>0.98146009628610698</v>
      </c>
      <c r="U724">
        <f t="shared" si="365"/>
        <v>871</v>
      </c>
    </row>
    <row r="725" spans="6:180" x14ac:dyDescent="0.25">
      <c r="F725">
        <f t="shared" si="361"/>
        <v>0.99999245444175511</v>
      </c>
      <c r="G725">
        <f t="shared" si="364"/>
        <v>872</v>
      </c>
      <c r="T725">
        <f t="shared" si="360"/>
        <v>0.98173910991781466</v>
      </c>
      <c r="U725">
        <f t="shared" si="365"/>
        <v>872</v>
      </c>
    </row>
    <row r="726" spans="6:180" x14ac:dyDescent="0.25">
      <c r="F726">
        <f t="shared" si="361"/>
        <v>0.99999282355199925</v>
      </c>
      <c r="G726">
        <f t="shared" si="364"/>
        <v>873</v>
      </c>
      <c r="T726">
        <f t="shared" si="360"/>
        <v>0.98201453775348757</v>
      </c>
      <c r="U726">
        <f t="shared" si="365"/>
        <v>873</v>
      </c>
    </row>
    <row r="727" spans="6:180" x14ac:dyDescent="0.25">
      <c r="F727">
        <f t="shared" si="361"/>
        <v>0.99999317540358101</v>
      </c>
      <c r="G727">
        <f t="shared" si="364"/>
        <v>874</v>
      </c>
      <c r="T727">
        <f t="shared" si="360"/>
        <v>0.98228641547319184</v>
      </c>
      <c r="U727">
        <f t="shared" si="365"/>
        <v>874</v>
      </c>
    </row>
    <row r="728" spans="6:180" x14ac:dyDescent="0.25">
      <c r="F728">
        <f t="shared" si="361"/>
        <v>0.99999351076261178</v>
      </c>
      <c r="G728">
        <f t="shared" si="364"/>
        <v>875</v>
      </c>
      <c r="T728">
        <f t="shared" si="360"/>
        <v>0.98255477856702766</v>
      </c>
      <c r="U728">
        <f t="shared" si="365"/>
        <v>875</v>
      </c>
    </row>
    <row r="729" spans="6:180" x14ac:dyDescent="0.25">
      <c r="F729">
        <f t="shared" si="361"/>
        <v>0.99999383036321698</v>
      </c>
      <c r="G729">
        <f t="shared" si="364"/>
        <v>876</v>
      </c>
      <c r="T729">
        <f t="shared" si="360"/>
        <v>0.98281966233353335</v>
      </c>
      <c r="U729">
        <f t="shared" si="365"/>
        <v>876</v>
      </c>
    </row>
    <row r="730" spans="6:180" x14ac:dyDescent="0.25">
      <c r="F730">
        <f t="shared" si="361"/>
        <v>0.99999413490877453</v>
      </c>
      <c r="G730">
        <f t="shared" si="364"/>
        <v>877</v>
      </c>
      <c r="T730">
        <f t="shared" si="360"/>
        <v>0.98308110187814024</v>
      </c>
      <c r="U730">
        <f t="shared" si="365"/>
        <v>877</v>
      </c>
    </row>
    <row r="731" spans="6:180" x14ac:dyDescent="0.25">
      <c r="F731">
        <f t="shared" si="361"/>
        <v>0.99999442507311143</v>
      </c>
      <c r="G731">
        <f t="shared" si="364"/>
        <v>878</v>
      </c>
      <c r="T731">
        <f t="shared" si="360"/>
        <v>0.98333913211167623</v>
      </c>
      <c r="U731">
        <f t="shared" si="365"/>
        <v>878</v>
      </c>
    </row>
    <row r="732" spans="6:180" x14ac:dyDescent="0.25">
      <c r="F732">
        <f t="shared" si="361"/>
        <v>0.99999470150165615</v>
      </c>
      <c r="G732">
        <f t="shared" si="364"/>
        <v>879</v>
      </c>
      <c r="T732">
        <f t="shared" si="360"/>
        <v>0.98359378774891815</v>
      </c>
      <c r="U732">
        <f t="shared" si="365"/>
        <v>879</v>
      </c>
    </row>
    <row r="733" spans="6:180" x14ac:dyDescent="0.25">
      <c r="F733">
        <f t="shared" si="361"/>
        <v>0.99999496481255157</v>
      </c>
      <c r="G733">
        <f t="shared" si="364"/>
        <v>880</v>
      </c>
      <c r="T733">
        <f t="shared" si="360"/>
        <v>0.98384510330719355</v>
      </c>
      <c r="U733">
        <f t="shared" si="365"/>
        <v>880</v>
      </c>
    </row>
    <row r="734" spans="6:180" x14ac:dyDescent="0.25">
      <c r="F734">
        <f t="shared" si="361"/>
        <v>0.99999521559772753</v>
      </c>
      <c r="G734">
        <f t="shared" si="364"/>
        <v>881</v>
      </c>
      <c r="T734">
        <f t="shared" si="360"/>
        <v>0.98409311310503045</v>
      </c>
      <c r="U734">
        <f t="shared" si="365"/>
        <v>881</v>
      </c>
    </row>
    <row r="735" spans="6:180" x14ac:dyDescent="0.25">
      <c r="F735">
        <f t="shared" si="361"/>
        <v>0.99999545442393489</v>
      </c>
      <c r="G735">
        <f t="shared" si="364"/>
        <v>882</v>
      </c>
      <c r="T735">
        <f t="shared" si="360"/>
        <v>0.9843378512608546</v>
      </c>
      <c r="U735">
        <f t="shared" si="365"/>
        <v>882</v>
      </c>
    </row>
    <row r="736" spans="6:180" x14ac:dyDescent="0.25">
      <c r="F736">
        <f t="shared" si="361"/>
        <v>0.99999568183374266</v>
      </c>
      <c r="G736">
        <f t="shared" si="364"/>
        <v>883</v>
      </c>
      <c r="T736">
        <f t="shared" si="360"/>
        <v>0.98457935169173538</v>
      </c>
      <c r="U736">
        <f t="shared" si="365"/>
        <v>883</v>
      </c>
    </row>
    <row r="737" spans="6:21" x14ac:dyDescent="0.25">
      <c r="F737">
        <f t="shared" si="361"/>
        <v>0.99999589834649938</v>
      </c>
      <c r="G737">
        <f t="shared" si="364"/>
        <v>884</v>
      </c>
      <c r="T737">
        <f t="shared" si="360"/>
        <v>0.98481764811217742</v>
      </c>
      <c r="U737">
        <f t="shared" si="365"/>
        <v>884</v>
      </c>
    </row>
    <row r="738" spans="6:21" x14ac:dyDescent="0.25">
      <c r="F738">
        <f t="shared" si="361"/>
        <v>0.99999610445925824</v>
      </c>
      <c r="G738">
        <f t="shared" si="364"/>
        <v>885</v>
      </c>
      <c r="T738">
        <f t="shared" si="360"/>
        <v>0.98505277403296054</v>
      </c>
      <c r="U738">
        <f t="shared" si="365"/>
        <v>885</v>
      </c>
    </row>
    <row r="739" spans="6:21" x14ac:dyDescent="0.25">
      <c r="F739">
        <f t="shared" si="361"/>
        <v>0.99999630064767053</v>
      </c>
      <c r="G739">
        <f t="shared" si="364"/>
        <v>886</v>
      </c>
      <c r="T739">
        <f t="shared" si="360"/>
        <v>0.98528476276002452</v>
      </c>
      <c r="U739">
        <f t="shared" si="365"/>
        <v>886</v>
      </c>
    </row>
    <row r="740" spans="6:21" x14ac:dyDescent="0.25">
      <c r="F740">
        <f t="shared" si="361"/>
        <v>0.99999648736684454</v>
      </c>
      <c r="G740">
        <f t="shared" si="364"/>
        <v>887</v>
      </c>
      <c r="T740">
        <f t="shared" si="360"/>
        <v>0.98551364739340119</v>
      </c>
      <c r="U740">
        <f t="shared" si="365"/>
        <v>887</v>
      </c>
    </row>
    <row r="741" spans="6:21" x14ac:dyDescent="0.25">
      <c r="F741">
        <f t="shared" si="361"/>
        <v>0.99999666505217377</v>
      </c>
      <c r="G741">
        <f t="shared" si="364"/>
        <v>888</v>
      </c>
      <c r="T741">
        <f t="shared" si="360"/>
        <v>0.98573946082619135</v>
      </c>
      <c r="U741">
        <f t="shared" si="365"/>
        <v>888</v>
      </c>
    </row>
    <row r="742" spans="6:21" x14ac:dyDescent="0.25">
      <c r="F742">
        <f t="shared" si="361"/>
        <v>0.9999968341201344</v>
      </c>
      <c r="G742">
        <f t="shared" si="364"/>
        <v>889</v>
      </c>
      <c r="T742">
        <f t="shared" si="360"/>
        <v>0.98596223574358688</v>
      </c>
      <c r="U742">
        <f t="shared" si="365"/>
        <v>889</v>
      </c>
    </row>
    <row r="743" spans="6:21" x14ac:dyDescent="0.25">
      <c r="F743">
        <f t="shared" si="361"/>
        <v>0.99999699496905303</v>
      </c>
      <c r="G743">
        <f t="shared" si="364"/>
        <v>890</v>
      </c>
      <c r="T743">
        <f t="shared" si="360"/>
        <v>0.98618200462193761</v>
      </c>
      <c r="U743">
        <f t="shared" si="365"/>
        <v>890</v>
      </c>
    </row>
    <row r="744" spans="6:21" x14ac:dyDescent="0.25">
      <c r="F744">
        <f t="shared" si="361"/>
        <v>0.99999714797984607</v>
      </c>
      <c r="G744">
        <f t="shared" si="364"/>
        <v>891</v>
      </c>
      <c r="T744">
        <f t="shared" si="360"/>
        <v>0.98639879972786293</v>
      </c>
      <c r="U744">
        <f t="shared" si="365"/>
        <v>891</v>
      </c>
    </row>
    <row r="745" spans="6:21" x14ac:dyDescent="0.25">
      <c r="F745">
        <f t="shared" si="361"/>
        <v>0.99999729351673117</v>
      </c>
      <c r="G745">
        <f t="shared" si="364"/>
        <v>892</v>
      </c>
      <c r="T745">
        <f t="shared" si="360"/>
        <v>0.98661265311740642</v>
      </c>
      <c r="U745">
        <f t="shared" si="365"/>
        <v>892</v>
      </c>
    </row>
    <row r="746" spans="6:21" x14ac:dyDescent="0.25">
      <c r="F746">
        <f t="shared" si="361"/>
        <v>0.99999743192791202</v>
      </c>
      <c r="G746">
        <f t="shared" si="364"/>
        <v>893</v>
      </c>
      <c r="T746">
        <f t="shared" si="360"/>
        <v>0.98682359663523489</v>
      </c>
      <c r="U746">
        <f t="shared" si="365"/>
        <v>893</v>
      </c>
    </row>
    <row r="747" spans="6:21" x14ac:dyDescent="0.25">
      <c r="F747">
        <f t="shared" si="361"/>
        <v>0.99999756354623748</v>
      </c>
      <c r="G747">
        <f t="shared" si="364"/>
        <v>894</v>
      </c>
      <c r="T747">
        <f t="shared" si="360"/>
        <v>0.9870316619138797</v>
      </c>
      <c r="U747">
        <f t="shared" si="365"/>
        <v>894</v>
      </c>
    </row>
    <row r="748" spans="6:21" x14ac:dyDescent="0.25">
      <c r="F748">
        <f t="shared" si="361"/>
        <v>0.99999768868983552</v>
      </c>
      <c r="G748">
        <f t="shared" si="364"/>
        <v>895</v>
      </c>
      <c r="T748">
        <f t="shared" si="360"/>
        <v>0.98723688037302082</v>
      </c>
      <c r="U748">
        <f t="shared" si="365"/>
        <v>895</v>
      </c>
    </row>
    <row r="749" spans="6:21" x14ac:dyDescent="0.25">
      <c r="F749">
        <f t="shared" si="361"/>
        <v>0.99999780766272295</v>
      </c>
      <c r="G749">
        <f t="shared" si="364"/>
        <v>896</v>
      </c>
      <c r="T749">
        <f t="shared" si="360"/>
        <v>0.98743928321881336</v>
      </c>
      <c r="U749">
        <f t="shared" si="365"/>
        <v>896</v>
      </c>
    </row>
    <row r="750" spans="6:21" x14ac:dyDescent="0.25">
      <c r="F750">
        <f t="shared" si="361"/>
        <v>0.99999792075539262</v>
      </c>
      <c r="G750">
        <f t="shared" si="364"/>
        <v>897</v>
      </c>
      <c r="T750">
        <f t="shared" si="360"/>
        <v>0.98763890144325517</v>
      </c>
      <c r="U750">
        <f t="shared" si="365"/>
        <v>897</v>
      </c>
    </row>
    <row r="751" spans="6:21" x14ac:dyDescent="0.25">
      <c r="F751">
        <f t="shared" si="361"/>
        <v>0.99999802824537676</v>
      </c>
      <c r="G751">
        <f t="shared" si="364"/>
        <v>898</v>
      </c>
      <c r="T751">
        <f t="shared" si="360"/>
        <v>0.98783576582359633</v>
      </c>
      <c r="U751">
        <f t="shared" si="365"/>
        <v>898</v>
      </c>
    </row>
    <row r="752" spans="6:21" x14ac:dyDescent="0.25">
      <c r="F752">
        <f t="shared" si="361"/>
        <v>0.99999813039778995</v>
      </c>
      <c r="G752">
        <f t="shared" si="364"/>
        <v>899</v>
      </c>
      <c r="T752">
        <f t="shared" si="360"/>
        <v>0.98802990692178883</v>
      </c>
      <c r="U752">
        <f t="shared" si="365"/>
        <v>899</v>
      </c>
    </row>
    <row r="753" spans="6:21" x14ac:dyDescent="0.25">
      <c r="F753">
        <f t="shared" si="361"/>
        <v>0.99999822746585021</v>
      </c>
      <c r="G753">
        <f t="shared" si="364"/>
        <v>900</v>
      </c>
      <c r="T753">
        <f t="shared" si="360"/>
        <v>0.98822135508397702</v>
      </c>
      <c r="U753">
        <f t="shared" si="365"/>
        <v>900</v>
      </c>
    </row>
    <row r="754" spans="6:21" x14ac:dyDescent="0.25">
      <c r="F754">
        <f t="shared" si="361"/>
        <v>0.99999831969138042</v>
      </c>
      <c r="G754">
        <f t="shared" si="364"/>
        <v>901</v>
      </c>
      <c r="T754">
        <f t="shared" si="360"/>
        <v>0.9884101404400274</v>
      </c>
      <c r="U754">
        <f t="shared" si="365"/>
        <v>901</v>
      </c>
    </row>
    <row r="755" spans="6:21" x14ac:dyDescent="0.25">
      <c r="F755">
        <f t="shared" si="361"/>
        <v>0.99999840730528977</v>
      </c>
      <c r="G755">
        <f t="shared" si="364"/>
        <v>902</v>
      </c>
      <c r="T755">
        <f t="shared" si="360"/>
        <v>0.98859629290309858</v>
      </c>
      <c r="U755">
        <f t="shared" si="365"/>
        <v>902</v>
      </c>
    </row>
    <row r="756" spans="6:21" x14ac:dyDescent="0.25">
      <c r="F756">
        <f t="shared" si="361"/>
        <v>0.99999849052803658</v>
      </c>
      <c r="G756">
        <f t="shared" si="364"/>
        <v>903</v>
      </c>
      <c r="T756">
        <f t="shared" si="360"/>
        <v>0.98877984216924908</v>
      </c>
      <c r="U756">
        <f t="shared" si="365"/>
        <v>903</v>
      </c>
    </row>
    <row r="757" spans="6:21" x14ac:dyDescent="0.25">
      <c r="F757">
        <f t="shared" si="361"/>
        <v>0.99999856957007338</v>
      </c>
      <c r="G757">
        <f t="shared" si="364"/>
        <v>904</v>
      </c>
      <c r="T757">
        <f t="shared" si="360"/>
        <v>0.98896081771708488</v>
      </c>
      <c r="U757">
        <f t="shared" si="365"/>
        <v>904</v>
      </c>
    </row>
    <row r="758" spans="6:21" x14ac:dyDescent="0.25">
      <c r="F758">
        <f t="shared" si="361"/>
        <v>0.99999864463227306</v>
      </c>
      <c r="G758">
        <f t="shared" si="364"/>
        <v>905</v>
      </c>
      <c r="T758">
        <f t="shared" si="360"/>
        <v>0.98913924880744364</v>
      </c>
      <c r="U758">
        <f t="shared" si="365"/>
        <v>905</v>
      </c>
    </row>
    <row r="759" spans="6:21" x14ac:dyDescent="0.25">
      <c r="F759">
        <f t="shared" si="361"/>
        <v>0.99999871590634015</v>
      </c>
      <c r="G759">
        <f t="shared" si="364"/>
        <v>906</v>
      </c>
      <c r="T759">
        <f t="shared" si="360"/>
        <v>0.98931516448311729</v>
      </c>
      <c r="U759">
        <f t="shared" si="365"/>
        <v>906</v>
      </c>
    </row>
    <row r="760" spans="6:21" x14ac:dyDescent="0.25">
      <c r="F760">
        <f t="shared" si="361"/>
        <v>0.999998783575204</v>
      </c>
      <c r="G760">
        <f t="shared" si="364"/>
        <v>907</v>
      </c>
      <c r="T760">
        <f t="shared" si="360"/>
        <v>0.98948859356861196</v>
      </c>
      <c r="U760">
        <f t="shared" si="365"/>
        <v>907</v>
      </c>
    </row>
    <row r="761" spans="6:21" x14ac:dyDescent="0.25">
      <c r="F761">
        <f t="shared" si="361"/>
        <v>0.99999884781339698</v>
      </c>
      <c r="G761">
        <f t="shared" si="364"/>
        <v>908</v>
      </c>
      <c r="T761">
        <f t="shared" si="360"/>
        <v>0.98965956466994298</v>
      </c>
      <c r="U761">
        <f t="shared" si="365"/>
        <v>908</v>
      </c>
    </row>
    <row r="762" spans="6:21" x14ac:dyDescent="0.25">
      <c r="F762">
        <f t="shared" si="361"/>
        <v>0.99999890878741815</v>
      </c>
      <c r="G762">
        <f t="shared" si="364"/>
        <v>909</v>
      </c>
      <c r="T762">
        <f t="shared" si="360"/>
        <v>0.98982810617446759</v>
      </c>
      <c r="U762">
        <f t="shared" si="365"/>
        <v>909</v>
      </c>
    </row>
    <row r="763" spans="6:21" x14ac:dyDescent="0.25">
      <c r="F763">
        <f t="shared" si="361"/>
        <v>0.9999989666560809</v>
      </c>
      <c r="G763">
        <f t="shared" si="364"/>
        <v>910</v>
      </c>
      <c r="T763">
        <f t="shared" si="360"/>
        <v>0.98999424625075272</v>
      </c>
      <c r="U763">
        <f t="shared" si="365"/>
        <v>910</v>
      </c>
    </row>
    <row r="764" spans="6:21" x14ac:dyDescent="0.25">
      <c r="F764">
        <f t="shared" si="361"/>
        <v>0.99999902157084786</v>
      </c>
      <c r="G764">
        <f t="shared" si="364"/>
        <v>911</v>
      </c>
      <c r="T764">
        <f t="shared" si="360"/>
        <v>0.99015801284847715</v>
      </c>
      <c r="U764">
        <f t="shared" si="365"/>
        <v>911</v>
      </c>
    </row>
    <row r="765" spans="6:21" x14ac:dyDescent="0.25">
      <c r="F765">
        <f t="shared" si="361"/>
        <v>0.9999990736761516</v>
      </c>
      <c r="G765">
        <f t="shared" si="364"/>
        <v>912</v>
      </c>
      <c r="T765">
        <f t="shared" si="360"/>
        <v>0.99031943369836972</v>
      </c>
      <c r="U765">
        <f t="shared" si="365"/>
        <v>912</v>
      </c>
    </row>
    <row r="766" spans="6:21" x14ac:dyDescent="0.25">
      <c r="F766">
        <f t="shared" si="361"/>
        <v>0.99999912310970263</v>
      </c>
      <c r="G766">
        <f t="shared" si="364"/>
        <v>913</v>
      </c>
      <c r="T766">
        <f t="shared" si="360"/>
        <v>0.9904785363121803</v>
      </c>
      <c r="U766">
        <f t="shared" si="365"/>
        <v>913</v>
      </c>
    </row>
    <row r="767" spans="6:21" x14ac:dyDescent="0.25">
      <c r="F767">
        <f t="shared" si="361"/>
        <v>0.99999917000278427</v>
      </c>
      <c r="G767">
        <f t="shared" si="364"/>
        <v>914</v>
      </c>
      <c r="T767">
        <f t="shared" si="360"/>
        <v>0.99063534798268538</v>
      </c>
      <c r="U767">
        <f t="shared" si="365"/>
        <v>914</v>
      </c>
    </row>
    <row r="768" spans="6:21" x14ac:dyDescent="0.25">
      <c r="F768">
        <f t="shared" si="361"/>
        <v>0.99999921448053619</v>
      </c>
      <c r="G768">
        <f t="shared" si="364"/>
        <v>915</v>
      </c>
      <c r="T768">
        <f t="shared" si="360"/>
        <v>0.99078989578372667</v>
      </c>
      <c r="U768">
        <f t="shared" si="365"/>
        <v>915</v>
      </c>
    </row>
    <row r="769" spans="6:21" x14ac:dyDescent="0.25">
      <c r="F769">
        <f t="shared" si="361"/>
        <v>0.99999925666222567</v>
      </c>
      <c r="G769">
        <f t="shared" si="364"/>
        <v>916</v>
      </c>
      <c r="T769">
        <f t="shared" si="360"/>
        <v>0.9909422065702822</v>
      </c>
      <c r="U769">
        <f t="shared" si="365"/>
        <v>916</v>
      </c>
    </row>
    <row r="770" spans="6:21" x14ac:dyDescent="0.25">
      <c r="F770">
        <f t="shared" si="361"/>
        <v>0.99999929666150833</v>
      </c>
      <c r="G770">
        <f t="shared" si="364"/>
        <v>917</v>
      </c>
      <c r="T770">
        <f t="shared" si="360"/>
        <v>0.99109230697856932</v>
      </c>
      <c r="U770">
        <f t="shared" si="365"/>
        <v>917</v>
      </c>
    </row>
    <row r="771" spans="6:21" x14ac:dyDescent="0.25">
      <c r="F771">
        <f t="shared" si="361"/>
        <v>0.99999933458667722</v>
      </c>
      <c r="G771">
        <f t="shared" si="364"/>
        <v>918</v>
      </c>
      <c r="T771">
        <f t="shared" ref="T771:T803" si="369">_xlfn.NORM.DIST(U771,$R$3,$S$3,TRUE)</f>
        <v>0.9912402234261809</v>
      </c>
      <c r="U771">
        <f t="shared" si="365"/>
        <v>918</v>
      </c>
    </row>
    <row r="772" spans="6:21" x14ac:dyDescent="0.25">
      <c r="F772">
        <f t="shared" ref="F772:F835" si="370">_xlfn.NORM.DIST(G772,$D$3,$E$3,TRUE)</f>
        <v>0.99999937054090227</v>
      </c>
      <c r="G772">
        <f t="shared" si="364"/>
        <v>919</v>
      </c>
      <c r="T772">
        <f t="shared" si="369"/>
        <v>0.99138598211225049</v>
      </c>
      <c r="U772">
        <f t="shared" si="365"/>
        <v>919</v>
      </c>
    </row>
    <row r="773" spans="6:21" x14ac:dyDescent="0.25">
      <c r="F773">
        <f t="shared" si="370"/>
        <v>0.99999940462245973</v>
      </c>
      <c r="G773">
        <f t="shared" ref="G773:G836" si="371">G772+1</f>
        <v>920</v>
      </c>
      <c r="T773">
        <f t="shared" si="369"/>
        <v>0.99152960901765053</v>
      </c>
      <c r="U773">
        <f t="shared" ref="U773:U837" si="372">U772+1</f>
        <v>920</v>
      </c>
    </row>
    <row r="774" spans="6:21" x14ac:dyDescent="0.25">
      <c r="F774">
        <f t="shared" si="370"/>
        <v>0.99999943692495108</v>
      </c>
      <c r="G774">
        <f t="shared" si="371"/>
        <v>921</v>
      </c>
      <c r="T774">
        <f t="shared" si="369"/>
        <v>0.99167112990521944</v>
      </c>
      <c r="U774">
        <f t="shared" si="372"/>
        <v>921</v>
      </c>
    </row>
    <row r="775" spans="6:21" x14ac:dyDescent="0.25">
      <c r="F775">
        <f t="shared" si="370"/>
        <v>0.99999946753751434</v>
      </c>
      <c r="G775">
        <f t="shared" si="371"/>
        <v>922</v>
      </c>
      <c r="T775">
        <f t="shared" si="369"/>
        <v>0.99181057032001885</v>
      </c>
      <c r="U775">
        <f t="shared" si="372"/>
        <v>922</v>
      </c>
    </row>
    <row r="776" spans="6:21" x14ac:dyDescent="0.25">
      <c r="F776">
        <f t="shared" si="370"/>
        <v>0.99999949654502496</v>
      </c>
      <c r="G776">
        <f t="shared" si="371"/>
        <v>923</v>
      </c>
      <c r="T776">
        <f t="shared" si="369"/>
        <v>0.99194795558962012</v>
      </c>
      <c r="U776">
        <f t="shared" si="372"/>
        <v>923</v>
      </c>
    </row>
    <row r="777" spans="6:21" x14ac:dyDescent="0.25">
      <c r="F777">
        <f t="shared" si="370"/>
        <v>0.99999952402828929</v>
      </c>
      <c r="G777">
        <f t="shared" si="371"/>
        <v>924</v>
      </c>
      <c r="T777">
        <f t="shared" si="369"/>
        <v>0.99208331082442036</v>
      </c>
      <c r="U777">
        <f t="shared" si="372"/>
        <v>924</v>
      </c>
    </row>
    <row r="778" spans="6:21" x14ac:dyDescent="0.25">
      <c r="F778">
        <f t="shared" si="370"/>
        <v>0.99999955006422903</v>
      </c>
      <c r="G778">
        <f t="shared" si="371"/>
        <v>925</v>
      </c>
      <c r="T778">
        <f t="shared" si="369"/>
        <v>0.99221666091798522</v>
      </c>
      <c r="U778">
        <f t="shared" si="372"/>
        <v>925</v>
      </c>
    </row>
    <row r="779" spans="6:21" x14ac:dyDescent="0.25">
      <c r="F779">
        <f t="shared" si="370"/>
        <v>0.99999957472605849</v>
      </c>
      <c r="G779">
        <f t="shared" si="371"/>
        <v>926</v>
      </c>
      <c r="T779">
        <f t="shared" si="369"/>
        <v>0.99234803054742149</v>
      </c>
      <c r="U779">
        <f t="shared" si="372"/>
        <v>926</v>
      </c>
    </row>
    <row r="780" spans="6:21" x14ac:dyDescent="0.25">
      <c r="F780">
        <f t="shared" si="370"/>
        <v>0.99999959808345384</v>
      </c>
      <c r="G780">
        <f t="shared" si="371"/>
        <v>927</v>
      </c>
      <c r="T780">
        <f t="shared" si="369"/>
        <v>0.99247744417377537</v>
      </c>
      <c r="U780">
        <f t="shared" si="372"/>
        <v>927</v>
      </c>
    </row>
    <row r="781" spans="6:21" x14ac:dyDescent="0.25">
      <c r="F781">
        <f t="shared" si="370"/>
        <v>0.99999962020271516</v>
      </c>
      <c r="G781">
        <f t="shared" si="371"/>
        <v>928</v>
      </c>
      <c r="T781">
        <f t="shared" si="369"/>
        <v>0.99260492604245898</v>
      </c>
      <c r="U781">
        <f t="shared" si="372"/>
        <v>928</v>
      </c>
    </row>
    <row r="782" spans="6:21" x14ac:dyDescent="0.25">
      <c r="F782">
        <f t="shared" si="370"/>
        <v>0.99999964114692208</v>
      </c>
      <c r="G782">
        <f t="shared" si="371"/>
        <v>929</v>
      </c>
      <c r="T782">
        <f t="shared" si="369"/>
        <v>0.99273050018370224</v>
      </c>
      <c r="U782">
        <f t="shared" si="372"/>
        <v>929</v>
      </c>
    </row>
    <row r="783" spans="6:21" x14ac:dyDescent="0.25">
      <c r="F783">
        <f t="shared" si="370"/>
        <v>0.99999966097608162</v>
      </c>
      <c r="G783">
        <f t="shared" si="371"/>
        <v>930</v>
      </c>
      <c r="T783">
        <f t="shared" si="369"/>
        <v>0.99285419041303113</v>
      </c>
      <c r="U783">
        <f t="shared" si="372"/>
        <v>930</v>
      </c>
    </row>
    <row r="784" spans="6:21" x14ac:dyDescent="0.25">
      <c r="F784">
        <f t="shared" si="370"/>
        <v>0.99999967974727066</v>
      </c>
      <c r="G784">
        <f t="shared" si="371"/>
        <v>931</v>
      </c>
      <c r="T784">
        <f t="shared" si="369"/>
        <v>0.99297602033177201</v>
      </c>
      <c r="U784">
        <f t="shared" si="372"/>
        <v>931</v>
      </c>
    </row>
    <row r="785" spans="6:21" x14ac:dyDescent="0.25">
      <c r="F785">
        <f t="shared" si="370"/>
        <v>0.99999969751477169</v>
      </c>
      <c r="G785">
        <f t="shared" si="371"/>
        <v>932</v>
      </c>
      <c r="T785">
        <f t="shared" si="369"/>
        <v>0.99309601332757935</v>
      </c>
      <c r="U785">
        <f t="shared" si="372"/>
        <v>932</v>
      </c>
    </row>
    <row r="786" spans="6:21" x14ac:dyDescent="0.25">
      <c r="F786">
        <f t="shared" si="370"/>
        <v>0.99999971433020263</v>
      </c>
      <c r="G786">
        <f t="shared" si="371"/>
        <v>933</v>
      </c>
      <c r="T786">
        <f t="shared" si="369"/>
        <v>0.99321419257498988</v>
      </c>
      <c r="U786">
        <f t="shared" si="372"/>
        <v>933</v>
      </c>
    </row>
    <row r="787" spans="6:21" x14ac:dyDescent="0.25">
      <c r="F787">
        <f t="shared" si="370"/>
        <v>0.99999973024264144</v>
      </c>
      <c r="G787">
        <f t="shared" si="371"/>
        <v>934</v>
      </c>
      <c r="T787">
        <f t="shared" si="369"/>
        <v>0.99333058103599914</v>
      </c>
      <c r="U787">
        <f t="shared" si="372"/>
        <v>934</v>
      </c>
    </row>
    <row r="788" spans="6:21" x14ac:dyDescent="0.25">
      <c r="F788">
        <f t="shared" si="370"/>
        <v>0.99999974529874447</v>
      </c>
      <c r="G788">
        <f t="shared" si="371"/>
        <v>935</v>
      </c>
      <c r="T788">
        <f t="shared" si="369"/>
        <v>0.99344520146066273</v>
      </c>
      <c r="U788">
        <f t="shared" si="372"/>
        <v>935</v>
      </c>
    </row>
    <row r="789" spans="6:21" x14ac:dyDescent="0.25">
      <c r="F789">
        <f t="shared" si="370"/>
        <v>0.99999975954286036</v>
      </c>
      <c r="G789">
        <f t="shared" si="371"/>
        <v>936</v>
      </c>
      <c r="T789">
        <f t="shared" si="369"/>
        <v>0.99355807638771987</v>
      </c>
      <c r="U789">
        <f t="shared" si="372"/>
        <v>936</v>
      </c>
    </row>
    <row r="790" spans="6:21" x14ac:dyDescent="0.25">
      <c r="F790">
        <f t="shared" si="370"/>
        <v>0.99999977301713849</v>
      </c>
      <c r="G790">
        <f t="shared" si="371"/>
        <v>937</v>
      </c>
      <c r="T790">
        <f t="shared" si="369"/>
        <v>0.99366922814524006</v>
      </c>
      <c r="U790">
        <f t="shared" si="372"/>
        <v>937</v>
      </c>
    </row>
    <row r="791" spans="6:21" x14ac:dyDescent="0.25">
      <c r="F791">
        <f t="shared" si="370"/>
        <v>0.99999978576163284</v>
      </c>
      <c r="G791">
        <f t="shared" si="371"/>
        <v>938</v>
      </c>
      <c r="T791">
        <f t="shared" si="369"/>
        <v>0.99377867885129167</v>
      </c>
      <c r="U791">
        <f t="shared" si="372"/>
        <v>938</v>
      </c>
    </row>
    <row r="792" spans="6:21" x14ac:dyDescent="0.25">
      <c r="F792">
        <f t="shared" si="370"/>
        <v>0.99999979781440085</v>
      </c>
      <c r="G792">
        <f t="shared" si="371"/>
        <v>939</v>
      </c>
      <c r="T792">
        <f t="shared" si="369"/>
        <v>0.99388645041463242</v>
      </c>
      <c r="U792">
        <f t="shared" si="372"/>
        <v>939</v>
      </c>
    </row>
    <row r="793" spans="6:21" x14ac:dyDescent="0.25">
      <c r="F793">
        <f t="shared" si="370"/>
        <v>0.99999980921159826</v>
      </c>
      <c r="G793">
        <f t="shared" si="371"/>
        <v>940</v>
      </c>
      <c r="T793">
        <f t="shared" si="369"/>
        <v>0.99399256453542073</v>
      </c>
      <c r="U793">
        <f t="shared" si="372"/>
        <v>940</v>
      </c>
    </row>
    <row r="794" spans="6:21" x14ac:dyDescent="0.25">
      <c r="F794">
        <f t="shared" si="370"/>
        <v>0.99999981998756982</v>
      </c>
      <c r="G794">
        <f t="shared" si="371"/>
        <v>941</v>
      </c>
      <c r="T794">
        <f t="shared" si="369"/>
        <v>0.99409704270594823</v>
      </c>
      <c r="U794">
        <f t="shared" si="372"/>
        <v>941</v>
      </c>
    </row>
    <row r="795" spans="6:21" x14ac:dyDescent="0.25">
      <c r="F795">
        <f t="shared" si="370"/>
        <v>0.99999983017493543</v>
      </c>
      <c r="G795">
        <f t="shared" si="371"/>
        <v>942</v>
      </c>
      <c r="T795">
        <f t="shared" si="369"/>
        <v>0.99419990621139231</v>
      </c>
      <c r="U795">
        <f t="shared" si="372"/>
        <v>942</v>
      </c>
    </row>
    <row r="796" spans="6:21" x14ac:dyDescent="0.25">
      <c r="F796">
        <f t="shared" si="370"/>
        <v>0.99999983980467255</v>
      </c>
      <c r="G796">
        <f t="shared" si="371"/>
        <v>943</v>
      </c>
      <c r="T796">
        <f t="shared" si="369"/>
        <v>0.99430117613058866</v>
      </c>
      <c r="U796">
        <f t="shared" si="372"/>
        <v>943</v>
      </c>
    </row>
    <row r="797" spans="6:21" x14ac:dyDescent="0.25">
      <c r="F797">
        <f t="shared" si="370"/>
        <v>0.99999984890619553</v>
      </c>
      <c r="G797">
        <f t="shared" si="371"/>
        <v>944</v>
      </c>
      <c r="T797">
        <f t="shared" si="369"/>
        <v>0.99440087333682314</v>
      </c>
      <c r="U797">
        <f t="shared" si="372"/>
        <v>944</v>
      </c>
    </row>
    <row r="798" spans="6:21" x14ac:dyDescent="0.25">
      <c r="F798">
        <f t="shared" si="370"/>
        <v>0.99999985750743003</v>
      </c>
      <c r="G798">
        <f t="shared" si="371"/>
        <v>945</v>
      </c>
      <c r="T798">
        <f t="shared" si="369"/>
        <v>0.99449901849864253</v>
      </c>
      <c r="U798">
        <f t="shared" si="372"/>
        <v>945</v>
      </c>
    </row>
    <row r="799" spans="6:21" x14ac:dyDescent="0.25">
      <c r="F799">
        <f t="shared" si="370"/>
        <v>0.99999986563488541</v>
      </c>
      <c r="G799">
        <f t="shared" si="371"/>
        <v>946</v>
      </c>
      <c r="T799">
        <f t="shared" si="369"/>
        <v>0.99459563208068391</v>
      </c>
      <c r="U799">
        <f t="shared" si="372"/>
        <v>946</v>
      </c>
    </row>
    <row r="800" spans="6:21" x14ac:dyDescent="0.25">
      <c r="F800">
        <f t="shared" si="370"/>
        <v>0.99999987331372331</v>
      </c>
      <c r="G800">
        <f t="shared" si="371"/>
        <v>947</v>
      </c>
      <c r="T800">
        <f t="shared" si="369"/>
        <v>0.99469073434452226</v>
      </c>
      <c r="U800">
        <f t="shared" si="372"/>
        <v>947</v>
      </c>
    </row>
    <row r="801" spans="6:21" x14ac:dyDescent="0.25">
      <c r="F801">
        <f t="shared" si="370"/>
        <v>0.99999988056782241</v>
      </c>
      <c r="G801">
        <f t="shared" si="371"/>
        <v>948</v>
      </c>
      <c r="T801">
        <f t="shared" si="369"/>
        <v>0.99478434534953508</v>
      </c>
      <c r="U801">
        <f t="shared" si="372"/>
        <v>948</v>
      </c>
    </row>
    <row r="802" spans="6:21" x14ac:dyDescent="0.25">
      <c r="F802">
        <f t="shared" si="370"/>
        <v>0.99999988741984147</v>
      </c>
      <c r="G802">
        <f t="shared" si="371"/>
        <v>949</v>
      </c>
      <c r="T802">
        <f t="shared" si="369"/>
        <v>0.994876484953785</v>
      </c>
      <c r="U802">
        <f t="shared" si="372"/>
        <v>949</v>
      </c>
    </row>
    <row r="803" spans="6:21" x14ac:dyDescent="0.25">
      <c r="F803">
        <f t="shared" si="370"/>
        <v>0.99999989389127841</v>
      </c>
      <c r="G803">
        <f t="shared" si="371"/>
        <v>950</v>
      </c>
      <c r="T803">
        <f t="shared" si="369"/>
        <v>0.99496717281491831</v>
      </c>
      <c r="U803">
        <f t="shared" si="372"/>
        <v>950</v>
      </c>
    </row>
    <row r="804" spans="6:21" x14ac:dyDescent="0.25">
      <c r="F804">
        <f t="shared" si="370"/>
        <v>0.99999990000252748</v>
      </c>
      <c r="G804">
        <f t="shared" si="371"/>
        <v>951</v>
      </c>
      <c r="T804">
        <f t="shared" ref="T804:T853" si="373">_xlfn.NORM.DIST(U804,$R$3,$S$3,TRUE)</f>
        <v>0.99505642839108033</v>
      </c>
      <c r="U804">
        <f t="shared" si="372"/>
        <v>951</v>
      </c>
    </row>
    <row r="805" spans="6:21" x14ac:dyDescent="0.25">
      <c r="F805">
        <f t="shared" si="370"/>
        <v>0.99999990577293285</v>
      </c>
      <c r="G805">
        <f t="shared" si="371"/>
        <v>952</v>
      </c>
      <c r="T805">
        <f t="shared" si="373"/>
        <v>0.99514427094184654</v>
      </c>
      <c r="U805">
        <f t="shared" si="372"/>
        <v>952</v>
      </c>
    </row>
    <row r="806" spans="6:21" x14ac:dyDescent="0.25">
      <c r="F806">
        <f t="shared" si="370"/>
        <v>0.99999991122084075</v>
      </c>
      <c r="G806">
        <f t="shared" si="371"/>
        <v>953</v>
      </c>
      <c r="T806">
        <f t="shared" si="373"/>
        <v>0.99523071952916908</v>
      </c>
      <c r="U806">
        <f t="shared" si="372"/>
        <v>953</v>
      </c>
    </row>
    <row r="807" spans="6:21" x14ac:dyDescent="0.25">
      <c r="F807">
        <f t="shared" si="370"/>
        <v>0.99999991636364838</v>
      </c>
      <c r="G807">
        <f t="shared" si="371"/>
        <v>954</v>
      </c>
      <c r="T807">
        <f t="shared" si="373"/>
        <v>0.99531579301833828</v>
      </c>
      <c r="U807">
        <f t="shared" si="372"/>
        <v>954</v>
      </c>
    </row>
    <row r="808" spans="6:21" x14ac:dyDescent="0.25">
      <c r="F808">
        <f t="shared" si="370"/>
        <v>0.99999992121785086</v>
      </c>
      <c r="G808">
        <f t="shared" si="371"/>
        <v>955</v>
      </c>
      <c r="T808">
        <f t="shared" si="373"/>
        <v>0.9953995100789591</v>
      </c>
      <c r="U808">
        <f t="shared" si="372"/>
        <v>955</v>
      </c>
    </row>
    <row r="809" spans="6:21" x14ac:dyDescent="0.25">
      <c r="F809">
        <f t="shared" si="370"/>
        <v>0.99999992579908603</v>
      </c>
      <c r="G809">
        <f t="shared" si="371"/>
        <v>956</v>
      </c>
      <c r="T809">
        <f t="shared" si="373"/>
        <v>0.99548188918594083</v>
      </c>
      <c r="U809">
        <f t="shared" si="372"/>
        <v>956</v>
      </c>
    </row>
    <row r="810" spans="6:21" x14ac:dyDescent="0.25">
      <c r="F810">
        <f t="shared" si="370"/>
        <v>0.99999993012217692</v>
      </c>
      <c r="G810">
        <f t="shared" si="371"/>
        <v>957</v>
      </c>
      <c r="T810">
        <f t="shared" si="373"/>
        <v>0.99556294862050176</v>
      </c>
      <c r="U810">
        <f t="shared" si="372"/>
        <v>957</v>
      </c>
    </row>
    <row r="811" spans="6:21" x14ac:dyDescent="0.25">
      <c r="F811">
        <f t="shared" si="370"/>
        <v>0.99999993420117272</v>
      </c>
      <c r="G811">
        <f t="shared" si="371"/>
        <v>958</v>
      </c>
      <c r="T811">
        <f t="shared" si="373"/>
        <v>0.99564270647118669</v>
      </c>
      <c r="U811">
        <f t="shared" si="372"/>
        <v>958</v>
      </c>
    </row>
    <row r="812" spans="6:21" x14ac:dyDescent="0.25">
      <c r="F812">
        <f t="shared" si="370"/>
        <v>0.99999993804938669</v>
      </c>
      <c r="G812">
        <f t="shared" si="371"/>
        <v>959</v>
      </c>
      <c r="T812">
        <f t="shared" si="373"/>
        <v>0.9957211806348969</v>
      </c>
      <c r="U812">
        <f t="shared" si="372"/>
        <v>959</v>
      </c>
    </row>
    <row r="813" spans="6:21" x14ac:dyDescent="0.25">
      <c r="F813">
        <f t="shared" si="370"/>
        <v>0.99999994167943385</v>
      </c>
      <c r="G813">
        <f t="shared" si="371"/>
        <v>960</v>
      </c>
      <c r="T813">
        <f t="shared" si="373"/>
        <v>0.99579838881793348</v>
      </c>
      <c r="U813">
        <f t="shared" si="372"/>
        <v>960</v>
      </c>
    </row>
    <row r="814" spans="6:21" x14ac:dyDescent="0.25">
      <c r="F814">
        <f t="shared" si="370"/>
        <v>0.99999994510326562</v>
      </c>
      <c r="G814">
        <f t="shared" si="371"/>
        <v>961</v>
      </c>
      <c r="T814">
        <f t="shared" si="373"/>
        <v>0.99587434853705259</v>
      </c>
      <c r="U814">
        <f t="shared" si="372"/>
        <v>961</v>
      </c>
    </row>
    <row r="815" spans="6:21" x14ac:dyDescent="0.25">
      <c r="F815">
        <f t="shared" si="370"/>
        <v>0.99999994833220318</v>
      </c>
      <c r="G815">
        <f t="shared" si="371"/>
        <v>962</v>
      </c>
      <c r="T815">
        <f t="shared" si="373"/>
        <v>0.99594907712053171</v>
      </c>
      <c r="U815">
        <f t="shared" si="372"/>
        <v>962</v>
      </c>
    </row>
    <row r="816" spans="6:21" x14ac:dyDescent="0.25">
      <c r="F816">
        <f t="shared" si="370"/>
        <v>0.99999995137696951</v>
      </c>
      <c r="G816">
        <f t="shared" si="371"/>
        <v>963</v>
      </c>
      <c r="T816">
        <f t="shared" si="373"/>
        <v>0.99602259170924867</v>
      </c>
      <c r="U816">
        <f t="shared" si="372"/>
        <v>963</v>
      </c>
    </row>
    <row r="817" spans="6:21" x14ac:dyDescent="0.25">
      <c r="F817">
        <f t="shared" si="370"/>
        <v>0.99999995424771959</v>
      </c>
      <c r="G817">
        <f t="shared" si="371"/>
        <v>964</v>
      </c>
      <c r="T817">
        <f t="shared" si="373"/>
        <v>0.99609490925777044</v>
      </c>
      <c r="U817">
        <f t="shared" si="372"/>
        <v>964</v>
      </c>
    </row>
    <row r="818" spans="6:21" x14ac:dyDescent="0.25">
      <c r="F818">
        <f t="shared" si="370"/>
        <v>0.99999995695406907</v>
      </c>
      <c r="G818">
        <f t="shared" si="371"/>
        <v>965</v>
      </c>
      <c r="T818">
        <f t="shared" si="373"/>
        <v>0.99616604653545293</v>
      </c>
      <c r="U818">
        <f t="shared" si="372"/>
        <v>965</v>
      </c>
    </row>
    <row r="819" spans="6:21" x14ac:dyDescent="0.25">
      <c r="F819">
        <f t="shared" si="370"/>
        <v>0.99999995950512199</v>
      </c>
      <c r="G819">
        <f t="shared" si="371"/>
        <v>966</v>
      </c>
      <c r="T819">
        <f t="shared" si="373"/>
        <v>0.99623602012755097</v>
      </c>
      <c r="U819">
        <f t="shared" si="372"/>
        <v>966</v>
      </c>
    </row>
    <row r="820" spans="6:21" x14ac:dyDescent="0.25">
      <c r="F820">
        <f t="shared" si="370"/>
        <v>0.99999996190949658</v>
      </c>
      <c r="G820">
        <f t="shared" si="371"/>
        <v>967</v>
      </c>
      <c r="T820">
        <f t="shared" si="373"/>
        <v>0.99630484643633843</v>
      </c>
      <c r="U820">
        <f t="shared" si="372"/>
        <v>967</v>
      </c>
    </row>
    <row r="821" spans="6:21" x14ac:dyDescent="0.25">
      <c r="F821">
        <f t="shared" si="370"/>
        <v>0.99999996417535053</v>
      </c>
      <c r="G821">
        <f t="shared" si="371"/>
        <v>968</v>
      </c>
      <c r="T821">
        <f t="shared" si="373"/>
        <v>0.99637254168223754</v>
      </c>
      <c r="U821">
        <f t="shared" si="372"/>
        <v>968</v>
      </c>
    </row>
    <row r="822" spans="6:21" x14ac:dyDescent="0.25">
      <c r="F822">
        <f t="shared" si="370"/>
        <v>0.999999966310404</v>
      </c>
      <c r="G822">
        <f t="shared" si="371"/>
        <v>969</v>
      </c>
      <c r="T822">
        <f t="shared" si="373"/>
        <v>0.99643912190495665</v>
      </c>
      <c r="U822">
        <f t="shared" si="372"/>
        <v>969</v>
      </c>
    </row>
    <row r="823" spans="6:21" x14ac:dyDescent="0.25">
      <c r="F823">
        <f t="shared" si="370"/>
        <v>0.9999999683219627</v>
      </c>
      <c r="G823">
        <f t="shared" si="371"/>
        <v>970</v>
      </c>
      <c r="T823">
        <f t="shared" si="373"/>
        <v>0.99650460296463816</v>
      </c>
      <c r="U823">
        <f t="shared" si="372"/>
        <v>970</v>
      </c>
    </row>
    <row r="824" spans="6:21" x14ac:dyDescent="0.25">
      <c r="F824">
        <f t="shared" si="370"/>
        <v>0.99999997021693887</v>
      </c>
      <c r="G824">
        <f t="shared" si="371"/>
        <v>971</v>
      </c>
      <c r="T824">
        <f t="shared" si="373"/>
        <v>0.99656900054301345</v>
      </c>
      <c r="U824">
        <f t="shared" si="372"/>
        <v>971</v>
      </c>
    </row>
    <row r="825" spans="6:21" x14ac:dyDescent="0.25">
      <c r="F825">
        <f t="shared" si="370"/>
        <v>0.99999997200187163</v>
      </c>
      <c r="G825">
        <f t="shared" si="371"/>
        <v>972</v>
      </c>
      <c r="T825">
        <f t="shared" si="373"/>
        <v>0.99663233014456676</v>
      </c>
      <c r="U825">
        <f t="shared" si="372"/>
        <v>972</v>
      </c>
    </row>
    <row r="826" spans="6:21" x14ac:dyDescent="0.25">
      <c r="F826">
        <f t="shared" si="370"/>
        <v>0.99999997368294646</v>
      </c>
      <c r="G826">
        <f t="shared" si="371"/>
        <v>973</v>
      </c>
      <c r="T826">
        <f t="shared" si="373"/>
        <v>0.99669460709770585</v>
      </c>
      <c r="U826">
        <f t="shared" si="372"/>
        <v>973</v>
      </c>
    </row>
    <row r="827" spans="6:21" x14ac:dyDescent="0.25">
      <c r="F827">
        <f t="shared" si="370"/>
        <v>0.99999997526601381</v>
      </c>
      <c r="G827">
        <f t="shared" si="371"/>
        <v>974</v>
      </c>
      <c r="T827">
        <f t="shared" si="373"/>
        <v>0.99675584655594096</v>
      </c>
      <c r="U827">
        <f t="shared" si="372"/>
        <v>974</v>
      </c>
    </row>
    <row r="828" spans="6:21" x14ac:dyDescent="0.25">
      <c r="F828">
        <f t="shared" si="370"/>
        <v>0.99999997675660568</v>
      </c>
      <c r="G828">
        <f t="shared" si="371"/>
        <v>975</v>
      </c>
      <c r="T828">
        <f t="shared" si="373"/>
        <v>0.99681606349906982</v>
      </c>
      <c r="U828">
        <f t="shared" si="372"/>
        <v>975</v>
      </c>
    </row>
    <row r="829" spans="6:21" x14ac:dyDescent="0.25">
      <c r="F829">
        <f t="shared" si="370"/>
        <v>0.99999997815995323</v>
      </c>
      <c r="G829">
        <f t="shared" si="371"/>
        <v>976</v>
      </c>
      <c r="T829">
        <f t="shared" si="373"/>
        <v>0.99687527273436982</v>
      </c>
      <c r="U829">
        <f t="shared" si="372"/>
        <v>976</v>
      </c>
    </row>
    <row r="830" spans="6:21" x14ac:dyDescent="0.25">
      <c r="F830">
        <f t="shared" si="370"/>
        <v>0.99999997948100183</v>
      </c>
      <c r="G830">
        <f t="shared" si="371"/>
        <v>977</v>
      </c>
      <c r="T830">
        <f t="shared" si="373"/>
        <v>0.99693348889779621</v>
      </c>
      <c r="U830">
        <f t="shared" si="372"/>
        <v>977</v>
      </c>
    </row>
    <row r="831" spans="6:21" x14ac:dyDescent="0.25">
      <c r="F831">
        <f t="shared" si="370"/>
        <v>0.99999998072442642</v>
      </c>
      <c r="G831">
        <f t="shared" si="371"/>
        <v>978</v>
      </c>
      <c r="T831">
        <f t="shared" si="373"/>
        <v>0.99699072645518649</v>
      </c>
      <c r="U831">
        <f t="shared" si="372"/>
        <v>978</v>
      </c>
    </row>
    <row r="832" spans="6:21" x14ac:dyDescent="0.25">
      <c r="F832">
        <f t="shared" si="370"/>
        <v>0.99999998189464556</v>
      </c>
      <c r="G832">
        <f t="shared" si="371"/>
        <v>979</v>
      </c>
      <c r="T832">
        <f t="shared" si="373"/>
        <v>0.99704699970347022</v>
      </c>
      <c r="U832">
        <f t="shared" si="372"/>
        <v>979</v>
      </c>
    </row>
    <row r="833" spans="6:21" x14ac:dyDescent="0.25">
      <c r="F833">
        <f t="shared" si="370"/>
        <v>0.99999998299583492</v>
      </c>
      <c r="G833">
        <f t="shared" si="371"/>
        <v>980</v>
      </c>
      <c r="T833">
        <f t="shared" si="373"/>
        <v>0.99710232277188426</v>
      </c>
      <c r="U833">
        <f t="shared" si="372"/>
        <v>980</v>
      </c>
    </row>
    <row r="834" spans="6:21" x14ac:dyDescent="0.25">
      <c r="F834">
        <f t="shared" si="370"/>
        <v>0.99999998403194035</v>
      </c>
      <c r="G834">
        <f t="shared" si="371"/>
        <v>981</v>
      </c>
      <c r="T834">
        <f t="shared" si="373"/>
        <v>0.99715670962319247</v>
      </c>
      <c r="U834">
        <f t="shared" si="372"/>
        <v>981</v>
      </c>
    </row>
    <row r="835" spans="6:21" x14ac:dyDescent="0.25">
      <c r="F835">
        <f t="shared" si="370"/>
        <v>0.99999998500668974</v>
      </c>
      <c r="G835">
        <f t="shared" si="371"/>
        <v>982</v>
      </c>
      <c r="T835">
        <f t="shared" si="373"/>
        <v>0.99721017405491119</v>
      </c>
      <c r="U835">
        <f t="shared" si="372"/>
        <v>982</v>
      </c>
    </row>
    <row r="836" spans="6:21" x14ac:dyDescent="0.25">
      <c r="F836">
        <f t="shared" ref="F836:F853" si="374">_xlfn.NORM.DIST(G836,$D$3,$E$3,TRUE)</f>
        <v>0.99999998592360473</v>
      </c>
      <c r="G836">
        <f t="shared" si="371"/>
        <v>983</v>
      </c>
      <c r="T836">
        <f t="shared" si="373"/>
        <v>0.99726272970053798</v>
      </c>
      <c r="U836">
        <f t="shared" si="372"/>
        <v>983</v>
      </c>
    </row>
    <row r="837" spans="6:21" x14ac:dyDescent="0.25">
      <c r="F837">
        <f t="shared" si="374"/>
        <v>0.99999998678601165</v>
      </c>
      <c r="G837">
        <f t="shared" ref="G837:G853" si="375">G836+1</f>
        <v>984</v>
      </c>
      <c r="T837">
        <f>_xlfn.NORM.DIST(U837,$R$3,$S$3,TRUE)</f>
        <v>0.99731439003078481</v>
      </c>
      <c r="U837">
        <f t="shared" si="372"/>
        <v>984</v>
      </c>
    </row>
    <row r="838" spans="6:21" x14ac:dyDescent="0.25">
      <c r="F838">
        <f t="shared" si="374"/>
        <v>0.99999998759705211</v>
      </c>
      <c r="G838">
        <f t="shared" si="375"/>
        <v>985</v>
      </c>
      <c r="T838">
        <f t="shared" si="373"/>
        <v>0.99736516835481492</v>
      </c>
      <c r="U838">
        <f t="shared" ref="U838:U853" si="376">U837+1</f>
        <v>985</v>
      </c>
    </row>
    <row r="839" spans="6:21" x14ac:dyDescent="0.25">
      <c r="F839">
        <f t="shared" si="374"/>
        <v>0.99999998835969273</v>
      </c>
      <c r="G839">
        <f t="shared" si="375"/>
        <v>986</v>
      </c>
      <c r="T839">
        <f t="shared" si="373"/>
        <v>0.99741507782148375</v>
      </c>
      <c r="U839">
        <f t="shared" si="376"/>
        <v>986</v>
      </c>
    </row>
    <row r="840" spans="6:21" x14ac:dyDescent="0.25">
      <c r="F840">
        <f t="shared" si="374"/>
        <v>0.99999998907673426</v>
      </c>
      <c r="G840">
        <f t="shared" si="375"/>
        <v>987</v>
      </c>
      <c r="T840">
        <f t="shared" si="373"/>
        <v>0.99746413142058166</v>
      </c>
      <c r="U840">
        <f t="shared" si="376"/>
        <v>987</v>
      </c>
    </row>
    <row r="841" spans="6:21" x14ac:dyDescent="0.25">
      <c r="F841">
        <f t="shared" si="374"/>
        <v>0.99999998975082116</v>
      </c>
      <c r="G841">
        <f t="shared" si="375"/>
        <v>988</v>
      </c>
      <c r="T841">
        <f t="shared" si="373"/>
        <v>0.9975123419840809</v>
      </c>
      <c r="U841">
        <f t="shared" si="376"/>
        <v>988</v>
      </c>
    </row>
    <row r="842" spans="6:21" x14ac:dyDescent="0.25">
      <c r="F842">
        <f t="shared" si="374"/>
        <v>0.99999999038444942</v>
      </c>
      <c r="G842">
        <f t="shared" si="375"/>
        <v>989</v>
      </c>
      <c r="T842">
        <f t="shared" si="373"/>
        <v>0.99755972218738453</v>
      </c>
      <c r="U842">
        <f t="shared" si="376"/>
        <v>989</v>
      </c>
    </row>
    <row r="843" spans="6:21" x14ac:dyDescent="0.25">
      <c r="F843">
        <f t="shared" si="374"/>
        <v>0.99999999097997472</v>
      </c>
      <c r="G843">
        <f t="shared" si="375"/>
        <v>990</v>
      </c>
      <c r="T843">
        <f t="shared" si="373"/>
        <v>0.9976062845505772</v>
      </c>
      <c r="U843">
        <f t="shared" si="376"/>
        <v>990</v>
      </c>
    </row>
    <row r="844" spans="6:21" x14ac:dyDescent="0.25">
      <c r="F844">
        <f t="shared" si="374"/>
        <v>0.99999999153962027</v>
      </c>
      <c r="G844">
        <f t="shared" si="375"/>
        <v>991</v>
      </c>
      <c r="T844">
        <f t="shared" si="373"/>
        <v>0.99765204143967889</v>
      </c>
      <c r="U844">
        <f t="shared" si="376"/>
        <v>991</v>
      </c>
    </row>
    <row r="845" spans="6:21" x14ac:dyDescent="0.25">
      <c r="F845">
        <f t="shared" si="374"/>
        <v>0.99999999206548373</v>
      </c>
      <c r="G845">
        <f t="shared" si="375"/>
        <v>992</v>
      </c>
      <c r="T845">
        <f t="shared" si="373"/>
        <v>0.99769700506789993</v>
      </c>
      <c r="U845">
        <f t="shared" si="376"/>
        <v>992</v>
      </c>
    </row>
    <row r="846" spans="6:21" x14ac:dyDescent="0.25">
      <c r="F846">
        <f t="shared" si="374"/>
        <v>0.99999999255954397</v>
      </c>
      <c r="G846">
        <f t="shared" si="375"/>
        <v>993</v>
      </c>
      <c r="T846">
        <f t="shared" si="373"/>
        <v>0.99774118749689722</v>
      </c>
      <c r="U846">
        <f t="shared" si="376"/>
        <v>993</v>
      </c>
    </row>
    <row r="847" spans="6:21" x14ac:dyDescent="0.25">
      <c r="F847">
        <f t="shared" si="374"/>
        <v>0.99999999302366804</v>
      </c>
      <c r="G847">
        <f t="shared" si="375"/>
        <v>994</v>
      </c>
      <c r="T847">
        <f>_xlfn.NORM.DIST(U847,$R$3,$S$3,TRUE)</f>
        <v>0.99778460063803198</v>
      </c>
      <c r="U847">
        <f t="shared" si="376"/>
        <v>994</v>
      </c>
    </row>
    <row r="848" spans="6:21" x14ac:dyDescent="0.25">
      <c r="F848">
        <f t="shared" si="374"/>
        <v>0.99999999345961654</v>
      </c>
      <c r="G848">
        <f t="shared" si="375"/>
        <v>995</v>
      </c>
      <c r="T848">
        <f t="shared" si="373"/>
        <v>0.99782725625362834</v>
      </c>
      <c r="U848">
        <f t="shared" si="376"/>
        <v>995</v>
      </c>
    </row>
    <row r="849" spans="6:21" x14ac:dyDescent="0.25">
      <c r="F849">
        <f t="shared" si="374"/>
        <v>0.99999999386905003</v>
      </c>
      <c r="G849">
        <f t="shared" si="375"/>
        <v>996</v>
      </c>
      <c r="T849">
        <f t="shared" si="373"/>
        <v>0.99786916595823327</v>
      </c>
      <c r="U849">
        <f t="shared" si="376"/>
        <v>996</v>
      </c>
    </row>
    <row r="850" spans="6:21" x14ac:dyDescent="0.25">
      <c r="F850">
        <f t="shared" si="374"/>
        <v>0.99999999425353447</v>
      </c>
      <c r="G850">
        <f t="shared" si="375"/>
        <v>997</v>
      </c>
      <c r="T850">
        <f t="shared" si="373"/>
        <v>0.99791034121987543</v>
      </c>
      <c r="U850">
        <f t="shared" si="376"/>
        <v>997</v>
      </c>
    </row>
    <row r="851" spans="6:21" x14ac:dyDescent="0.25">
      <c r="F851">
        <f t="shared" si="374"/>
        <v>0.99999999461454614</v>
      </c>
      <c r="G851">
        <f t="shared" si="375"/>
        <v>998</v>
      </c>
      <c r="T851">
        <f t="shared" si="373"/>
        <v>0.99795079336132586</v>
      </c>
      <c r="U851">
        <f t="shared" si="376"/>
        <v>998</v>
      </c>
    </row>
    <row r="852" spans="6:21" x14ac:dyDescent="0.25">
      <c r="F852">
        <f t="shared" si="374"/>
        <v>0.99999999495347669</v>
      </c>
      <c r="G852">
        <f t="shared" si="375"/>
        <v>999</v>
      </c>
      <c r="T852">
        <f t="shared" si="373"/>
        <v>0.9979905335613577</v>
      </c>
      <c r="U852">
        <f t="shared" si="376"/>
        <v>999</v>
      </c>
    </row>
    <row r="853" spans="6:21" x14ac:dyDescent="0.25">
      <c r="F853">
        <f t="shared" si="374"/>
        <v>0.99999999527163808</v>
      </c>
      <c r="G853">
        <f t="shared" si="375"/>
        <v>1000</v>
      </c>
      <c r="T853">
        <f t="shared" si="373"/>
        <v>0.99802957285600569</v>
      </c>
      <c r="U853">
        <f t="shared" si="376"/>
        <v>1000</v>
      </c>
    </row>
  </sheetData>
  <sortState xmlns:xlrd2="http://schemas.microsoft.com/office/spreadsheetml/2017/richdata2" ref="CQ2:CQ270">
    <sortCondition ref="CQ2:CQ27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FB48-AF77-4DF1-8654-FE4BB6C67757}">
  <dimension ref="A2:AZ770"/>
  <sheetViews>
    <sheetView tabSelected="1" zoomScale="75" zoomScaleNormal="75" workbookViewId="0">
      <selection activeCell="AD12" sqref="AD12"/>
    </sheetView>
  </sheetViews>
  <sheetFormatPr defaultRowHeight="15" x14ac:dyDescent="0.25"/>
  <cols>
    <col min="14" max="14" width="13.5703125" customWidth="1"/>
    <col min="15" max="15" width="11.7109375" customWidth="1"/>
    <col min="17" max="17" width="12.5703125" customWidth="1"/>
    <col min="23" max="23" width="18" bestFit="1" customWidth="1"/>
    <col min="24" max="24" width="10.28515625" customWidth="1"/>
    <col min="31" max="31" width="17.7109375" customWidth="1"/>
    <col min="36" max="36" width="14.140625" customWidth="1"/>
  </cols>
  <sheetData>
    <row r="2" spans="17:50" x14ac:dyDescent="0.25">
      <c r="U2" t="s">
        <v>379</v>
      </c>
      <c r="AE2" t="s">
        <v>143</v>
      </c>
      <c r="AH2" t="s">
        <v>144</v>
      </c>
    </row>
    <row r="3" spans="17:50" x14ac:dyDescent="0.25">
      <c r="U3" t="s">
        <v>380</v>
      </c>
      <c r="V3" t="s">
        <v>381</v>
      </c>
      <c r="W3" t="s">
        <v>382</v>
      </c>
      <c r="X3" t="s">
        <v>316</v>
      </c>
      <c r="AE3">
        <v>1</v>
      </c>
      <c r="AF3">
        <v>0.1</v>
      </c>
      <c r="AH3">
        <v>0.1</v>
      </c>
      <c r="AI3">
        <v>0.1</v>
      </c>
    </row>
    <row r="4" spans="17:50" x14ac:dyDescent="0.25">
      <c r="U4" s="2">
        <v>537.23</v>
      </c>
      <c r="V4" s="2">
        <v>80.489999999999995</v>
      </c>
      <c r="W4" t="s">
        <v>268</v>
      </c>
      <c r="X4" t="s">
        <v>354</v>
      </c>
      <c r="Y4" t="s">
        <v>398</v>
      </c>
      <c r="AD4" s="2"/>
      <c r="AE4">
        <v>1</v>
      </c>
      <c r="AF4">
        <v>0.2</v>
      </c>
      <c r="AH4">
        <v>1</v>
      </c>
      <c r="AI4">
        <v>0.1</v>
      </c>
    </row>
    <row r="5" spans="17:50" x14ac:dyDescent="0.25">
      <c r="U5" s="2">
        <v>307.99120465277781</v>
      </c>
      <c r="V5" s="2">
        <v>71.565416666666664</v>
      </c>
      <c r="W5" t="s">
        <v>268</v>
      </c>
      <c r="X5" t="s">
        <v>354</v>
      </c>
      <c r="Y5" t="s">
        <v>399</v>
      </c>
      <c r="AD5" s="2"/>
      <c r="AE5">
        <v>1</v>
      </c>
      <c r="AF5">
        <v>0.30000000000000004</v>
      </c>
      <c r="AH5">
        <v>2</v>
      </c>
      <c r="AI5">
        <v>0.1</v>
      </c>
    </row>
    <row r="6" spans="17:50" x14ac:dyDescent="0.25">
      <c r="Q6" t="s">
        <v>389</v>
      </c>
      <c r="U6" s="2">
        <v>502.88</v>
      </c>
      <c r="V6" s="2">
        <v>85.13</v>
      </c>
      <c r="W6" t="s">
        <v>268</v>
      </c>
      <c r="X6" t="s">
        <v>354</v>
      </c>
      <c r="Y6" t="s">
        <v>400</v>
      </c>
      <c r="AD6" s="2"/>
      <c r="AE6">
        <v>1</v>
      </c>
      <c r="AF6">
        <v>0.4</v>
      </c>
      <c r="AH6">
        <v>3</v>
      </c>
      <c r="AI6">
        <v>0.1</v>
      </c>
    </row>
    <row r="7" spans="17:50" x14ac:dyDescent="0.25">
      <c r="Q7" t="s">
        <v>268</v>
      </c>
      <c r="R7">
        <f>COUNT(U4:U9)</f>
        <v>6</v>
      </c>
      <c r="U7" s="2">
        <v>560.30999999999995</v>
      </c>
      <c r="V7" s="2">
        <v>85.44</v>
      </c>
      <c r="W7" t="s">
        <v>268</v>
      </c>
      <c r="X7" t="s">
        <v>354</v>
      </c>
      <c r="Y7" t="s">
        <v>401</v>
      </c>
      <c r="AD7" s="2"/>
      <c r="AE7">
        <v>1</v>
      </c>
      <c r="AF7">
        <v>0.5</v>
      </c>
      <c r="AH7">
        <v>4</v>
      </c>
      <c r="AI7">
        <v>0.1</v>
      </c>
    </row>
    <row r="8" spans="17:50" x14ac:dyDescent="0.25">
      <c r="Q8" t="s">
        <v>299</v>
      </c>
      <c r="R8">
        <f>COUNT(U10:U18)</f>
        <v>9</v>
      </c>
      <c r="U8" s="2">
        <v>493.18</v>
      </c>
      <c r="V8" s="68">
        <v>74.010000000000005</v>
      </c>
      <c r="W8" t="s">
        <v>268</v>
      </c>
      <c r="X8" t="s">
        <v>354</v>
      </c>
      <c r="Y8" t="s">
        <v>402</v>
      </c>
      <c r="AD8" s="2"/>
      <c r="AE8">
        <v>1</v>
      </c>
      <c r="AF8">
        <v>0.60000000000000009</v>
      </c>
      <c r="AH8">
        <v>5</v>
      </c>
      <c r="AI8">
        <v>0.1</v>
      </c>
      <c r="AJ8" s="65"/>
      <c r="AK8" s="65"/>
      <c r="AL8" s="65"/>
      <c r="AM8" s="65"/>
      <c r="AN8" s="65"/>
      <c r="AO8" s="65"/>
      <c r="AP8" s="65"/>
      <c r="AQ8" s="65"/>
    </row>
    <row r="9" spans="17:50" x14ac:dyDescent="0.25">
      <c r="Q9" t="s">
        <v>141</v>
      </c>
      <c r="R9">
        <f>COUNT(U19:U28)</f>
        <v>10</v>
      </c>
      <c r="U9" s="2">
        <v>395.76</v>
      </c>
      <c r="V9" s="68">
        <v>84.95</v>
      </c>
      <c r="W9" t="s">
        <v>268</v>
      </c>
      <c r="X9" t="s">
        <v>354</v>
      </c>
      <c r="Y9" t="s">
        <v>403</v>
      </c>
      <c r="AD9" s="2"/>
      <c r="AE9">
        <v>1</v>
      </c>
      <c r="AF9">
        <v>0.70000000000000007</v>
      </c>
      <c r="AH9">
        <v>6</v>
      </c>
      <c r="AI9">
        <v>0.1</v>
      </c>
      <c r="AJ9" s="65"/>
      <c r="AK9" s="65"/>
      <c r="AL9" s="65"/>
      <c r="AM9" s="65"/>
      <c r="AN9" s="65"/>
      <c r="AO9" s="65"/>
      <c r="AP9" s="65"/>
      <c r="AQ9" s="65"/>
    </row>
    <row r="10" spans="17:50" x14ac:dyDescent="0.25">
      <c r="Q10" t="s">
        <v>138</v>
      </c>
      <c r="R10">
        <f>COUNT(U29:U50)</f>
        <v>22</v>
      </c>
      <c r="U10">
        <v>561.83000000000004</v>
      </c>
      <c r="V10">
        <v>58.313000000000002</v>
      </c>
      <c r="W10" t="s">
        <v>299</v>
      </c>
      <c r="X10" t="s">
        <v>206</v>
      </c>
      <c r="AE10">
        <v>1</v>
      </c>
      <c r="AF10">
        <v>0.8</v>
      </c>
      <c r="AH10">
        <v>7</v>
      </c>
      <c r="AI10">
        <v>0.1</v>
      </c>
      <c r="AJ10" s="65"/>
      <c r="AK10" s="65"/>
      <c r="AL10" s="65"/>
      <c r="AM10" s="65"/>
      <c r="AN10" s="65"/>
      <c r="AO10" s="65"/>
      <c r="AP10" s="65"/>
      <c r="AQ10" s="65"/>
    </row>
    <row r="11" spans="17:50" x14ac:dyDescent="0.25">
      <c r="Q11" t="s">
        <v>140</v>
      </c>
      <c r="R11">
        <f>COUNT(U51:U136)</f>
        <v>86</v>
      </c>
      <c r="U11">
        <v>505.51</v>
      </c>
      <c r="V11">
        <v>53.029000000000003</v>
      </c>
      <c r="W11" t="s">
        <v>299</v>
      </c>
      <c r="X11" t="s">
        <v>206</v>
      </c>
      <c r="AE11">
        <v>1</v>
      </c>
      <c r="AF11">
        <v>0.9</v>
      </c>
      <c r="AH11">
        <v>8</v>
      </c>
      <c r="AI11">
        <v>0.1</v>
      </c>
      <c r="AJ11" s="65"/>
      <c r="AK11" s="65"/>
      <c r="AL11" s="65"/>
      <c r="AM11" s="65"/>
      <c r="AN11" s="65"/>
      <c r="AO11" s="65"/>
      <c r="AP11" s="65"/>
      <c r="AQ11" s="65"/>
    </row>
    <row r="12" spans="17:50" x14ac:dyDescent="0.25">
      <c r="Q12" t="s">
        <v>300</v>
      </c>
      <c r="R12">
        <f>COUNT(U137:U350)</f>
        <v>214</v>
      </c>
      <c r="U12">
        <v>496.36</v>
      </c>
      <c r="V12">
        <v>58.048999999999999</v>
      </c>
      <c r="W12" t="s">
        <v>299</v>
      </c>
      <c r="X12" t="s">
        <v>206</v>
      </c>
      <c r="AE12">
        <v>1</v>
      </c>
      <c r="AF12">
        <v>1</v>
      </c>
      <c r="AH12">
        <v>9</v>
      </c>
      <c r="AI12">
        <v>0.1</v>
      </c>
      <c r="AJ12" s="65"/>
      <c r="AK12" s="65"/>
      <c r="AL12" s="65"/>
      <c r="AM12" s="65"/>
      <c r="AN12" s="65"/>
      <c r="AO12" s="65"/>
      <c r="AP12" s="65"/>
      <c r="AQ12" s="65"/>
    </row>
    <row r="13" spans="17:50" x14ac:dyDescent="0.25">
      <c r="Q13" t="s">
        <v>301</v>
      </c>
      <c r="R13">
        <f>COUNT(U351:U589)</f>
        <v>239</v>
      </c>
      <c r="U13">
        <v>512.33000000000004</v>
      </c>
      <c r="V13">
        <v>57.878</v>
      </c>
      <c r="W13" t="s">
        <v>299</v>
      </c>
      <c r="X13" t="s">
        <v>206</v>
      </c>
      <c r="AE13">
        <v>1</v>
      </c>
      <c r="AF13">
        <v>2</v>
      </c>
      <c r="AH13">
        <v>10</v>
      </c>
      <c r="AI13">
        <v>0.1</v>
      </c>
      <c r="AJ13" s="65"/>
      <c r="AK13" s="65"/>
      <c r="AL13" s="65"/>
      <c r="AM13" s="65"/>
      <c r="AN13" s="65"/>
      <c r="AO13" s="65"/>
      <c r="AP13" s="65"/>
      <c r="AQ13" s="65"/>
    </row>
    <row r="14" spans="17:50" x14ac:dyDescent="0.25">
      <c r="Q14" t="s">
        <v>151</v>
      </c>
      <c r="R14">
        <f>COUNT(U590:U704)</f>
        <v>115</v>
      </c>
      <c r="U14">
        <v>584.33000000000004</v>
      </c>
      <c r="V14">
        <v>57.534999999999997</v>
      </c>
      <c r="W14" t="s">
        <v>299</v>
      </c>
      <c r="X14" t="s">
        <v>206</v>
      </c>
      <c r="AE14">
        <v>1</v>
      </c>
      <c r="AF14">
        <v>3</v>
      </c>
      <c r="AH14">
        <v>20</v>
      </c>
      <c r="AI14">
        <v>0.1</v>
      </c>
      <c r="AJ14" s="65"/>
      <c r="AK14" s="65"/>
      <c r="AL14" s="65"/>
      <c r="AM14" s="65"/>
      <c r="AN14" s="65"/>
      <c r="AO14" s="65"/>
      <c r="AP14" s="65"/>
      <c r="AQ14" s="65"/>
    </row>
    <row r="15" spans="17:50" x14ac:dyDescent="0.25">
      <c r="Q15" t="s">
        <v>302</v>
      </c>
      <c r="R15">
        <f>COUNT(U705:U711)</f>
        <v>7</v>
      </c>
      <c r="U15">
        <v>338.34</v>
      </c>
      <c r="V15">
        <v>52.774999999999999</v>
      </c>
      <c r="W15" t="s">
        <v>299</v>
      </c>
      <c r="X15" t="s">
        <v>206</v>
      </c>
      <c r="AE15">
        <v>1</v>
      </c>
      <c r="AF15">
        <v>4</v>
      </c>
      <c r="AH15">
        <v>30</v>
      </c>
      <c r="AI15">
        <v>0.1</v>
      </c>
      <c r="AJ15" s="65"/>
      <c r="AK15" s="65"/>
      <c r="AL15" s="65"/>
      <c r="AM15" s="65"/>
      <c r="AN15" s="65"/>
      <c r="AO15" s="65"/>
      <c r="AP15" s="65"/>
      <c r="AQ15" s="65"/>
    </row>
    <row r="16" spans="17:50" x14ac:dyDescent="0.25">
      <c r="Q16" t="s">
        <v>142</v>
      </c>
      <c r="R16">
        <f>COUNT(U716:U749)</f>
        <v>34</v>
      </c>
      <c r="U16">
        <v>350.28</v>
      </c>
      <c r="V16">
        <v>53.323</v>
      </c>
      <c r="W16" t="s">
        <v>299</v>
      </c>
      <c r="X16" t="s">
        <v>206</v>
      </c>
      <c r="AE16">
        <v>1</v>
      </c>
      <c r="AF16">
        <v>5</v>
      </c>
      <c r="AH16">
        <v>40</v>
      </c>
      <c r="AI16">
        <v>0.1</v>
      </c>
      <c r="AJ16" s="65"/>
      <c r="AK16" s="65"/>
      <c r="AL16" s="65"/>
      <c r="AM16" s="65"/>
      <c r="AN16" s="65"/>
      <c r="AO16" s="65"/>
      <c r="AP16" s="65"/>
      <c r="AQ16" s="65"/>
      <c r="AU16" t="s">
        <v>152</v>
      </c>
      <c r="AV16" t="s">
        <v>153</v>
      </c>
      <c r="AW16" t="s">
        <v>154</v>
      </c>
      <c r="AX16" t="s">
        <v>155</v>
      </c>
    </row>
    <row r="17" spans="17:51" x14ac:dyDescent="0.25">
      <c r="U17">
        <v>417.59</v>
      </c>
      <c r="V17">
        <v>53.704000000000001</v>
      </c>
      <c r="W17" t="s">
        <v>299</v>
      </c>
      <c r="X17" t="s">
        <v>206</v>
      </c>
      <c r="AE17">
        <v>1</v>
      </c>
      <c r="AF17">
        <v>6</v>
      </c>
      <c r="AH17">
        <v>50</v>
      </c>
      <c r="AI17">
        <v>0.1</v>
      </c>
      <c r="AJ17" s="65"/>
      <c r="AK17" s="65"/>
      <c r="AL17" s="65"/>
      <c r="AM17" s="65"/>
      <c r="AN17" s="65"/>
      <c r="AO17" s="65"/>
      <c r="AP17" s="65"/>
      <c r="AQ17" s="65"/>
      <c r="AU17" t="s">
        <v>156</v>
      </c>
      <c r="AV17" s="2">
        <v>13.2</v>
      </c>
      <c r="AW17" s="2">
        <v>108</v>
      </c>
      <c r="AX17">
        <v>3.2000000000000001E-2</v>
      </c>
    </row>
    <row r="18" spans="17:51" x14ac:dyDescent="0.25">
      <c r="Q18" t="s">
        <v>303</v>
      </c>
      <c r="R18">
        <f>SUM(R7:R16)</f>
        <v>742</v>
      </c>
      <c r="U18">
        <v>553</v>
      </c>
      <c r="V18">
        <v>54.375</v>
      </c>
      <c r="W18" t="s">
        <v>299</v>
      </c>
      <c r="X18" t="s">
        <v>206</v>
      </c>
      <c r="AE18">
        <v>1</v>
      </c>
      <c r="AF18">
        <v>7</v>
      </c>
      <c r="AH18">
        <v>60</v>
      </c>
      <c r="AI18">
        <v>0.1</v>
      </c>
      <c r="AJ18" s="66"/>
      <c r="AK18" s="65"/>
      <c r="AL18" s="65"/>
      <c r="AM18" s="65"/>
      <c r="AN18" s="65"/>
      <c r="AO18" s="65"/>
      <c r="AP18" s="65"/>
      <c r="AQ18" s="65"/>
      <c r="AU18" t="s">
        <v>156</v>
      </c>
      <c r="AV18" s="2">
        <v>9.1999999999999993</v>
      </c>
      <c r="AW18" s="2">
        <v>97</v>
      </c>
      <c r="AX18">
        <v>3.4000000000000002E-2</v>
      </c>
    </row>
    <row r="19" spans="17:51" x14ac:dyDescent="0.25">
      <c r="U19">
        <v>209</v>
      </c>
      <c r="V19">
        <v>58</v>
      </c>
      <c r="W19" t="s">
        <v>141</v>
      </c>
      <c r="X19" t="s">
        <v>136</v>
      </c>
      <c r="AE19">
        <v>1</v>
      </c>
      <c r="AF19">
        <v>8</v>
      </c>
      <c r="AH19">
        <v>70</v>
      </c>
      <c r="AI19">
        <v>0.1</v>
      </c>
      <c r="AJ19" s="64"/>
      <c r="AK19" s="65"/>
      <c r="AL19" s="65"/>
      <c r="AM19" s="65"/>
      <c r="AN19" s="65"/>
      <c r="AO19" s="65"/>
      <c r="AP19" s="65"/>
      <c r="AQ19" s="65"/>
      <c r="AV19" t="s">
        <v>156</v>
      </c>
      <c r="AW19" s="2">
        <v>11.2</v>
      </c>
      <c r="AX19" s="2">
        <v>83.5</v>
      </c>
      <c r="AY19">
        <v>4.4999999999999998E-2</v>
      </c>
    </row>
    <row r="20" spans="17:51" x14ac:dyDescent="0.25">
      <c r="U20">
        <v>214.9</v>
      </c>
      <c r="V20">
        <v>47.862068965517238</v>
      </c>
      <c r="W20" t="s">
        <v>141</v>
      </c>
      <c r="X20" t="s">
        <v>60</v>
      </c>
      <c r="AE20">
        <v>1</v>
      </c>
      <c r="AF20">
        <v>9</v>
      </c>
      <c r="AH20">
        <v>80</v>
      </c>
      <c r="AI20">
        <v>0.1</v>
      </c>
      <c r="AJ20" s="64"/>
      <c r="AK20" s="65"/>
      <c r="AL20" s="65"/>
      <c r="AM20" s="65"/>
      <c r="AN20" s="65"/>
      <c r="AO20" s="65"/>
      <c r="AP20" s="65"/>
      <c r="AQ20" s="65"/>
      <c r="AV20" t="s">
        <v>156</v>
      </c>
      <c r="AW20" s="2">
        <v>10.3</v>
      </c>
      <c r="AX20" s="2">
        <v>78</v>
      </c>
      <c r="AY20">
        <v>0.06</v>
      </c>
    </row>
    <row r="21" spans="17:51" x14ac:dyDescent="0.25">
      <c r="U21">
        <v>220.63183441580824</v>
      </c>
      <c r="V21">
        <v>38.61057102276645</v>
      </c>
      <c r="W21" t="s">
        <v>141</v>
      </c>
      <c r="X21" t="s">
        <v>58</v>
      </c>
      <c r="AE21">
        <v>1</v>
      </c>
      <c r="AF21">
        <v>10</v>
      </c>
      <c r="AH21">
        <v>90</v>
      </c>
      <c r="AI21">
        <v>0.1</v>
      </c>
      <c r="AJ21" s="64"/>
      <c r="AK21" s="65"/>
      <c r="AL21" s="65"/>
      <c r="AM21" s="65"/>
      <c r="AN21" s="65"/>
      <c r="AO21" s="65"/>
      <c r="AP21" s="65"/>
      <c r="AQ21" s="65"/>
      <c r="AV21" t="s">
        <v>157</v>
      </c>
      <c r="AW21" s="2">
        <v>12.15</v>
      </c>
      <c r="AX21" s="2">
        <v>78</v>
      </c>
      <c r="AY21">
        <v>0.04</v>
      </c>
    </row>
    <row r="22" spans="17:51" x14ac:dyDescent="0.25">
      <c r="U22">
        <v>225</v>
      </c>
      <c r="V22">
        <v>22.5</v>
      </c>
      <c r="W22" t="s">
        <v>141</v>
      </c>
      <c r="X22" t="s">
        <v>51</v>
      </c>
      <c r="AE22">
        <v>1</v>
      </c>
      <c r="AF22">
        <v>20</v>
      </c>
      <c r="AH22">
        <v>100</v>
      </c>
      <c r="AI22">
        <v>0.1</v>
      </c>
      <c r="AJ22" s="65"/>
      <c r="AK22" s="65"/>
      <c r="AL22" s="65"/>
      <c r="AM22" s="65"/>
      <c r="AN22" s="65"/>
      <c r="AO22" s="65"/>
      <c r="AP22" s="65"/>
      <c r="AQ22" s="65"/>
      <c r="AV22" t="s">
        <v>158</v>
      </c>
      <c r="AW22" s="2">
        <v>5.48</v>
      </c>
      <c r="AX22" s="2">
        <v>72.5</v>
      </c>
      <c r="AY22">
        <v>0.06</v>
      </c>
    </row>
    <row r="23" spans="17:51" x14ac:dyDescent="0.25">
      <c r="U23">
        <v>311.5</v>
      </c>
      <c r="V23">
        <v>62.620689655172413</v>
      </c>
      <c r="W23" t="s">
        <v>141</v>
      </c>
      <c r="X23" t="s">
        <v>52</v>
      </c>
      <c r="AE23">
        <v>1</v>
      </c>
      <c r="AF23">
        <v>30</v>
      </c>
      <c r="AH23">
        <v>200</v>
      </c>
      <c r="AI23">
        <v>0.1</v>
      </c>
      <c r="AJ23" s="66"/>
      <c r="AK23" s="66"/>
      <c r="AL23" s="66"/>
      <c r="AM23" s="66"/>
      <c r="AN23" s="65"/>
      <c r="AO23" s="65"/>
      <c r="AP23" s="65"/>
      <c r="AQ23" s="65"/>
      <c r="AV23" t="s">
        <v>159</v>
      </c>
      <c r="AW23" s="2">
        <v>6.65</v>
      </c>
      <c r="AX23" s="2">
        <v>69.5</v>
      </c>
      <c r="AY23">
        <v>0.09</v>
      </c>
    </row>
    <row r="24" spans="17:51" x14ac:dyDescent="0.25">
      <c r="U24">
        <v>320.10000000000002</v>
      </c>
      <c r="V24">
        <v>88.4</v>
      </c>
      <c r="W24" t="s">
        <v>141</v>
      </c>
      <c r="X24" t="s">
        <v>58</v>
      </c>
      <c r="AE24">
        <v>1</v>
      </c>
      <c r="AF24">
        <v>40</v>
      </c>
      <c r="AH24">
        <v>300</v>
      </c>
      <c r="AI24">
        <v>0.1</v>
      </c>
      <c r="AJ24" s="64"/>
      <c r="AK24" s="64"/>
      <c r="AL24" s="64"/>
      <c r="AM24" s="64"/>
      <c r="AN24" s="65"/>
      <c r="AO24" s="65"/>
      <c r="AP24" s="65"/>
      <c r="AQ24" s="65"/>
      <c r="AV24" t="s">
        <v>156</v>
      </c>
      <c r="AW24" s="2">
        <v>8.9</v>
      </c>
      <c r="AX24" s="2">
        <v>64.5</v>
      </c>
      <c r="AY24">
        <v>7.0000000000000007E-2</v>
      </c>
    </row>
    <row r="25" spans="17:51" x14ac:dyDescent="0.25">
      <c r="U25">
        <v>328.18985369351481</v>
      </c>
      <c r="V25">
        <v>96.526427556916119</v>
      </c>
      <c r="W25" t="s">
        <v>141</v>
      </c>
      <c r="X25" t="s">
        <v>51</v>
      </c>
      <c r="AE25">
        <v>1</v>
      </c>
      <c r="AF25">
        <v>50</v>
      </c>
      <c r="AH25">
        <v>400</v>
      </c>
      <c r="AI25">
        <v>0.1</v>
      </c>
      <c r="AJ25" s="64"/>
      <c r="AK25" s="64"/>
      <c r="AL25" s="64"/>
      <c r="AM25" s="64"/>
      <c r="AN25" s="65"/>
      <c r="AO25" s="65"/>
      <c r="AP25" s="65"/>
      <c r="AQ25" s="65"/>
      <c r="AV25" t="s">
        <v>158</v>
      </c>
      <c r="AW25" s="2">
        <v>3.35</v>
      </c>
      <c r="AX25" s="2">
        <v>63.4</v>
      </c>
      <c r="AY25">
        <v>6.2E-2</v>
      </c>
    </row>
    <row r="26" spans="17:51" x14ac:dyDescent="0.25">
      <c r="U26">
        <v>340</v>
      </c>
      <c r="V26">
        <v>39</v>
      </c>
      <c r="W26" t="s">
        <v>141</v>
      </c>
      <c r="X26" t="s">
        <v>338</v>
      </c>
      <c r="AE26">
        <v>1</v>
      </c>
      <c r="AF26">
        <v>60</v>
      </c>
      <c r="AH26">
        <v>500</v>
      </c>
      <c r="AI26">
        <v>0.1</v>
      </c>
      <c r="AJ26" s="65"/>
      <c r="AK26" s="65"/>
      <c r="AL26" s="65"/>
      <c r="AM26" s="65"/>
      <c r="AN26" s="65"/>
      <c r="AO26" s="65"/>
      <c r="AP26" s="65"/>
      <c r="AQ26" s="65"/>
      <c r="AV26" t="s">
        <v>159</v>
      </c>
      <c r="AW26" s="2">
        <v>6.7</v>
      </c>
      <c r="AX26" s="2">
        <v>63.2</v>
      </c>
      <c r="AY26">
        <v>0.104</v>
      </c>
    </row>
    <row r="27" spans="17:51" x14ac:dyDescent="0.25">
      <c r="U27">
        <v>374</v>
      </c>
      <c r="V27">
        <v>70</v>
      </c>
      <c r="W27" t="s">
        <v>141</v>
      </c>
      <c r="X27" t="s">
        <v>164</v>
      </c>
      <c r="AE27">
        <v>1</v>
      </c>
      <c r="AF27">
        <v>70</v>
      </c>
      <c r="AH27">
        <v>600</v>
      </c>
      <c r="AI27">
        <v>0.1</v>
      </c>
      <c r="AJ27" s="65"/>
      <c r="AK27" s="65"/>
      <c r="AL27" s="65"/>
      <c r="AM27" s="65"/>
      <c r="AN27" s="65"/>
      <c r="AO27" s="65"/>
      <c r="AP27" s="67"/>
      <c r="AQ27" s="67"/>
      <c r="AV27" t="s">
        <v>160</v>
      </c>
      <c r="AW27" s="2">
        <v>7.9</v>
      </c>
      <c r="AX27" s="2">
        <v>58.5</v>
      </c>
      <c r="AY27">
        <v>9.7000000000000003E-2</v>
      </c>
    </row>
    <row r="28" spans="17:51" x14ac:dyDescent="0.25">
      <c r="U28">
        <v>629</v>
      </c>
      <c r="V28">
        <v>84.8</v>
      </c>
      <c r="W28" t="s">
        <v>141</v>
      </c>
      <c r="X28" t="s">
        <v>165</v>
      </c>
      <c r="AE28">
        <v>1</v>
      </c>
      <c r="AF28">
        <v>80</v>
      </c>
      <c r="AH28">
        <v>700</v>
      </c>
      <c r="AI28">
        <v>0.1</v>
      </c>
      <c r="AJ28" s="65"/>
      <c r="AK28" s="65"/>
      <c r="AL28" s="65"/>
      <c r="AM28" s="65"/>
      <c r="AN28" s="65"/>
      <c r="AO28" s="65"/>
      <c r="AP28" s="67"/>
      <c r="AQ28" s="67"/>
      <c r="AV28" t="s">
        <v>158</v>
      </c>
      <c r="AW28" s="2">
        <v>3.25</v>
      </c>
      <c r="AX28" s="2">
        <v>58</v>
      </c>
      <c r="AY28">
        <v>7.0000000000000007E-2</v>
      </c>
    </row>
    <row r="29" spans="17:51" x14ac:dyDescent="0.25">
      <c r="U29">
        <v>234.42132406679627</v>
      </c>
      <c r="V29">
        <v>51.02111170865566</v>
      </c>
      <c r="W29" t="s">
        <v>138</v>
      </c>
      <c r="X29" t="s">
        <v>51</v>
      </c>
      <c r="AE29">
        <v>1</v>
      </c>
      <c r="AF29">
        <v>90</v>
      </c>
      <c r="AH29">
        <v>800</v>
      </c>
      <c r="AI29">
        <v>0.1</v>
      </c>
      <c r="AJ29" s="67"/>
      <c r="AK29" s="67"/>
      <c r="AL29" s="67"/>
      <c r="AM29" s="67"/>
      <c r="AN29" s="65"/>
      <c r="AO29" s="65"/>
      <c r="AP29" s="67"/>
      <c r="AQ29" s="67"/>
      <c r="AV29" t="s">
        <v>159</v>
      </c>
      <c r="AW29" s="2">
        <v>5.95</v>
      </c>
      <c r="AX29" s="2">
        <v>57.5</v>
      </c>
      <c r="AY29">
        <v>0.11799999999999999</v>
      </c>
    </row>
    <row r="30" spans="17:51" x14ac:dyDescent="0.25">
      <c r="U30">
        <v>306.12667025193394</v>
      </c>
      <c r="V30">
        <v>79.289565493181101</v>
      </c>
      <c r="W30" t="s">
        <v>138</v>
      </c>
      <c r="X30" t="s">
        <v>51</v>
      </c>
      <c r="AE30">
        <v>1</v>
      </c>
      <c r="AF30">
        <v>100</v>
      </c>
      <c r="AH30">
        <v>900</v>
      </c>
      <c r="AI30">
        <v>0.1</v>
      </c>
      <c r="AJ30" s="67"/>
      <c r="AK30" s="67"/>
      <c r="AL30" s="67"/>
      <c r="AM30" s="67"/>
      <c r="AN30" s="65"/>
      <c r="AO30" s="65"/>
      <c r="AP30" s="67"/>
      <c r="AQ30" s="67"/>
      <c r="AV30" t="s">
        <v>159</v>
      </c>
      <c r="AW30" s="2">
        <v>4.8499999999999996</v>
      </c>
      <c r="AX30" s="2">
        <v>55.4</v>
      </c>
      <c r="AY30">
        <v>0.09</v>
      </c>
    </row>
    <row r="31" spans="17:51" x14ac:dyDescent="0.25">
      <c r="U31">
        <v>368.86884816392944</v>
      </c>
      <c r="V31">
        <v>85.494835836125702</v>
      </c>
      <c r="W31" t="s">
        <v>138</v>
      </c>
      <c r="X31" t="s">
        <v>51</v>
      </c>
      <c r="AE31">
        <v>1</v>
      </c>
      <c r="AF31">
        <v>200</v>
      </c>
      <c r="AH31">
        <v>1000</v>
      </c>
      <c r="AI31">
        <v>0.1</v>
      </c>
      <c r="AJ31" s="13"/>
      <c r="AK31" s="13"/>
      <c r="AL31" s="13"/>
      <c r="AM31" s="13"/>
      <c r="AP31" s="13"/>
      <c r="AQ31" s="13"/>
      <c r="AV31" t="s">
        <v>159</v>
      </c>
      <c r="AW31" s="2">
        <v>4.3499999999999996</v>
      </c>
      <c r="AX31" s="2">
        <v>54.5</v>
      </c>
      <c r="AY31">
        <v>8.6999999999999994E-2</v>
      </c>
    </row>
    <row r="32" spans="17:51" x14ac:dyDescent="0.25">
      <c r="U32">
        <v>68.257973772390685</v>
      </c>
      <c r="V32">
        <v>39.989519987865251</v>
      </c>
      <c r="W32" t="s">
        <v>138</v>
      </c>
      <c r="X32" t="s">
        <v>110</v>
      </c>
      <c r="AE32">
        <v>1</v>
      </c>
      <c r="AF32">
        <v>300</v>
      </c>
      <c r="AJ32" s="13"/>
      <c r="AK32" s="13"/>
      <c r="AL32" s="13"/>
      <c r="AM32" s="13"/>
      <c r="AP32" s="13"/>
      <c r="AQ32" s="13"/>
      <c r="AV32" t="s">
        <v>156</v>
      </c>
      <c r="AW32" s="2">
        <v>6.2</v>
      </c>
      <c r="AX32" s="2">
        <v>54</v>
      </c>
      <c r="AY32">
        <v>0.08</v>
      </c>
    </row>
    <row r="33" spans="21:51" x14ac:dyDescent="0.25">
      <c r="U33">
        <v>171.6791461548008</v>
      </c>
      <c r="V33">
        <v>57.226382051600275</v>
      </c>
      <c r="W33" t="s">
        <v>138</v>
      </c>
      <c r="X33" t="s">
        <v>110</v>
      </c>
      <c r="AE33">
        <v>1</v>
      </c>
      <c r="AF33">
        <v>400</v>
      </c>
      <c r="AJ33" s="13"/>
      <c r="AK33" s="13"/>
      <c r="AL33" s="13"/>
      <c r="AM33" s="13"/>
      <c r="AP33" s="13"/>
      <c r="AQ33" s="13"/>
      <c r="AV33" t="s">
        <v>159</v>
      </c>
      <c r="AW33" s="2">
        <v>5.74</v>
      </c>
      <c r="AX33" s="2">
        <v>53.5</v>
      </c>
      <c r="AY33">
        <v>7.4999999999999997E-2</v>
      </c>
    </row>
    <row r="34" spans="21:51" x14ac:dyDescent="0.25">
      <c r="U34">
        <v>57.915856534149668</v>
      </c>
      <c r="V34">
        <v>33.784249644920642</v>
      </c>
      <c r="W34" t="s">
        <v>138</v>
      </c>
      <c r="X34" t="s">
        <v>110</v>
      </c>
      <c r="AE34">
        <v>1</v>
      </c>
      <c r="AF34">
        <v>500</v>
      </c>
      <c r="AJ34" s="13"/>
      <c r="AK34" s="13"/>
      <c r="AL34" s="13"/>
      <c r="AM34" s="13"/>
      <c r="AP34" s="13"/>
      <c r="AQ34" s="13"/>
      <c r="AV34" t="s">
        <v>158</v>
      </c>
      <c r="AW34" s="2">
        <v>2.96</v>
      </c>
      <c r="AX34" s="2">
        <v>52.9</v>
      </c>
      <c r="AY34">
        <v>7.4999999999999997E-2</v>
      </c>
    </row>
    <row r="35" spans="21:51" x14ac:dyDescent="0.25">
      <c r="U35">
        <v>95.836953074366704</v>
      </c>
      <c r="V35">
        <v>59.984279981797876</v>
      </c>
      <c r="W35" t="s">
        <v>138</v>
      </c>
      <c r="X35" t="s">
        <v>110</v>
      </c>
      <c r="AE35">
        <v>1</v>
      </c>
      <c r="AF35">
        <v>600</v>
      </c>
      <c r="AJ35" s="13"/>
      <c r="AK35" s="13"/>
      <c r="AL35" s="13"/>
      <c r="AM35" s="13"/>
      <c r="AP35" s="13"/>
      <c r="AQ35" s="13"/>
      <c r="AV35" t="s">
        <v>158</v>
      </c>
      <c r="AW35" s="2">
        <v>2.54</v>
      </c>
      <c r="AX35" s="2">
        <v>52.3</v>
      </c>
      <c r="AY35">
        <v>7.4999999999999997E-2</v>
      </c>
    </row>
    <row r="36" spans="21:51" x14ac:dyDescent="0.25">
      <c r="U36">
        <v>61.363228946896669</v>
      </c>
      <c r="V36">
        <v>44.126366883161651</v>
      </c>
      <c r="W36" t="s">
        <v>138</v>
      </c>
      <c r="X36" t="s">
        <v>110</v>
      </c>
      <c r="AE36">
        <v>1</v>
      </c>
      <c r="AF36">
        <v>700</v>
      </c>
      <c r="AJ36" s="13"/>
      <c r="AK36" s="13"/>
      <c r="AL36" s="13"/>
      <c r="AM36" s="13"/>
      <c r="AP36" s="13"/>
      <c r="AQ36" s="13"/>
      <c r="AV36" t="s">
        <v>159</v>
      </c>
      <c r="AW36" s="2">
        <v>4.9000000000000004</v>
      </c>
      <c r="AX36" s="2">
        <v>48.5</v>
      </c>
      <c r="AY36">
        <v>0.12</v>
      </c>
    </row>
    <row r="37" spans="21:51" x14ac:dyDescent="0.25">
      <c r="U37">
        <v>120</v>
      </c>
      <c r="V37">
        <v>41</v>
      </c>
      <c r="W37" t="s">
        <v>138</v>
      </c>
      <c r="X37" t="s">
        <v>111</v>
      </c>
      <c r="AE37">
        <v>1</v>
      </c>
      <c r="AF37">
        <v>800</v>
      </c>
      <c r="AJ37" s="13"/>
      <c r="AK37" s="13"/>
      <c r="AL37" s="13"/>
      <c r="AM37" s="13"/>
      <c r="AP37" s="13"/>
      <c r="AQ37" s="13"/>
      <c r="AV37" t="s">
        <v>159</v>
      </c>
      <c r="AW37" s="2">
        <v>4.84</v>
      </c>
      <c r="AX37" s="2">
        <v>47.8</v>
      </c>
      <c r="AY37">
        <v>0.14499999999999999</v>
      </c>
    </row>
    <row r="38" spans="21:51" x14ac:dyDescent="0.25">
      <c r="U38">
        <v>58</v>
      </c>
      <c r="V38">
        <v>32.4</v>
      </c>
      <c r="W38" t="s">
        <v>138</v>
      </c>
      <c r="X38" t="s">
        <v>111</v>
      </c>
      <c r="AE38">
        <v>1</v>
      </c>
      <c r="AF38">
        <v>900</v>
      </c>
      <c r="AJ38" s="13"/>
      <c r="AK38" s="13"/>
      <c r="AL38" s="13"/>
      <c r="AM38" s="13"/>
      <c r="AP38" s="13"/>
      <c r="AQ38" s="13"/>
      <c r="AV38" t="s">
        <v>159</v>
      </c>
      <c r="AW38" s="2">
        <v>4.0999999999999996</v>
      </c>
      <c r="AX38" s="2">
        <v>47</v>
      </c>
      <c r="AY38">
        <v>0.11</v>
      </c>
    </row>
    <row r="39" spans="21:51" x14ac:dyDescent="0.25">
      <c r="U39">
        <v>148</v>
      </c>
      <c r="V39">
        <v>33.9</v>
      </c>
      <c r="W39" t="s">
        <v>138</v>
      </c>
      <c r="X39" t="s">
        <v>111</v>
      </c>
      <c r="AE39">
        <v>1</v>
      </c>
      <c r="AF39">
        <v>1000</v>
      </c>
      <c r="AJ39" s="13"/>
      <c r="AK39" s="13"/>
      <c r="AL39" s="13"/>
      <c r="AM39" s="13"/>
      <c r="AP39" s="13"/>
      <c r="AQ39" s="13"/>
      <c r="AV39" t="s">
        <v>159</v>
      </c>
      <c r="AW39" s="2">
        <v>3.6</v>
      </c>
      <c r="AX39" s="2">
        <v>46</v>
      </c>
      <c r="AY39">
        <v>9.5000000000000001E-2</v>
      </c>
    </row>
    <row r="40" spans="21:51" x14ac:dyDescent="0.25">
      <c r="U40">
        <v>130.44857209834663</v>
      </c>
      <c r="V40">
        <v>23.993711992719149</v>
      </c>
      <c r="W40" t="s">
        <v>138</v>
      </c>
      <c r="X40" t="s">
        <v>118</v>
      </c>
      <c r="AH40" s="13"/>
      <c r="AI40" s="13"/>
      <c r="AJ40" s="13"/>
      <c r="AK40" s="13"/>
      <c r="AL40" s="13"/>
      <c r="AM40" s="13"/>
      <c r="AP40" s="13"/>
      <c r="AQ40" s="13"/>
      <c r="AV40" t="s">
        <v>156</v>
      </c>
      <c r="AW40" s="2">
        <v>6.6</v>
      </c>
      <c r="AX40" s="2">
        <v>46</v>
      </c>
      <c r="AY40">
        <v>8.5000000000000006E-2</v>
      </c>
    </row>
    <row r="41" spans="21:51" x14ac:dyDescent="0.25">
      <c r="U41">
        <v>142.92806023249079</v>
      </c>
      <c r="V41">
        <v>29.302665508349538</v>
      </c>
      <c r="W41" t="s">
        <v>138</v>
      </c>
      <c r="X41" t="s">
        <v>118</v>
      </c>
      <c r="AH41" s="13"/>
      <c r="AI41" s="13"/>
      <c r="AJ41" s="13"/>
      <c r="AK41" s="13"/>
      <c r="AL41" s="13"/>
      <c r="AM41" s="13"/>
      <c r="AP41" s="13"/>
      <c r="AQ41" s="13"/>
      <c r="AV41" t="s">
        <v>160</v>
      </c>
      <c r="AW41" s="2">
        <v>6.8</v>
      </c>
      <c r="AX41" s="2">
        <v>45</v>
      </c>
      <c r="AY41">
        <v>8.5000000000000006E-2</v>
      </c>
    </row>
    <row r="42" spans="21:51" x14ac:dyDescent="0.25">
      <c r="U42">
        <v>146.51332754174766</v>
      </c>
      <c r="V42">
        <v>34.473724127470042</v>
      </c>
      <c r="W42" t="s">
        <v>138</v>
      </c>
      <c r="X42" t="s">
        <v>118</v>
      </c>
      <c r="AH42" s="13"/>
      <c r="AI42" s="13"/>
      <c r="AJ42" s="13"/>
      <c r="AK42" s="13"/>
      <c r="AL42" s="13"/>
      <c r="AM42" s="13"/>
      <c r="AP42" s="13"/>
      <c r="AQ42" s="13"/>
      <c r="AV42" t="s">
        <v>159</v>
      </c>
      <c r="AW42" s="2">
        <v>4.28</v>
      </c>
      <c r="AX42" s="2">
        <v>45</v>
      </c>
      <c r="AY42">
        <v>0.1</v>
      </c>
    </row>
    <row r="43" spans="21:51" x14ac:dyDescent="0.25">
      <c r="U43">
        <v>147.34069692080695</v>
      </c>
      <c r="V43">
        <v>32.12951088680208</v>
      </c>
      <c r="W43" t="s">
        <v>138</v>
      </c>
      <c r="X43" t="s">
        <v>118</v>
      </c>
      <c r="AV43" t="s">
        <v>159</v>
      </c>
      <c r="AW43" s="2">
        <v>3.8</v>
      </c>
      <c r="AX43" s="2">
        <v>40.5</v>
      </c>
      <c r="AY43">
        <v>0.16500000000000001</v>
      </c>
    </row>
    <row r="44" spans="21:51" x14ac:dyDescent="0.25">
      <c r="U44">
        <v>147.6164867138267</v>
      </c>
      <c r="V44">
        <v>37.024779712902827</v>
      </c>
      <c r="W44" t="s">
        <v>138</v>
      </c>
      <c r="X44" t="s">
        <v>118</v>
      </c>
      <c r="AV44" t="s">
        <v>159</v>
      </c>
      <c r="AW44" s="2">
        <v>4.17</v>
      </c>
      <c r="AX44" s="2">
        <v>39.5</v>
      </c>
      <c r="AY44">
        <v>0.17499999999999999</v>
      </c>
    </row>
    <row r="45" spans="21:51" x14ac:dyDescent="0.25">
      <c r="U45">
        <v>150.3743846440243</v>
      </c>
      <c r="V45">
        <v>33.094775162371242</v>
      </c>
      <c r="W45" t="s">
        <v>138</v>
      </c>
      <c r="X45" t="s">
        <v>118</v>
      </c>
      <c r="AV45" t="s">
        <v>159</v>
      </c>
      <c r="AW45" s="2">
        <v>3.85</v>
      </c>
      <c r="AX45" s="2">
        <v>39</v>
      </c>
      <c r="AY45">
        <v>0.16</v>
      </c>
    </row>
    <row r="46" spans="21:51" x14ac:dyDescent="0.25">
      <c r="U46">
        <v>153.8217570567713</v>
      </c>
      <c r="V46">
        <v>27.578979301976034</v>
      </c>
      <c r="W46" t="s">
        <v>138</v>
      </c>
      <c r="X46" t="s">
        <v>118</v>
      </c>
      <c r="AC46" s="13"/>
      <c r="AV46" t="s">
        <v>159</v>
      </c>
      <c r="AW46" s="2">
        <v>3.95</v>
      </c>
      <c r="AX46" s="2">
        <v>38</v>
      </c>
      <c r="AY46">
        <v>0.18</v>
      </c>
    </row>
    <row r="47" spans="21:51" x14ac:dyDescent="0.25">
      <c r="U47">
        <v>156.78649733173373</v>
      </c>
      <c r="V47">
        <v>28.751085922310015</v>
      </c>
      <c r="W47" t="s">
        <v>138</v>
      </c>
      <c r="X47" t="s">
        <v>118</v>
      </c>
      <c r="AC47" s="13"/>
      <c r="AV47" t="s">
        <v>159</v>
      </c>
      <c r="AW47" s="2">
        <v>3.75</v>
      </c>
      <c r="AX47" s="2">
        <v>38</v>
      </c>
      <c r="AY47">
        <v>0.11</v>
      </c>
    </row>
    <row r="48" spans="21:51" x14ac:dyDescent="0.25">
      <c r="U48">
        <v>157.54491926253809</v>
      </c>
      <c r="V48">
        <v>32.474248128076781</v>
      </c>
      <c r="W48" t="s">
        <v>138</v>
      </c>
      <c r="X48" t="s">
        <v>118</v>
      </c>
      <c r="AC48" s="13"/>
      <c r="AV48" t="s">
        <v>160</v>
      </c>
      <c r="AW48" s="2">
        <v>4.62</v>
      </c>
      <c r="AX48" s="2">
        <v>34</v>
      </c>
      <c r="AY48">
        <v>0.17</v>
      </c>
    </row>
    <row r="49" spans="1:52" x14ac:dyDescent="0.25">
      <c r="K49" s="14"/>
      <c r="L49" s="14"/>
      <c r="U49">
        <v>149.17241379310346</v>
      </c>
      <c r="V49">
        <v>67.379310344827587</v>
      </c>
      <c r="W49" t="s">
        <v>138</v>
      </c>
      <c r="X49" t="s">
        <v>167</v>
      </c>
      <c r="AC49" s="13"/>
      <c r="AV49" t="s">
        <v>159</v>
      </c>
      <c r="AW49" s="2">
        <v>3.45</v>
      </c>
      <c r="AX49" s="2">
        <v>33.700000000000003</v>
      </c>
      <c r="AY49">
        <v>0.17499999999999999</v>
      </c>
    </row>
    <row r="50" spans="1:52" x14ac:dyDescent="0.25">
      <c r="K50" s="14"/>
      <c r="L50" s="14"/>
      <c r="U50">
        <v>292.06206896551726</v>
      </c>
      <c r="V50">
        <v>100.55172413793103</v>
      </c>
      <c r="W50" t="s">
        <v>138</v>
      </c>
      <c r="X50" t="s">
        <v>168</v>
      </c>
      <c r="AC50" s="13"/>
      <c r="AV50" t="s">
        <v>160</v>
      </c>
      <c r="AW50" s="2">
        <v>6.16</v>
      </c>
      <c r="AX50" s="2">
        <v>32.5</v>
      </c>
      <c r="AY50">
        <v>0.1</v>
      </c>
    </row>
    <row r="51" spans="1:52" x14ac:dyDescent="0.25">
      <c r="K51" s="14"/>
      <c r="L51" s="14"/>
      <c r="U51" s="16">
        <v>193</v>
      </c>
      <c r="V51" s="16">
        <v>19.099999999999998</v>
      </c>
      <c r="W51" s="16" t="s">
        <v>140</v>
      </c>
      <c r="X51" s="16" t="s">
        <v>60</v>
      </c>
      <c r="AC51" s="13"/>
      <c r="AV51" t="s">
        <v>159</v>
      </c>
      <c r="AW51" s="2">
        <v>2.95</v>
      </c>
      <c r="AX51" s="2">
        <v>32</v>
      </c>
      <c r="AY51">
        <v>0.12</v>
      </c>
    </row>
    <row r="52" spans="1:52" x14ac:dyDescent="0.25">
      <c r="K52" s="14"/>
      <c r="L52" s="14"/>
      <c r="U52" s="18">
        <v>251</v>
      </c>
      <c r="V52" s="18">
        <v>25.4</v>
      </c>
      <c r="W52" s="16" t="s">
        <v>140</v>
      </c>
      <c r="X52" s="16" t="s">
        <v>111</v>
      </c>
      <c r="AC52" s="13"/>
      <c r="AV52" t="s">
        <v>159</v>
      </c>
      <c r="AW52" s="2">
        <v>3.72</v>
      </c>
      <c r="AX52" s="2">
        <v>31.5</v>
      </c>
      <c r="AY52">
        <v>0.111</v>
      </c>
    </row>
    <row r="53" spans="1:52" x14ac:dyDescent="0.25">
      <c r="K53" s="14"/>
      <c r="L53" s="14"/>
      <c r="U53" s="16">
        <v>226.15</v>
      </c>
      <c r="V53" s="16">
        <v>27.37</v>
      </c>
      <c r="W53" s="16" t="s">
        <v>140</v>
      </c>
      <c r="X53" s="16" t="s">
        <v>52</v>
      </c>
      <c r="AC53" s="13"/>
      <c r="AV53" t="s">
        <v>159</v>
      </c>
      <c r="AW53" s="2">
        <v>3</v>
      </c>
      <c r="AX53" s="2">
        <v>29</v>
      </c>
      <c r="AY53">
        <v>0.2</v>
      </c>
    </row>
    <row r="54" spans="1:52" x14ac:dyDescent="0.25">
      <c r="K54" s="14"/>
      <c r="L54" s="14"/>
      <c r="U54" s="18">
        <v>93.079055144169104</v>
      </c>
      <c r="V54" s="18">
        <v>33.094775162371242</v>
      </c>
      <c r="W54" s="16" t="s">
        <v>140</v>
      </c>
      <c r="X54" s="16" t="s">
        <v>51</v>
      </c>
      <c r="AW54" t="s">
        <v>157</v>
      </c>
      <c r="AX54" s="2">
        <v>3.9</v>
      </c>
      <c r="AY54" s="2">
        <v>27.5</v>
      </c>
      <c r="AZ54">
        <v>9.9000000000000005E-2</v>
      </c>
    </row>
    <row r="55" spans="1:52" x14ac:dyDescent="0.25">
      <c r="K55" s="14"/>
      <c r="L55" s="14"/>
      <c r="U55" s="18">
        <v>193</v>
      </c>
      <c r="V55" s="18">
        <v>39</v>
      </c>
      <c r="W55" s="16" t="s">
        <v>140</v>
      </c>
      <c r="X55" s="16" t="s">
        <v>111</v>
      </c>
      <c r="AW55" t="s">
        <v>160</v>
      </c>
      <c r="AX55" s="2">
        <v>4.7</v>
      </c>
      <c r="AY55" s="2">
        <v>27.3</v>
      </c>
      <c r="AZ55">
        <v>8.5000000000000006E-2</v>
      </c>
    </row>
    <row r="56" spans="1:52" x14ac:dyDescent="0.25">
      <c r="K56" s="14"/>
      <c r="L56" s="14"/>
      <c r="U56" s="16">
        <v>244.07</v>
      </c>
      <c r="V56" s="16">
        <v>44.2</v>
      </c>
      <c r="W56" s="16" t="s">
        <v>140</v>
      </c>
      <c r="X56" s="16" t="s">
        <v>52</v>
      </c>
      <c r="AV56" t="s">
        <v>160</v>
      </c>
      <c r="AW56" s="2">
        <v>3.1</v>
      </c>
      <c r="AX56" s="2">
        <v>26</v>
      </c>
      <c r="AY56">
        <v>0.13500000000000001</v>
      </c>
    </row>
    <row r="57" spans="1:52" x14ac:dyDescent="0.25">
      <c r="K57" s="14"/>
      <c r="L57" s="14"/>
      <c r="U57" s="16">
        <v>192.9</v>
      </c>
      <c r="V57" s="16">
        <v>52.6</v>
      </c>
      <c r="W57" s="16" t="s">
        <v>140</v>
      </c>
      <c r="X57" s="16" t="s">
        <v>341</v>
      </c>
      <c r="AV57" t="s">
        <v>159</v>
      </c>
      <c r="AW57" s="2">
        <v>2.9</v>
      </c>
      <c r="AX57" s="2">
        <v>24.5</v>
      </c>
      <c r="AY57">
        <v>0.24</v>
      </c>
    </row>
    <row r="58" spans="1:52" x14ac:dyDescent="0.25">
      <c r="K58" s="14"/>
      <c r="L58" s="14"/>
      <c r="U58" s="16">
        <v>251</v>
      </c>
      <c r="V58" s="16">
        <v>54.6</v>
      </c>
      <c r="W58" s="16" t="s">
        <v>140</v>
      </c>
      <c r="X58" s="16" t="s">
        <v>60</v>
      </c>
      <c r="AV58" t="s">
        <v>157</v>
      </c>
      <c r="AW58" s="2">
        <v>2.5299999999999998</v>
      </c>
      <c r="AX58" s="2">
        <v>23.5</v>
      </c>
      <c r="AY58">
        <v>0.17</v>
      </c>
    </row>
    <row r="59" spans="1:52" x14ac:dyDescent="0.25">
      <c r="K59" s="14"/>
      <c r="L59" s="14"/>
      <c r="U59" s="18">
        <v>144.78964133537417</v>
      </c>
      <c r="V59" s="18">
        <v>55.847433086501468</v>
      </c>
      <c r="W59" s="16" t="s">
        <v>140</v>
      </c>
      <c r="X59" s="16" t="s">
        <v>110</v>
      </c>
      <c r="AV59" t="s">
        <v>160</v>
      </c>
      <c r="AW59" s="2">
        <v>4.63</v>
      </c>
      <c r="AX59" s="2">
        <v>23</v>
      </c>
      <c r="AY59">
        <v>0.27500000000000002</v>
      </c>
    </row>
    <row r="60" spans="1:52" x14ac:dyDescent="0.25">
      <c r="K60" s="14"/>
      <c r="L60" s="14"/>
      <c r="U60" s="18">
        <v>196.50022752657924</v>
      </c>
      <c r="V60" s="18">
        <v>60.673754464347276</v>
      </c>
      <c r="W60" s="16" t="s">
        <v>140</v>
      </c>
      <c r="X60" s="16" t="s">
        <v>51</v>
      </c>
      <c r="AV60" t="s">
        <v>157</v>
      </c>
      <c r="AW60" s="2">
        <v>1.9</v>
      </c>
      <c r="AX60" s="2">
        <v>20</v>
      </c>
      <c r="AY60">
        <v>0.3</v>
      </c>
    </row>
    <row r="61" spans="1:52" x14ac:dyDescent="0.25">
      <c r="K61" s="14"/>
      <c r="L61" s="14"/>
      <c r="U61" s="16">
        <v>174.7</v>
      </c>
      <c r="V61" s="16">
        <v>63.9</v>
      </c>
      <c r="W61" s="16" t="s">
        <v>140</v>
      </c>
      <c r="X61" s="16" t="s">
        <v>341</v>
      </c>
      <c r="AV61" t="s">
        <v>160</v>
      </c>
      <c r="AW61" s="2">
        <v>3.25</v>
      </c>
      <c r="AX61" s="2">
        <v>19.5</v>
      </c>
      <c r="AY61">
        <v>0.14799999999999999</v>
      </c>
    </row>
    <row r="62" spans="1:52" x14ac:dyDescent="0.25">
      <c r="K62" s="14"/>
      <c r="L62" s="14"/>
      <c r="U62" s="18">
        <v>126.86330478908975</v>
      </c>
      <c r="V62" s="18">
        <v>64.121126877094284</v>
      </c>
      <c r="W62" s="16" t="s">
        <v>140</v>
      </c>
      <c r="X62" s="16" t="s">
        <v>110</v>
      </c>
      <c r="AV62" t="s">
        <v>160</v>
      </c>
      <c r="AW62" s="2">
        <v>1.6</v>
      </c>
      <c r="AX62" s="2">
        <v>19.3</v>
      </c>
      <c r="AY62">
        <v>0.127</v>
      </c>
    </row>
    <row r="63" spans="1:52" x14ac:dyDescent="0.25">
      <c r="K63" s="14"/>
      <c r="L63" s="14"/>
      <c r="U63" s="16">
        <v>213.7</v>
      </c>
      <c r="V63" s="16">
        <v>65.3</v>
      </c>
      <c r="W63" s="16" t="s">
        <v>140</v>
      </c>
      <c r="X63" s="16" t="s">
        <v>341</v>
      </c>
      <c r="AV63" t="s">
        <v>157</v>
      </c>
      <c r="AW63" s="2">
        <v>2.4500000000000002</v>
      </c>
      <c r="AX63" s="2">
        <v>18.5</v>
      </c>
      <c r="AY63">
        <v>0.46500000000000002</v>
      </c>
    </row>
    <row r="64" spans="1:52" x14ac:dyDescent="0.25">
      <c r="A64" t="s">
        <v>146</v>
      </c>
      <c r="C64" t="s">
        <v>147</v>
      </c>
      <c r="E64" t="s">
        <v>148</v>
      </c>
      <c r="G64" t="s">
        <v>149</v>
      </c>
      <c r="I64" t="s">
        <v>145</v>
      </c>
      <c r="K64" t="s">
        <v>150</v>
      </c>
      <c r="U64" s="16">
        <v>217.9</v>
      </c>
      <c r="V64" s="16">
        <v>66.8</v>
      </c>
      <c r="W64" s="16" t="s">
        <v>140</v>
      </c>
      <c r="X64" s="16" t="s">
        <v>341</v>
      </c>
      <c r="AV64" t="s">
        <v>160</v>
      </c>
      <c r="AW64" s="2">
        <v>1.76</v>
      </c>
      <c r="AX64" s="2">
        <v>17.5</v>
      </c>
      <c r="AY64">
        <v>0.16700000000000001</v>
      </c>
    </row>
    <row r="65" spans="1:51" x14ac:dyDescent="0.25">
      <c r="A65">
        <v>250</v>
      </c>
      <c r="B65">
        <v>0.1</v>
      </c>
      <c r="C65">
        <v>100</v>
      </c>
      <c r="D65">
        <v>0.1</v>
      </c>
      <c r="E65">
        <v>50</v>
      </c>
      <c r="F65">
        <v>0.1</v>
      </c>
      <c r="G65">
        <v>25</v>
      </c>
      <c r="H65">
        <v>0.1</v>
      </c>
      <c r="I65">
        <v>5</v>
      </c>
      <c r="J65">
        <v>0.1</v>
      </c>
      <c r="K65">
        <v>1</v>
      </c>
      <c r="L65">
        <v>0.1</v>
      </c>
      <c r="U65" s="16">
        <v>205.3</v>
      </c>
      <c r="V65" s="16">
        <v>67.7</v>
      </c>
      <c r="W65" s="16" t="s">
        <v>140</v>
      </c>
      <c r="X65" s="16" t="s">
        <v>341</v>
      </c>
      <c r="AV65" t="s">
        <v>157</v>
      </c>
      <c r="AW65" s="2">
        <v>1.98</v>
      </c>
      <c r="AX65" s="2">
        <v>14.5</v>
      </c>
      <c r="AY65">
        <v>0.15</v>
      </c>
    </row>
    <row r="66" spans="1:51" x14ac:dyDescent="0.25">
      <c r="A66">
        <v>250</v>
      </c>
      <c r="B66">
        <v>1000</v>
      </c>
      <c r="C66">
        <v>100</v>
      </c>
      <c r="D66">
        <v>1000</v>
      </c>
      <c r="E66">
        <v>50</v>
      </c>
      <c r="F66">
        <v>1000</v>
      </c>
      <c r="G66">
        <v>25</v>
      </c>
      <c r="H66">
        <v>1000</v>
      </c>
      <c r="I66">
        <v>5</v>
      </c>
      <c r="J66">
        <v>1000</v>
      </c>
      <c r="K66">
        <v>1</v>
      </c>
      <c r="L66">
        <v>1000</v>
      </c>
      <c r="U66" s="16">
        <v>201.3</v>
      </c>
      <c r="V66" s="16">
        <v>69.3</v>
      </c>
      <c r="W66" s="16" t="s">
        <v>140</v>
      </c>
      <c r="X66" s="16" t="s">
        <v>341</v>
      </c>
      <c r="AV66" t="s">
        <v>160</v>
      </c>
      <c r="AW66" s="2">
        <v>1.56</v>
      </c>
      <c r="AX66" s="2">
        <v>14</v>
      </c>
      <c r="AY66">
        <v>8.2500000000000004E-2</v>
      </c>
    </row>
    <row r="67" spans="1:51" x14ac:dyDescent="0.25">
      <c r="K67" s="14"/>
      <c r="L67" s="14"/>
      <c r="U67" s="49">
        <v>136.44700009652641</v>
      </c>
      <c r="V67" s="49">
        <v>70.326397220038885</v>
      </c>
      <c r="W67" s="16" t="s">
        <v>140</v>
      </c>
      <c r="X67" s="16" t="s">
        <v>117</v>
      </c>
      <c r="AV67" t="s">
        <v>157</v>
      </c>
      <c r="AW67" s="2">
        <v>1.8</v>
      </c>
      <c r="AX67" s="2">
        <v>13.5</v>
      </c>
      <c r="AY67">
        <v>0.34</v>
      </c>
    </row>
    <row r="68" spans="1:51" x14ac:dyDescent="0.25">
      <c r="K68" s="14"/>
      <c r="L68" s="14"/>
      <c r="U68" s="18">
        <v>226</v>
      </c>
      <c r="V68" s="18">
        <v>70.599999999999994</v>
      </c>
      <c r="W68" s="16" t="s">
        <v>140</v>
      </c>
      <c r="X68" s="16" t="s">
        <v>111</v>
      </c>
      <c r="AV68" t="s">
        <v>157</v>
      </c>
      <c r="AW68" s="2">
        <v>2.15</v>
      </c>
      <c r="AX68" s="2">
        <v>12</v>
      </c>
      <c r="AY68">
        <v>0.31</v>
      </c>
    </row>
    <row r="69" spans="1:51" x14ac:dyDescent="0.25">
      <c r="K69" s="14"/>
      <c r="L69" s="14"/>
      <c r="U69" s="49">
        <v>153.68386216026144</v>
      </c>
      <c r="V69" s="49">
        <v>71.015871702588285</v>
      </c>
      <c r="W69" s="16" t="s">
        <v>140</v>
      </c>
      <c r="X69" s="16" t="s">
        <v>117</v>
      </c>
      <c r="AV69" t="s">
        <v>157</v>
      </c>
      <c r="AW69" s="2">
        <v>1.9</v>
      </c>
      <c r="AX69" s="2">
        <v>11</v>
      </c>
      <c r="AY69">
        <v>0.435</v>
      </c>
    </row>
    <row r="70" spans="1:51" x14ac:dyDescent="0.25">
      <c r="K70" s="14"/>
      <c r="L70" s="14"/>
      <c r="U70" s="18">
        <v>234.42132406679627</v>
      </c>
      <c r="V70" s="18">
        <v>71.705346185137685</v>
      </c>
      <c r="W70" s="16" t="s">
        <v>140</v>
      </c>
      <c r="X70" s="16" t="s">
        <v>51</v>
      </c>
      <c r="AV70" t="s">
        <v>160</v>
      </c>
      <c r="AW70" s="2">
        <v>1.66</v>
      </c>
      <c r="AX70" s="2">
        <v>10.4</v>
      </c>
      <c r="AY70">
        <v>0.16500000000000001</v>
      </c>
    </row>
    <row r="71" spans="1:51" x14ac:dyDescent="0.25">
      <c r="K71" s="14"/>
      <c r="L71" s="14"/>
      <c r="U71" s="49">
        <v>138.86016078544932</v>
      </c>
      <c r="V71" s="49">
        <v>79.979039975730501</v>
      </c>
      <c r="W71" s="16" t="s">
        <v>140</v>
      </c>
      <c r="X71" s="16" t="s">
        <v>117</v>
      </c>
      <c r="AV71" t="s">
        <v>157</v>
      </c>
      <c r="AW71" s="2">
        <v>0.9</v>
      </c>
      <c r="AX71" s="2">
        <v>9.5</v>
      </c>
      <c r="AY71">
        <v>0.27500000000000002</v>
      </c>
    </row>
    <row r="72" spans="1:51" x14ac:dyDescent="0.25">
      <c r="K72" s="14"/>
      <c r="L72" s="14"/>
      <c r="U72" s="18">
        <v>154.44228409106577</v>
      </c>
      <c r="V72" s="18">
        <v>81.357988940829301</v>
      </c>
      <c r="W72" s="16" t="s">
        <v>140</v>
      </c>
      <c r="X72" s="16" t="s">
        <v>110</v>
      </c>
      <c r="AV72" t="s">
        <v>157</v>
      </c>
      <c r="AW72" s="2">
        <v>1.1000000000000001</v>
      </c>
      <c r="AX72" s="2">
        <v>9.5</v>
      </c>
      <c r="AY72">
        <v>0.41</v>
      </c>
    </row>
    <row r="73" spans="1:51" x14ac:dyDescent="0.25">
      <c r="K73" s="14"/>
      <c r="L73" s="14"/>
      <c r="U73" s="16">
        <v>65.811000000000007</v>
      </c>
      <c r="V73" s="16">
        <v>12.465999999999999</v>
      </c>
      <c r="W73" s="16" t="s">
        <v>140</v>
      </c>
      <c r="X73" s="16" t="s">
        <v>122</v>
      </c>
      <c r="AV73" t="s">
        <v>160</v>
      </c>
      <c r="AW73" s="2">
        <v>0.68</v>
      </c>
      <c r="AX73" s="2">
        <v>9</v>
      </c>
      <c r="AY73">
        <v>0.17499999999999999</v>
      </c>
    </row>
    <row r="74" spans="1:51" x14ac:dyDescent="0.25">
      <c r="K74" s="14"/>
      <c r="L74" s="14"/>
      <c r="U74" s="16">
        <v>25.86</v>
      </c>
      <c r="V74" s="16">
        <v>14.053000000000001</v>
      </c>
      <c r="W74" s="16" t="s">
        <v>140</v>
      </c>
      <c r="X74" s="16" t="s">
        <v>122</v>
      </c>
    </row>
    <row r="75" spans="1:51" x14ac:dyDescent="0.25">
      <c r="K75" s="14"/>
      <c r="L75" s="14"/>
      <c r="U75" s="16">
        <v>60.872</v>
      </c>
      <c r="V75" s="16">
        <v>14.053000000000001</v>
      </c>
      <c r="W75" s="16" t="s">
        <v>140</v>
      </c>
      <c r="X75" s="16" t="s">
        <v>122</v>
      </c>
    </row>
    <row r="76" spans="1:51" x14ac:dyDescent="0.25">
      <c r="K76" s="14"/>
      <c r="L76" s="14"/>
      <c r="U76" s="16">
        <v>71.622</v>
      </c>
      <c r="V76" s="16">
        <v>16.097000000000001</v>
      </c>
      <c r="W76" s="16" t="s">
        <v>140</v>
      </c>
      <c r="X76" s="16" t="s">
        <v>122</v>
      </c>
    </row>
    <row r="77" spans="1:51" x14ac:dyDescent="0.25">
      <c r="K77" s="14"/>
      <c r="L77" s="14"/>
      <c r="U77" s="16">
        <v>57.457999999999998</v>
      </c>
      <c r="V77" s="16">
        <v>11.256</v>
      </c>
      <c r="W77" s="16" t="s">
        <v>140</v>
      </c>
      <c r="X77" s="16" t="s">
        <v>122</v>
      </c>
    </row>
    <row r="78" spans="1:51" x14ac:dyDescent="0.25">
      <c r="K78" s="14"/>
      <c r="L78" s="14"/>
      <c r="U78" s="16">
        <v>59.781999999999996</v>
      </c>
      <c r="V78" s="16">
        <v>11.471</v>
      </c>
      <c r="W78" s="16" t="s">
        <v>140</v>
      </c>
      <c r="X78" s="16" t="s">
        <v>122</v>
      </c>
    </row>
    <row r="79" spans="1:51" x14ac:dyDescent="0.25">
      <c r="K79" s="14"/>
      <c r="L79" s="14"/>
      <c r="U79" s="16">
        <v>63.994999999999997</v>
      </c>
      <c r="V79" s="16">
        <v>11.391</v>
      </c>
      <c r="W79" s="16" t="s">
        <v>140</v>
      </c>
      <c r="X79" s="16" t="s">
        <v>122</v>
      </c>
    </row>
    <row r="80" spans="1:51" x14ac:dyDescent="0.25">
      <c r="K80" s="14"/>
      <c r="L80" s="14"/>
      <c r="U80" s="16">
        <v>43.148000000000003</v>
      </c>
      <c r="V80" s="16">
        <v>15.263999999999999</v>
      </c>
      <c r="W80" s="16" t="s">
        <v>140</v>
      </c>
      <c r="X80" s="16" t="s">
        <v>122</v>
      </c>
    </row>
    <row r="81" spans="11:24" x14ac:dyDescent="0.25">
      <c r="K81" s="14"/>
      <c r="L81" s="14"/>
      <c r="U81" s="16">
        <v>25.568999999999999</v>
      </c>
      <c r="V81" s="16">
        <v>12.144</v>
      </c>
      <c r="W81" s="16" t="s">
        <v>140</v>
      </c>
      <c r="X81" s="16" t="s">
        <v>122</v>
      </c>
    </row>
    <row r="82" spans="11:24" x14ac:dyDescent="0.25">
      <c r="K82" s="14"/>
      <c r="L82" s="14"/>
      <c r="U82" s="16">
        <v>47.506</v>
      </c>
      <c r="V82" s="16">
        <v>12.682</v>
      </c>
      <c r="W82" s="16" t="s">
        <v>140</v>
      </c>
      <c r="X82" s="16" t="s">
        <v>122</v>
      </c>
    </row>
    <row r="83" spans="11:24" x14ac:dyDescent="0.25">
      <c r="K83" s="14"/>
      <c r="L83" s="14"/>
      <c r="U83" s="16">
        <v>46.052999999999997</v>
      </c>
      <c r="V83" s="16">
        <v>12.602</v>
      </c>
      <c r="W83" s="16" t="s">
        <v>140</v>
      </c>
      <c r="X83" s="16" t="s">
        <v>122</v>
      </c>
    </row>
    <row r="84" spans="11:24" x14ac:dyDescent="0.25">
      <c r="K84" s="14"/>
      <c r="L84" s="14"/>
      <c r="U84" s="16">
        <v>69.298000000000002</v>
      </c>
      <c r="V84" s="16">
        <v>10.073</v>
      </c>
      <c r="W84" s="16" t="s">
        <v>140</v>
      </c>
      <c r="X84" s="16" t="s">
        <v>122</v>
      </c>
    </row>
    <row r="85" spans="11:24" x14ac:dyDescent="0.25">
      <c r="K85" s="14"/>
      <c r="L85" s="14"/>
      <c r="U85" s="16">
        <v>25.786999999999999</v>
      </c>
      <c r="V85" s="16">
        <v>18.707999999999998</v>
      </c>
      <c r="W85" s="16" t="s">
        <v>140</v>
      </c>
      <c r="X85" s="16" t="s">
        <v>122</v>
      </c>
    </row>
    <row r="86" spans="11:24" x14ac:dyDescent="0.25">
      <c r="K86" s="14"/>
      <c r="L86" s="14"/>
      <c r="U86" s="16">
        <v>45.981000000000002</v>
      </c>
      <c r="V86" s="16">
        <v>14.19</v>
      </c>
      <c r="W86" s="16" t="s">
        <v>140</v>
      </c>
      <c r="X86" s="16" t="s">
        <v>122</v>
      </c>
    </row>
    <row r="87" spans="11:24" x14ac:dyDescent="0.25">
      <c r="K87" s="14"/>
      <c r="L87" s="14"/>
      <c r="U87" s="16">
        <v>37.191000000000003</v>
      </c>
      <c r="V87" s="16">
        <v>10.773999999999999</v>
      </c>
      <c r="W87" s="16" t="s">
        <v>140</v>
      </c>
      <c r="X87" s="16" t="s">
        <v>122</v>
      </c>
    </row>
    <row r="88" spans="11:24" x14ac:dyDescent="0.25">
      <c r="K88" s="14"/>
      <c r="L88" s="14"/>
      <c r="U88" s="16">
        <v>24.044</v>
      </c>
      <c r="V88" s="16">
        <v>15.912000000000001</v>
      </c>
      <c r="W88" s="16" t="s">
        <v>140</v>
      </c>
      <c r="X88" s="16" t="s">
        <v>122</v>
      </c>
    </row>
    <row r="89" spans="11:24" x14ac:dyDescent="0.25">
      <c r="K89" s="14"/>
      <c r="L89" s="14"/>
      <c r="U89" s="16">
        <v>46.851999999999997</v>
      </c>
      <c r="V89" s="16">
        <v>15.912000000000001</v>
      </c>
      <c r="W89" s="16" t="s">
        <v>140</v>
      </c>
      <c r="X89" s="16" t="s">
        <v>122</v>
      </c>
    </row>
    <row r="90" spans="11:24" x14ac:dyDescent="0.25">
      <c r="K90" s="14"/>
      <c r="L90" s="14"/>
      <c r="U90" s="16">
        <v>34.286000000000001</v>
      </c>
      <c r="V90" s="16">
        <v>10.936999999999999</v>
      </c>
      <c r="W90" s="16" t="s">
        <v>140</v>
      </c>
      <c r="X90" s="16" t="s">
        <v>122</v>
      </c>
    </row>
    <row r="91" spans="11:24" x14ac:dyDescent="0.25">
      <c r="K91" s="14"/>
      <c r="L91" s="14"/>
      <c r="U91" s="16">
        <v>36.173999999999999</v>
      </c>
      <c r="V91" s="16">
        <v>11.744</v>
      </c>
      <c r="W91" s="16" t="s">
        <v>140</v>
      </c>
      <c r="X91" s="16" t="s">
        <v>122</v>
      </c>
    </row>
    <row r="92" spans="11:24" x14ac:dyDescent="0.25">
      <c r="K92" s="14"/>
      <c r="L92" s="14"/>
      <c r="U92" s="16">
        <v>67.918000000000006</v>
      </c>
      <c r="V92" s="16">
        <v>19.276</v>
      </c>
      <c r="W92" s="16" t="s">
        <v>140</v>
      </c>
      <c r="X92" s="16" t="s">
        <v>122</v>
      </c>
    </row>
    <row r="93" spans="11:24" x14ac:dyDescent="0.25">
      <c r="K93" s="14"/>
      <c r="L93" s="14"/>
      <c r="U93" s="16">
        <v>64.358000000000004</v>
      </c>
      <c r="V93" s="16">
        <v>17.716000000000001</v>
      </c>
      <c r="W93" s="16" t="s">
        <v>140</v>
      </c>
      <c r="X93" s="16" t="s">
        <v>122</v>
      </c>
    </row>
    <row r="94" spans="11:24" x14ac:dyDescent="0.25">
      <c r="K94" s="14"/>
      <c r="L94" s="14"/>
      <c r="U94" s="16">
        <v>73.728999999999999</v>
      </c>
      <c r="V94" s="16">
        <v>20.271999999999998</v>
      </c>
      <c r="W94" s="16" t="s">
        <v>140</v>
      </c>
      <c r="X94" s="16" t="s">
        <v>122</v>
      </c>
    </row>
    <row r="95" spans="11:24" x14ac:dyDescent="0.25">
      <c r="K95" s="14"/>
      <c r="L95" s="14"/>
      <c r="U95" s="16">
        <v>38.136000000000003</v>
      </c>
      <c r="V95" s="16">
        <v>34.421999999999997</v>
      </c>
      <c r="W95" s="16" t="s">
        <v>140</v>
      </c>
      <c r="X95" s="16" t="s">
        <v>122</v>
      </c>
    </row>
    <row r="96" spans="11:24" x14ac:dyDescent="0.25">
      <c r="K96" s="14"/>
      <c r="L96" s="14"/>
      <c r="U96" s="16">
        <v>46.415999999999997</v>
      </c>
      <c r="V96" s="16">
        <v>29.283999999999999</v>
      </c>
      <c r="W96" s="16" t="s">
        <v>140</v>
      </c>
      <c r="X96" s="16" t="s">
        <v>122</v>
      </c>
    </row>
    <row r="97" spans="11:24" x14ac:dyDescent="0.25">
      <c r="K97" s="14"/>
      <c r="L97" s="14"/>
      <c r="U97" s="16">
        <v>54.334000000000003</v>
      </c>
      <c r="V97" s="16">
        <v>18.928000000000001</v>
      </c>
      <c r="W97" s="16" t="s">
        <v>140</v>
      </c>
      <c r="X97" s="16" t="s">
        <v>122</v>
      </c>
    </row>
    <row r="98" spans="11:24" x14ac:dyDescent="0.25">
      <c r="K98" s="14"/>
      <c r="L98" s="14"/>
      <c r="U98" s="16">
        <v>49.466999999999999</v>
      </c>
      <c r="V98" s="16">
        <v>17.771999999999998</v>
      </c>
      <c r="W98" s="16" t="s">
        <v>140</v>
      </c>
      <c r="X98" s="16" t="s">
        <v>122</v>
      </c>
    </row>
    <row r="99" spans="11:24" x14ac:dyDescent="0.25">
      <c r="K99" s="14"/>
      <c r="L99" s="14"/>
      <c r="U99" s="16">
        <v>56.731000000000002</v>
      </c>
      <c r="V99" s="16">
        <v>18.228999999999999</v>
      </c>
      <c r="W99" s="16" t="s">
        <v>140</v>
      </c>
      <c r="X99" s="16" t="s">
        <v>122</v>
      </c>
    </row>
    <row r="100" spans="11:24" x14ac:dyDescent="0.25">
      <c r="K100" s="14"/>
      <c r="L100" s="14"/>
      <c r="U100" s="16">
        <v>50.121000000000002</v>
      </c>
      <c r="V100" s="16">
        <v>32.218000000000004</v>
      </c>
      <c r="W100" s="16" t="s">
        <v>140</v>
      </c>
      <c r="X100" s="16" t="s">
        <v>122</v>
      </c>
    </row>
    <row r="101" spans="11:24" x14ac:dyDescent="0.25">
      <c r="K101" s="14"/>
      <c r="L101" s="14"/>
      <c r="U101" s="16">
        <v>88.765000000000001</v>
      </c>
      <c r="V101" s="16">
        <v>35.746000000000002</v>
      </c>
      <c r="W101" s="16" t="s">
        <v>140</v>
      </c>
      <c r="X101" s="16" t="s">
        <v>122</v>
      </c>
    </row>
    <row r="102" spans="11:24" x14ac:dyDescent="0.25">
      <c r="K102" s="14"/>
      <c r="L102" s="14"/>
      <c r="U102" s="16">
        <v>90.290999999999997</v>
      </c>
      <c r="V102" s="16">
        <v>36.042999999999999</v>
      </c>
      <c r="W102" s="16" t="s">
        <v>140</v>
      </c>
      <c r="X102" s="16" t="s">
        <v>122</v>
      </c>
    </row>
    <row r="103" spans="11:24" x14ac:dyDescent="0.25">
      <c r="K103" s="14"/>
      <c r="L103" s="14"/>
      <c r="U103" s="16">
        <v>122.76</v>
      </c>
      <c r="V103" s="16">
        <v>33.837000000000003</v>
      </c>
      <c r="W103" s="16" t="s">
        <v>140</v>
      </c>
      <c r="X103" s="16" t="s">
        <v>122</v>
      </c>
    </row>
    <row r="104" spans="11:24" x14ac:dyDescent="0.25">
      <c r="K104" s="14"/>
      <c r="L104" s="14"/>
      <c r="U104" s="16">
        <v>113.971</v>
      </c>
      <c r="V104" s="16">
        <v>42.122</v>
      </c>
      <c r="W104" s="16" t="s">
        <v>140</v>
      </c>
      <c r="X104" s="16" t="s">
        <v>122</v>
      </c>
    </row>
    <row r="105" spans="11:24" x14ac:dyDescent="0.25">
      <c r="K105" s="14"/>
      <c r="L105" s="14"/>
      <c r="U105" s="16">
        <v>119.056</v>
      </c>
      <c r="V105" s="16">
        <v>40.186</v>
      </c>
      <c r="W105" s="16" t="s">
        <v>140</v>
      </c>
      <c r="X105" s="16" t="s">
        <v>122</v>
      </c>
    </row>
    <row r="106" spans="11:24" x14ac:dyDescent="0.25">
      <c r="K106" s="14"/>
      <c r="L106" s="14"/>
      <c r="U106" s="16">
        <v>124.068</v>
      </c>
      <c r="V106" s="16">
        <v>39.648000000000003</v>
      </c>
      <c r="W106" s="16" t="s">
        <v>140</v>
      </c>
      <c r="X106" s="16" t="s">
        <v>122</v>
      </c>
    </row>
    <row r="107" spans="11:24" x14ac:dyDescent="0.25">
      <c r="K107" s="14"/>
      <c r="L107" s="14"/>
      <c r="U107" s="16">
        <v>107.361</v>
      </c>
      <c r="V107" s="16">
        <v>42.045000000000002</v>
      </c>
      <c r="W107" s="16" t="s">
        <v>140</v>
      </c>
      <c r="X107" s="16" t="s">
        <v>122</v>
      </c>
    </row>
    <row r="108" spans="11:24" x14ac:dyDescent="0.25">
      <c r="K108" s="14"/>
      <c r="L108" s="14"/>
      <c r="U108" s="16">
        <v>115.133</v>
      </c>
      <c r="V108" s="16">
        <v>40.887999999999998</v>
      </c>
      <c r="W108" s="16" t="s">
        <v>140</v>
      </c>
      <c r="X108" s="16" t="s">
        <v>122</v>
      </c>
    </row>
    <row r="109" spans="11:24" x14ac:dyDescent="0.25">
      <c r="K109" s="14"/>
      <c r="L109" s="14"/>
      <c r="U109" s="16">
        <v>114.77</v>
      </c>
      <c r="V109" s="16">
        <v>38.064</v>
      </c>
      <c r="W109" s="16" t="s">
        <v>140</v>
      </c>
      <c r="X109" s="16" t="s">
        <v>122</v>
      </c>
    </row>
    <row r="110" spans="11:24" x14ac:dyDescent="0.25">
      <c r="K110" s="14"/>
      <c r="L110" s="14"/>
      <c r="U110" s="16">
        <v>113.39</v>
      </c>
      <c r="V110" s="16">
        <v>42.664000000000001</v>
      </c>
      <c r="W110" s="16" t="s">
        <v>140</v>
      </c>
      <c r="X110" s="16" t="s">
        <v>122</v>
      </c>
    </row>
    <row r="111" spans="11:24" x14ac:dyDescent="0.25">
      <c r="K111" s="14"/>
      <c r="L111" s="14"/>
      <c r="U111" s="16">
        <v>166.63399999999999</v>
      </c>
      <c r="V111" s="16">
        <v>60.125999999999998</v>
      </c>
      <c r="W111" s="16" t="s">
        <v>140</v>
      </c>
      <c r="X111" s="16" t="s">
        <v>122</v>
      </c>
    </row>
    <row r="112" spans="11:24" x14ac:dyDescent="0.25">
      <c r="K112" s="14"/>
      <c r="L112" s="14"/>
      <c r="U112" s="16">
        <v>161.33199999999999</v>
      </c>
      <c r="V112" s="16">
        <v>59.076999999999998</v>
      </c>
      <c r="W112" s="16" t="s">
        <v>140</v>
      </c>
      <c r="X112" s="16" t="s">
        <v>122</v>
      </c>
    </row>
    <row r="113" spans="11:24" x14ac:dyDescent="0.25">
      <c r="K113" s="14"/>
      <c r="L113" s="14"/>
      <c r="U113" s="16">
        <v>163.36600000000001</v>
      </c>
      <c r="V113" s="16">
        <v>57.813000000000002</v>
      </c>
      <c r="W113" s="16" t="s">
        <v>140</v>
      </c>
      <c r="X113" s="16" t="s">
        <v>122</v>
      </c>
    </row>
    <row r="114" spans="11:24" x14ac:dyDescent="0.25">
      <c r="K114" s="14"/>
      <c r="L114" s="14"/>
      <c r="U114" s="16">
        <v>161.041</v>
      </c>
      <c r="V114" s="16">
        <v>57.893999999999998</v>
      </c>
      <c r="W114" s="16" t="s">
        <v>140</v>
      </c>
      <c r="X114" s="16" t="s">
        <v>122</v>
      </c>
    </row>
    <row r="115" spans="11:24" x14ac:dyDescent="0.25">
      <c r="U115" s="16">
        <v>152.61500000000001</v>
      </c>
      <c r="V115" s="16">
        <v>60.235999999999997</v>
      </c>
      <c r="W115" s="16" t="s">
        <v>140</v>
      </c>
      <c r="X115" s="16" t="s">
        <v>122</v>
      </c>
    </row>
    <row r="116" spans="11:24" x14ac:dyDescent="0.25">
      <c r="U116" s="16">
        <v>144.77000000000001</v>
      </c>
      <c r="V116" s="16">
        <v>64.19</v>
      </c>
      <c r="W116" s="16" t="s">
        <v>140</v>
      </c>
      <c r="X116" s="16" t="s">
        <v>122</v>
      </c>
    </row>
    <row r="117" spans="11:24" x14ac:dyDescent="0.25">
      <c r="U117" s="16">
        <v>147.02199999999999</v>
      </c>
      <c r="V117" s="16">
        <v>59.912999999999997</v>
      </c>
      <c r="W117" s="16" t="s">
        <v>140</v>
      </c>
      <c r="X117" s="16" t="s">
        <v>122</v>
      </c>
    </row>
    <row r="118" spans="11:24" x14ac:dyDescent="0.25">
      <c r="U118" s="16">
        <v>150.07300000000001</v>
      </c>
      <c r="V118" s="16">
        <v>67.364000000000004</v>
      </c>
      <c r="W118" s="16" t="s">
        <v>140</v>
      </c>
      <c r="X118" s="16" t="s">
        <v>122</v>
      </c>
    </row>
    <row r="119" spans="11:24" x14ac:dyDescent="0.25">
      <c r="U119" s="16">
        <v>131.69499999999999</v>
      </c>
      <c r="V119" s="16">
        <v>52.518999999999998</v>
      </c>
      <c r="W119" s="16" t="s">
        <v>140</v>
      </c>
      <c r="X119" s="16" t="s">
        <v>122</v>
      </c>
    </row>
    <row r="120" spans="11:24" x14ac:dyDescent="0.25">
      <c r="U120" s="16">
        <v>132.131</v>
      </c>
      <c r="V120" s="16">
        <v>53.515000000000001</v>
      </c>
      <c r="W120" s="16" t="s">
        <v>140</v>
      </c>
      <c r="X120" s="16" t="s">
        <v>122</v>
      </c>
    </row>
    <row r="121" spans="11:24" x14ac:dyDescent="0.25">
      <c r="U121" s="16">
        <v>140.91999999999999</v>
      </c>
      <c r="V121" s="16">
        <v>51.040999999999997</v>
      </c>
      <c r="W121" s="16" t="s">
        <v>140</v>
      </c>
      <c r="X121" s="16" t="s">
        <v>122</v>
      </c>
    </row>
    <row r="122" spans="11:24" x14ac:dyDescent="0.25">
      <c r="U122" s="16">
        <v>155.52099999999999</v>
      </c>
      <c r="V122" s="16">
        <v>57.793999999999997</v>
      </c>
      <c r="W122" s="16" t="s">
        <v>140</v>
      </c>
      <c r="X122" s="16" t="s">
        <v>122</v>
      </c>
    </row>
    <row r="123" spans="11:24" x14ac:dyDescent="0.25">
      <c r="U123" s="16">
        <v>152.39699999999999</v>
      </c>
      <c r="V123" s="16">
        <v>58.682000000000002</v>
      </c>
      <c r="W123" s="16" t="s">
        <v>140</v>
      </c>
      <c r="X123" s="16" t="s">
        <v>122</v>
      </c>
    </row>
    <row r="124" spans="11:24" x14ac:dyDescent="0.25">
      <c r="U124" s="16">
        <v>149.41900000000001</v>
      </c>
      <c r="V124" s="16">
        <v>63.576999999999998</v>
      </c>
      <c r="W124" s="16" t="s">
        <v>140</v>
      </c>
      <c r="X124" s="16" t="s">
        <v>122</v>
      </c>
    </row>
    <row r="125" spans="11:24" x14ac:dyDescent="0.25">
      <c r="U125" s="16">
        <v>208.50344827586207</v>
      </c>
      <c r="V125" s="16">
        <v>75.379310344827587</v>
      </c>
      <c r="W125" s="16" t="s">
        <v>140</v>
      </c>
      <c r="X125" s="18" t="s">
        <v>171</v>
      </c>
    </row>
    <row r="126" spans="11:24" x14ac:dyDescent="0.25">
      <c r="U126" s="16">
        <v>224.48965517241382</v>
      </c>
      <c r="V126" s="16">
        <v>81.034482758620683</v>
      </c>
      <c r="W126" s="16" t="s">
        <v>140</v>
      </c>
      <c r="X126" s="18" t="s">
        <v>168</v>
      </c>
    </row>
    <row r="127" spans="11:24" x14ac:dyDescent="0.25">
      <c r="U127" s="16">
        <v>186.34482758620689</v>
      </c>
      <c r="V127" s="16">
        <v>53.379310344827587</v>
      </c>
      <c r="W127" s="16" t="s">
        <v>140</v>
      </c>
      <c r="X127" s="18" t="s">
        <v>168</v>
      </c>
    </row>
    <row r="128" spans="11:24" x14ac:dyDescent="0.25">
      <c r="U128" s="16">
        <v>132.08965517241379</v>
      </c>
      <c r="V128" s="16">
        <v>61.586206896551722</v>
      </c>
      <c r="W128" s="16" t="s">
        <v>140</v>
      </c>
      <c r="X128" s="18" t="s">
        <v>172</v>
      </c>
    </row>
    <row r="129" spans="21:24" x14ac:dyDescent="0.25">
      <c r="U129" s="16">
        <v>209.38620689655173</v>
      </c>
      <c r="V129" s="16">
        <v>64.137931034482762</v>
      </c>
      <c r="W129" s="16" t="s">
        <v>140</v>
      </c>
      <c r="X129" s="18" t="s">
        <v>173</v>
      </c>
    </row>
    <row r="130" spans="21:24" x14ac:dyDescent="0.25">
      <c r="U130" s="16">
        <v>216.65517241379311</v>
      </c>
      <c r="V130" s="16">
        <v>64.34482758620689</v>
      </c>
      <c r="W130" s="16" t="s">
        <v>140</v>
      </c>
      <c r="X130" s="18" t="s">
        <v>168</v>
      </c>
    </row>
    <row r="131" spans="21:24" x14ac:dyDescent="0.25">
      <c r="U131" s="16">
        <v>135.93103448275863</v>
      </c>
      <c r="V131" s="16">
        <v>30.344827586206897</v>
      </c>
      <c r="W131" s="16" t="s">
        <v>140</v>
      </c>
      <c r="X131" s="18" t="s">
        <v>174</v>
      </c>
    </row>
    <row r="132" spans="21:24" x14ac:dyDescent="0.25">
      <c r="U132" s="16">
        <v>195.86206896551724</v>
      </c>
      <c r="V132" s="16">
        <v>61.793103448275865</v>
      </c>
      <c r="W132" s="16" t="s">
        <v>140</v>
      </c>
      <c r="X132" s="18" t="s">
        <v>175</v>
      </c>
    </row>
    <row r="133" spans="21:24" x14ac:dyDescent="0.25">
      <c r="U133" s="16">
        <v>133.79310344827587</v>
      </c>
      <c r="V133" s="16">
        <v>70.34482758620689</v>
      </c>
      <c r="W133" s="16" t="s">
        <v>140</v>
      </c>
      <c r="X133" s="18" t="s">
        <v>176</v>
      </c>
    </row>
    <row r="134" spans="21:24" x14ac:dyDescent="0.25">
      <c r="U134" s="16">
        <v>137.1</v>
      </c>
      <c r="V134" s="16">
        <v>44</v>
      </c>
      <c r="W134" s="16" t="s">
        <v>140</v>
      </c>
      <c r="X134" s="18" t="s">
        <v>298</v>
      </c>
    </row>
    <row r="135" spans="21:24" x14ac:dyDescent="0.25">
      <c r="U135" s="16">
        <v>67.099999999999994</v>
      </c>
      <c r="V135" s="16">
        <v>15</v>
      </c>
      <c r="W135" s="16" t="s">
        <v>140</v>
      </c>
      <c r="X135" s="18" t="s">
        <v>298</v>
      </c>
    </row>
    <row r="136" spans="21:24" x14ac:dyDescent="0.25">
      <c r="U136" s="16">
        <v>38.700000000000003</v>
      </c>
      <c r="V136" s="16">
        <v>8.5500000000000007</v>
      </c>
      <c r="W136" s="16" t="s">
        <v>140</v>
      </c>
      <c r="X136" s="18" t="s">
        <v>298</v>
      </c>
    </row>
    <row r="137" spans="21:24" x14ac:dyDescent="0.25">
      <c r="U137">
        <v>5.29</v>
      </c>
      <c r="V137">
        <v>6.25</v>
      </c>
      <c r="W137" s="16" t="s">
        <v>365</v>
      </c>
      <c r="X137" t="s">
        <v>335</v>
      </c>
    </row>
    <row r="138" spans="21:24" x14ac:dyDescent="0.25">
      <c r="U138">
        <v>5.73</v>
      </c>
      <c r="V138">
        <v>6.52</v>
      </c>
      <c r="W138" s="16" t="s">
        <v>365</v>
      </c>
      <c r="X138" t="s">
        <v>335</v>
      </c>
    </row>
    <row r="139" spans="21:24" x14ac:dyDescent="0.25">
      <c r="U139">
        <v>5.73</v>
      </c>
      <c r="V139">
        <v>5.46</v>
      </c>
      <c r="W139" s="16" t="s">
        <v>365</v>
      </c>
      <c r="X139" t="s">
        <v>335</v>
      </c>
    </row>
    <row r="140" spans="21:24" x14ac:dyDescent="0.25">
      <c r="U140">
        <v>6.17</v>
      </c>
      <c r="V140">
        <v>6.44</v>
      </c>
      <c r="W140" s="16" t="s">
        <v>365</v>
      </c>
      <c r="X140" t="s">
        <v>335</v>
      </c>
    </row>
    <row r="141" spans="21:24" x14ac:dyDescent="0.25">
      <c r="U141">
        <v>6.62</v>
      </c>
      <c r="V141">
        <v>6.06</v>
      </c>
      <c r="W141" s="16" t="s">
        <v>365</v>
      </c>
      <c r="X141" t="s">
        <v>335</v>
      </c>
    </row>
    <row r="142" spans="21:24" x14ac:dyDescent="0.25">
      <c r="U142">
        <v>8.1219999999999999</v>
      </c>
      <c r="V142">
        <v>3.0550000000000002</v>
      </c>
      <c r="W142" s="16" t="s">
        <v>365</v>
      </c>
      <c r="X142" t="s">
        <v>351</v>
      </c>
    </row>
    <row r="143" spans="21:24" x14ac:dyDescent="0.25">
      <c r="U143">
        <v>10.205</v>
      </c>
      <c r="V143">
        <v>8.1820000000000004</v>
      </c>
      <c r="W143" s="16" t="s">
        <v>365</v>
      </c>
      <c r="X143" t="s">
        <v>351</v>
      </c>
    </row>
    <row r="144" spans="21:24" x14ac:dyDescent="0.25">
      <c r="U144">
        <v>11.03</v>
      </c>
      <c r="V144">
        <v>5.56</v>
      </c>
      <c r="W144" s="16" t="s">
        <v>365</v>
      </c>
      <c r="X144" t="s">
        <v>335</v>
      </c>
    </row>
    <row r="145" spans="21:24" x14ac:dyDescent="0.25">
      <c r="U145">
        <v>11.38</v>
      </c>
      <c r="V145">
        <v>5.23</v>
      </c>
      <c r="W145" s="16" t="s">
        <v>365</v>
      </c>
      <c r="X145" t="s">
        <v>335</v>
      </c>
    </row>
    <row r="146" spans="21:24" x14ac:dyDescent="0.25">
      <c r="U146">
        <v>11.766999999999999</v>
      </c>
      <c r="V146">
        <v>2.145</v>
      </c>
      <c r="W146" s="16" t="s">
        <v>365</v>
      </c>
      <c r="X146" t="s">
        <v>351</v>
      </c>
    </row>
    <row r="147" spans="21:24" x14ac:dyDescent="0.25">
      <c r="U147">
        <v>11.871</v>
      </c>
      <c r="V147">
        <v>10.733000000000001</v>
      </c>
      <c r="W147" s="16" t="s">
        <v>365</v>
      </c>
      <c r="X147" t="s">
        <v>351</v>
      </c>
    </row>
    <row r="148" spans="21:24" x14ac:dyDescent="0.25">
      <c r="U148">
        <v>12.079000000000001</v>
      </c>
      <c r="V148">
        <v>5.2270000000000003</v>
      </c>
      <c r="W148" s="16" t="s">
        <v>365</v>
      </c>
      <c r="X148" t="s">
        <v>351</v>
      </c>
    </row>
    <row r="149" spans="21:24" x14ac:dyDescent="0.25">
      <c r="U149">
        <v>14.56</v>
      </c>
      <c r="V149">
        <v>6.78</v>
      </c>
      <c r="W149" s="16" t="s">
        <v>365</v>
      </c>
      <c r="X149" t="s">
        <v>335</v>
      </c>
    </row>
    <row r="150" spans="21:24" x14ac:dyDescent="0.25">
      <c r="U150">
        <v>15.58</v>
      </c>
      <c r="V150">
        <v>6.5</v>
      </c>
      <c r="W150" s="16" t="s">
        <v>365</v>
      </c>
      <c r="X150" t="s">
        <v>335</v>
      </c>
    </row>
    <row r="151" spans="21:24" x14ac:dyDescent="0.25">
      <c r="U151">
        <v>16.14</v>
      </c>
      <c r="V151">
        <v>4.4930000000000003</v>
      </c>
      <c r="W151" s="16" t="s">
        <v>365</v>
      </c>
      <c r="X151" t="s">
        <v>351</v>
      </c>
    </row>
    <row r="152" spans="21:24" x14ac:dyDescent="0.25">
      <c r="U152">
        <v>18.535</v>
      </c>
      <c r="V152">
        <v>1.2849999999999999</v>
      </c>
      <c r="W152" s="16" t="s">
        <v>365</v>
      </c>
      <c r="X152" t="s">
        <v>351</v>
      </c>
    </row>
    <row r="153" spans="21:24" x14ac:dyDescent="0.25">
      <c r="U153">
        <v>19.785</v>
      </c>
      <c r="V153">
        <v>3.3809999999999998</v>
      </c>
      <c r="W153" s="16" t="s">
        <v>365</v>
      </c>
      <c r="X153" t="s">
        <v>351</v>
      </c>
    </row>
    <row r="154" spans="21:24" x14ac:dyDescent="0.25">
      <c r="U154">
        <v>23.013000000000002</v>
      </c>
      <c r="V154">
        <v>2.0169999999999999</v>
      </c>
      <c r="W154" s="16" t="s">
        <v>365</v>
      </c>
      <c r="X154" t="s">
        <v>351</v>
      </c>
    </row>
    <row r="155" spans="21:24" x14ac:dyDescent="0.25">
      <c r="U155">
        <v>25.512</v>
      </c>
      <c r="V155">
        <v>6.5880000000000001</v>
      </c>
      <c r="W155" s="16" t="s">
        <v>365</v>
      </c>
      <c r="X155" t="s">
        <v>351</v>
      </c>
    </row>
    <row r="156" spans="21:24" x14ac:dyDescent="0.25">
      <c r="U156">
        <v>26.241</v>
      </c>
      <c r="V156">
        <v>7.5229999999999997</v>
      </c>
      <c r="W156" s="16" t="s">
        <v>365</v>
      </c>
      <c r="X156" t="s">
        <v>351</v>
      </c>
    </row>
    <row r="157" spans="21:24" x14ac:dyDescent="0.25">
      <c r="U157">
        <v>28.114999999999998</v>
      </c>
      <c r="V157">
        <v>17.928999999999998</v>
      </c>
      <c r="W157" s="16" t="s">
        <v>365</v>
      </c>
      <c r="X157" t="s">
        <v>351</v>
      </c>
    </row>
    <row r="158" spans="21:24" x14ac:dyDescent="0.25">
      <c r="U158">
        <v>28.948</v>
      </c>
      <c r="V158">
        <v>11.032999999999999</v>
      </c>
      <c r="W158" s="16" t="s">
        <v>365</v>
      </c>
      <c r="X158" t="s">
        <v>351</v>
      </c>
    </row>
    <row r="159" spans="21:24" x14ac:dyDescent="0.25">
      <c r="U159">
        <v>29.052</v>
      </c>
      <c r="V159">
        <v>8.6340000000000003</v>
      </c>
      <c r="W159" s="16" t="s">
        <v>365</v>
      </c>
      <c r="X159" t="s">
        <v>351</v>
      </c>
    </row>
    <row r="160" spans="21:24" x14ac:dyDescent="0.25">
      <c r="U160">
        <v>29.11</v>
      </c>
      <c r="V160">
        <v>6.89</v>
      </c>
      <c r="W160" s="16" t="s">
        <v>365</v>
      </c>
      <c r="X160" t="s">
        <v>335</v>
      </c>
    </row>
    <row r="161" spans="21:24" x14ac:dyDescent="0.25">
      <c r="U161">
        <v>33.08</v>
      </c>
      <c r="V161">
        <v>6.68</v>
      </c>
      <c r="W161" s="16" t="s">
        <v>365</v>
      </c>
      <c r="X161" t="s">
        <v>335</v>
      </c>
    </row>
    <row r="162" spans="21:24" x14ac:dyDescent="0.25">
      <c r="U162">
        <v>34.051000000000002</v>
      </c>
      <c r="V162">
        <v>37.832000000000001</v>
      </c>
      <c r="W162" s="16" t="s">
        <v>365</v>
      </c>
      <c r="X162" t="s">
        <v>351</v>
      </c>
    </row>
    <row r="163" spans="21:24" x14ac:dyDescent="0.25">
      <c r="U163">
        <v>34.674999999999997</v>
      </c>
      <c r="V163">
        <v>47.960999999999999</v>
      </c>
      <c r="W163" s="16" t="s">
        <v>365</v>
      </c>
      <c r="X163" t="s">
        <v>351</v>
      </c>
    </row>
    <row r="164" spans="21:24" x14ac:dyDescent="0.25">
      <c r="U164">
        <v>35.248275862068965</v>
      </c>
      <c r="V164">
        <v>23.655172413793103</v>
      </c>
      <c r="W164" s="16" t="s">
        <v>365</v>
      </c>
      <c r="X164" t="s">
        <v>182</v>
      </c>
    </row>
    <row r="165" spans="21:24" x14ac:dyDescent="0.25">
      <c r="U165">
        <v>35.924999999999997</v>
      </c>
      <c r="V165">
        <v>14.366</v>
      </c>
      <c r="W165" s="16" t="s">
        <v>365</v>
      </c>
      <c r="X165" t="s">
        <v>351</v>
      </c>
    </row>
    <row r="166" spans="21:24" x14ac:dyDescent="0.25">
      <c r="U166">
        <v>36.862000000000002</v>
      </c>
      <c r="V166">
        <v>7.1929999999999996</v>
      </c>
      <c r="W166" s="16" t="s">
        <v>365</v>
      </c>
      <c r="X166" t="s">
        <v>351</v>
      </c>
    </row>
    <row r="167" spans="21:24" x14ac:dyDescent="0.25">
      <c r="U167">
        <v>38.945</v>
      </c>
      <c r="V167">
        <v>20.048999999999999</v>
      </c>
      <c r="W167" s="16" t="s">
        <v>365</v>
      </c>
      <c r="X167" t="s">
        <v>351</v>
      </c>
    </row>
    <row r="168" spans="21:24" x14ac:dyDescent="0.25">
      <c r="U168">
        <v>42.692999999999998</v>
      </c>
      <c r="V168">
        <v>27.297999999999998</v>
      </c>
      <c r="W168" s="16" t="s">
        <v>365</v>
      </c>
      <c r="X168" t="s">
        <v>351</v>
      </c>
    </row>
    <row r="169" spans="21:24" x14ac:dyDescent="0.25">
      <c r="U169">
        <v>42.798000000000002</v>
      </c>
      <c r="V169">
        <v>30.757999999999999</v>
      </c>
      <c r="W169" s="16" t="s">
        <v>365</v>
      </c>
      <c r="X169" t="s">
        <v>351</v>
      </c>
    </row>
    <row r="170" spans="21:24" x14ac:dyDescent="0.25">
      <c r="U170">
        <v>44.36</v>
      </c>
      <c r="V170">
        <v>43.942999999999998</v>
      </c>
      <c r="W170" s="16" t="s">
        <v>365</v>
      </c>
      <c r="X170" t="s">
        <v>351</v>
      </c>
    </row>
    <row r="171" spans="21:24" x14ac:dyDescent="0.25">
      <c r="U171">
        <v>46.026000000000003</v>
      </c>
      <c r="V171">
        <v>49.524999999999999</v>
      </c>
      <c r="W171" s="16" t="s">
        <v>365</v>
      </c>
      <c r="X171" t="s">
        <v>351</v>
      </c>
    </row>
    <row r="172" spans="21:24" x14ac:dyDescent="0.25">
      <c r="U172">
        <v>46.13</v>
      </c>
      <c r="V172">
        <v>42.048000000000002</v>
      </c>
      <c r="W172" s="16" t="s">
        <v>365</v>
      </c>
      <c r="X172" t="s">
        <v>351</v>
      </c>
    </row>
    <row r="173" spans="21:24" x14ac:dyDescent="0.25">
      <c r="U173">
        <v>46.194790330809852</v>
      </c>
      <c r="V173">
        <v>43.436892400612251</v>
      </c>
      <c r="W173" s="16" t="s">
        <v>365</v>
      </c>
      <c r="X173" t="s">
        <v>110</v>
      </c>
    </row>
    <row r="174" spans="21:24" x14ac:dyDescent="0.25">
      <c r="U174">
        <v>46.442</v>
      </c>
      <c r="V174">
        <v>29.09</v>
      </c>
      <c r="W174" s="16" t="s">
        <v>365</v>
      </c>
      <c r="X174" t="s">
        <v>351</v>
      </c>
    </row>
    <row r="175" spans="21:24" x14ac:dyDescent="0.25">
      <c r="U175">
        <v>46.963000000000001</v>
      </c>
      <c r="V175">
        <v>8.3279999999999994</v>
      </c>
      <c r="W175" s="16" t="s">
        <v>365</v>
      </c>
      <c r="X175" t="s">
        <v>351</v>
      </c>
    </row>
    <row r="176" spans="21:24" x14ac:dyDescent="0.25">
      <c r="U176">
        <v>48.420999999999999</v>
      </c>
      <c r="V176">
        <v>16.106999999999999</v>
      </c>
      <c r="W176" s="16" t="s">
        <v>365</v>
      </c>
      <c r="X176" t="s">
        <v>351</v>
      </c>
    </row>
    <row r="177" spans="21:24" x14ac:dyDescent="0.25">
      <c r="U177">
        <v>50.191000000000003</v>
      </c>
      <c r="V177">
        <v>13.101000000000001</v>
      </c>
      <c r="W177" s="16" t="s">
        <v>365</v>
      </c>
      <c r="X177" t="s">
        <v>351</v>
      </c>
    </row>
    <row r="178" spans="21:24" x14ac:dyDescent="0.25">
      <c r="U178">
        <v>50.399000000000001</v>
      </c>
      <c r="V178">
        <v>11.686</v>
      </c>
      <c r="W178" s="16" t="s">
        <v>365</v>
      </c>
      <c r="X178" t="s">
        <v>351</v>
      </c>
    </row>
    <row r="179" spans="21:24" x14ac:dyDescent="0.25">
      <c r="U179">
        <v>50.399000000000001</v>
      </c>
      <c r="V179">
        <v>25.780999999999999</v>
      </c>
      <c r="W179" s="16" t="s">
        <v>365</v>
      </c>
      <c r="X179" t="s">
        <v>351</v>
      </c>
    </row>
    <row r="180" spans="21:24" x14ac:dyDescent="0.25">
      <c r="U180">
        <v>50.6</v>
      </c>
      <c r="V180">
        <v>25.7</v>
      </c>
      <c r="W180" s="16" t="s">
        <v>365</v>
      </c>
      <c r="X180" t="s">
        <v>52</v>
      </c>
    </row>
    <row r="181" spans="21:24" x14ac:dyDescent="0.25">
      <c r="U181">
        <v>50.606999999999999</v>
      </c>
      <c r="V181">
        <v>28.433</v>
      </c>
      <c r="W181" s="16" t="s">
        <v>365</v>
      </c>
      <c r="X181" t="s">
        <v>351</v>
      </c>
    </row>
    <row r="182" spans="21:24" x14ac:dyDescent="0.25">
      <c r="U182">
        <v>51.545000000000002</v>
      </c>
      <c r="V182">
        <v>29.114999999999998</v>
      </c>
      <c r="W182" s="16" t="s">
        <v>365</v>
      </c>
      <c r="X182" t="s">
        <v>351</v>
      </c>
    </row>
    <row r="183" spans="21:24" x14ac:dyDescent="0.25">
      <c r="U183">
        <v>51.71058619120506</v>
      </c>
      <c r="V183">
        <v>27.578979301976034</v>
      </c>
      <c r="W183" s="16" t="s">
        <v>365</v>
      </c>
      <c r="X183" t="s">
        <v>51</v>
      </c>
    </row>
    <row r="184" spans="21:24" x14ac:dyDescent="0.25">
      <c r="U184">
        <v>52.69</v>
      </c>
      <c r="V184">
        <v>26.942</v>
      </c>
      <c r="W184" s="16" t="s">
        <v>365</v>
      </c>
      <c r="X184" t="s">
        <v>351</v>
      </c>
    </row>
    <row r="185" spans="21:24" x14ac:dyDescent="0.25">
      <c r="U185">
        <v>52.96551724137931</v>
      </c>
      <c r="V185">
        <v>30.206896551724139</v>
      </c>
      <c r="W185" s="16" t="s">
        <v>365</v>
      </c>
      <c r="X185" t="s">
        <v>182</v>
      </c>
    </row>
    <row r="186" spans="21:24" x14ac:dyDescent="0.25">
      <c r="U186">
        <v>53.1</v>
      </c>
      <c r="V186">
        <v>26.96</v>
      </c>
      <c r="W186" s="16" t="s">
        <v>365</v>
      </c>
      <c r="X186" t="s">
        <v>111</v>
      </c>
    </row>
    <row r="187" spans="21:24" x14ac:dyDescent="0.25">
      <c r="U187">
        <v>54.564</v>
      </c>
      <c r="V187">
        <v>13.201000000000001</v>
      </c>
      <c r="W187" s="16" t="s">
        <v>365</v>
      </c>
      <c r="X187" t="s">
        <v>351</v>
      </c>
    </row>
    <row r="188" spans="21:24" x14ac:dyDescent="0.25">
      <c r="U188">
        <v>54.667999999999999</v>
      </c>
      <c r="V188">
        <v>29.114000000000001</v>
      </c>
      <c r="W188" s="16" t="s">
        <v>365</v>
      </c>
      <c r="X188" t="s">
        <v>351</v>
      </c>
    </row>
    <row r="189" spans="21:24" x14ac:dyDescent="0.25">
      <c r="U189">
        <v>54.779310344827586</v>
      </c>
      <c r="V189">
        <v>31.862068965517242</v>
      </c>
      <c r="W189" s="16" t="s">
        <v>365</v>
      </c>
      <c r="X189" t="s">
        <v>179</v>
      </c>
    </row>
    <row r="190" spans="21:24" x14ac:dyDescent="0.25">
      <c r="U190">
        <v>55.292999999999999</v>
      </c>
      <c r="V190">
        <v>19.314</v>
      </c>
      <c r="W190" s="16" t="s">
        <v>365</v>
      </c>
      <c r="X190" t="s">
        <v>351</v>
      </c>
    </row>
    <row r="191" spans="21:24" x14ac:dyDescent="0.25">
      <c r="U191">
        <v>55.502000000000002</v>
      </c>
      <c r="V191">
        <v>31.690999999999999</v>
      </c>
      <c r="W191" s="16" t="s">
        <v>365</v>
      </c>
      <c r="X191" t="s">
        <v>351</v>
      </c>
    </row>
    <row r="192" spans="21:24" x14ac:dyDescent="0.25">
      <c r="U192">
        <v>57.064</v>
      </c>
      <c r="V192">
        <v>76.650999999999996</v>
      </c>
      <c r="W192" s="16" t="s">
        <v>365</v>
      </c>
      <c r="X192" t="s">
        <v>351</v>
      </c>
    </row>
    <row r="193" spans="21:24" x14ac:dyDescent="0.25">
      <c r="U193">
        <v>59.563000000000002</v>
      </c>
      <c r="V193">
        <v>55.08</v>
      </c>
      <c r="W193" s="16" t="s">
        <v>365</v>
      </c>
      <c r="X193" t="s">
        <v>351</v>
      </c>
    </row>
    <row r="194" spans="21:24" x14ac:dyDescent="0.25">
      <c r="U194">
        <v>60.915999999999997</v>
      </c>
      <c r="V194">
        <v>86.197999999999993</v>
      </c>
      <c r="W194" s="16" t="s">
        <v>365</v>
      </c>
      <c r="X194" t="s">
        <v>351</v>
      </c>
    </row>
    <row r="195" spans="21:24" x14ac:dyDescent="0.25">
      <c r="U195">
        <v>62.582000000000001</v>
      </c>
      <c r="V195">
        <v>64.575999999999993</v>
      </c>
      <c r="W195" s="16" t="s">
        <v>365</v>
      </c>
      <c r="X195" t="s">
        <v>351</v>
      </c>
    </row>
    <row r="196" spans="21:24" x14ac:dyDescent="0.25">
      <c r="U196">
        <v>62.999000000000002</v>
      </c>
      <c r="V196">
        <v>21.459</v>
      </c>
      <c r="W196" s="16" t="s">
        <v>365</v>
      </c>
      <c r="X196" t="s">
        <v>351</v>
      </c>
    </row>
    <row r="197" spans="21:24" x14ac:dyDescent="0.25">
      <c r="U197">
        <v>63.728000000000002</v>
      </c>
      <c r="V197">
        <v>63.819000000000003</v>
      </c>
      <c r="W197" s="16" t="s">
        <v>365</v>
      </c>
      <c r="X197" t="s">
        <v>351</v>
      </c>
    </row>
    <row r="198" spans="21:24" x14ac:dyDescent="0.25">
      <c r="U198">
        <v>63.8</v>
      </c>
      <c r="V198">
        <v>63.8</v>
      </c>
      <c r="W198" s="16" t="s">
        <v>365</v>
      </c>
      <c r="X198" t="s">
        <v>111</v>
      </c>
    </row>
    <row r="199" spans="21:24" x14ac:dyDescent="0.25">
      <c r="U199">
        <v>66.123000000000005</v>
      </c>
      <c r="V199">
        <v>13.022</v>
      </c>
      <c r="W199" s="16" t="s">
        <v>365</v>
      </c>
      <c r="X199" t="s">
        <v>351</v>
      </c>
    </row>
    <row r="200" spans="21:24" x14ac:dyDescent="0.25">
      <c r="U200">
        <v>67.06</v>
      </c>
      <c r="V200">
        <v>90.087000000000003</v>
      </c>
      <c r="W200" s="16" t="s">
        <v>365</v>
      </c>
      <c r="X200" t="s">
        <v>351</v>
      </c>
    </row>
    <row r="201" spans="21:24" x14ac:dyDescent="0.25">
      <c r="U201">
        <v>68.31</v>
      </c>
      <c r="V201">
        <v>39.088999999999999</v>
      </c>
      <c r="W201" s="16" t="s">
        <v>365</v>
      </c>
      <c r="X201" t="s">
        <v>351</v>
      </c>
    </row>
    <row r="202" spans="21:24" x14ac:dyDescent="0.25">
      <c r="U202">
        <v>68.725999999999999</v>
      </c>
      <c r="V202">
        <v>43.155999999999999</v>
      </c>
      <c r="W202" s="16" t="s">
        <v>365</v>
      </c>
      <c r="X202" t="s">
        <v>351</v>
      </c>
    </row>
    <row r="203" spans="21:24" x14ac:dyDescent="0.25">
      <c r="U203">
        <v>68.83</v>
      </c>
      <c r="V203">
        <v>8.2989999999999995</v>
      </c>
      <c r="W203" s="16" t="s">
        <v>365</v>
      </c>
      <c r="X203" t="s">
        <v>351</v>
      </c>
    </row>
    <row r="204" spans="21:24" x14ac:dyDescent="0.25">
      <c r="U204">
        <v>69.662999999999997</v>
      </c>
      <c r="V204">
        <v>68.540999999999997</v>
      </c>
      <c r="W204" s="16" t="s">
        <v>365</v>
      </c>
      <c r="X204" t="s">
        <v>351</v>
      </c>
    </row>
    <row r="205" spans="21:24" x14ac:dyDescent="0.25">
      <c r="U205">
        <v>70.704999999999998</v>
      </c>
      <c r="V205">
        <v>21.306999999999999</v>
      </c>
      <c r="W205" s="16" t="s">
        <v>365</v>
      </c>
      <c r="X205" t="s">
        <v>351</v>
      </c>
    </row>
    <row r="206" spans="21:24" x14ac:dyDescent="0.25">
      <c r="U206">
        <v>71.433999999999997</v>
      </c>
      <c r="V206">
        <v>8.8030000000000008</v>
      </c>
      <c r="W206" s="16" t="s">
        <v>365</v>
      </c>
      <c r="X206" t="s">
        <v>351</v>
      </c>
    </row>
    <row r="207" spans="21:24" x14ac:dyDescent="0.25">
      <c r="U207">
        <v>74</v>
      </c>
      <c r="V207">
        <v>71</v>
      </c>
      <c r="W207" s="16" t="s">
        <v>365</v>
      </c>
      <c r="X207" t="s">
        <v>337</v>
      </c>
    </row>
    <row r="208" spans="21:24" x14ac:dyDescent="0.25">
      <c r="U208">
        <v>74.557000000000002</v>
      </c>
      <c r="V208">
        <v>91.753</v>
      </c>
      <c r="W208" s="16" t="s">
        <v>365</v>
      </c>
      <c r="X208" t="s">
        <v>351</v>
      </c>
    </row>
    <row r="209" spans="21:24" x14ac:dyDescent="0.25">
      <c r="U209">
        <v>74.766000000000005</v>
      </c>
      <c r="V209">
        <v>33.985999999999997</v>
      </c>
      <c r="W209" s="16" t="s">
        <v>365</v>
      </c>
      <c r="X209" t="s">
        <v>351</v>
      </c>
    </row>
    <row r="210" spans="21:24" x14ac:dyDescent="0.25">
      <c r="U210">
        <v>74.766000000000005</v>
      </c>
      <c r="V210">
        <v>33.279000000000003</v>
      </c>
      <c r="W210" s="16" t="s">
        <v>365</v>
      </c>
      <c r="X210" t="s">
        <v>351</v>
      </c>
    </row>
    <row r="211" spans="21:24" x14ac:dyDescent="0.25">
      <c r="U211">
        <v>75.182000000000002</v>
      </c>
      <c r="V211">
        <v>22.088999999999999</v>
      </c>
      <c r="W211" s="16" t="s">
        <v>365</v>
      </c>
      <c r="X211" t="s">
        <v>351</v>
      </c>
    </row>
    <row r="212" spans="21:24" x14ac:dyDescent="0.25">
      <c r="U212">
        <v>75.39</v>
      </c>
      <c r="V212">
        <v>14.991</v>
      </c>
      <c r="W212" s="16" t="s">
        <v>365</v>
      </c>
      <c r="X212" t="s">
        <v>351</v>
      </c>
    </row>
    <row r="213" spans="21:24" x14ac:dyDescent="0.25">
      <c r="U213">
        <v>75.495000000000005</v>
      </c>
      <c r="V213">
        <v>18.678999999999998</v>
      </c>
      <c r="W213" s="16" t="s">
        <v>365</v>
      </c>
      <c r="X213" t="s">
        <v>351</v>
      </c>
    </row>
    <row r="214" spans="21:24" x14ac:dyDescent="0.25">
      <c r="U214">
        <v>76.432000000000002</v>
      </c>
      <c r="V214">
        <v>47.701000000000001</v>
      </c>
      <c r="W214" s="16" t="s">
        <v>365</v>
      </c>
      <c r="X214" t="s">
        <v>351</v>
      </c>
    </row>
    <row r="215" spans="21:24" x14ac:dyDescent="0.25">
      <c r="U215">
        <v>76.64</v>
      </c>
      <c r="V215">
        <v>77.557000000000002</v>
      </c>
      <c r="W215" s="16" t="s">
        <v>365</v>
      </c>
      <c r="X215" t="s">
        <v>351</v>
      </c>
    </row>
    <row r="216" spans="21:24" x14ac:dyDescent="0.25">
      <c r="U216">
        <v>79.242999999999995</v>
      </c>
      <c r="V216">
        <v>44.845999999999997</v>
      </c>
      <c r="W216" s="16" t="s">
        <v>365</v>
      </c>
      <c r="X216" t="s">
        <v>351</v>
      </c>
    </row>
    <row r="217" spans="21:24" x14ac:dyDescent="0.25">
      <c r="U217">
        <v>80.075999999999993</v>
      </c>
      <c r="V217">
        <v>77.076999999999998</v>
      </c>
      <c r="W217" s="16" t="s">
        <v>365</v>
      </c>
      <c r="X217" t="s">
        <v>351</v>
      </c>
    </row>
    <row r="218" spans="21:24" x14ac:dyDescent="0.25">
      <c r="U218">
        <v>80.388999999999996</v>
      </c>
      <c r="V218">
        <v>49.720999999999997</v>
      </c>
      <c r="W218" s="16" t="s">
        <v>365</v>
      </c>
      <c r="X218" t="s">
        <v>351</v>
      </c>
    </row>
    <row r="219" spans="21:24" x14ac:dyDescent="0.25">
      <c r="U219">
        <v>80.492999999999995</v>
      </c>
      <c r="V219">
        <v>67.503</v>
      </c>
      <c r="W219" s="16" t="s">
        <v>365</v>
      </c>
      <c r="X219" t="s">
        <v>351</v>
      </c>
    </row>
    <row r="220" spans="21:24" x14ac:dyDescent="0.25">
      <c r="U220">
        <v>80.700999999999993</v>
      </c>
      <c r="V220">
        <v>21.507000000000001</v>
      </c>
      <c r="W220" s="16" t="s">
        <v>365</v>
      </c>
      <c r="X220" t="s">
        <v>351</v>
      </c>
    </row>
    <row r="221" spans="21:24" x14ac:dyDescent="0.25">
      <c r="U221">
        <v>81.351724137931029</v>
      </c>
      <c r="V221">
        <v>45.448275862068968</v>
      </c>
      <c r="W221" s="16" t="s">
        <v>365</v>
      </c>
      <c r="X221" t="s">
        <v>178</v>
      </c>
    </row>
    <row r="222" spans="21:24" x14ac:dyDescent="0.25">
      <c r="U222">
        <v>82.575000000000003</v>
      </c>
      <c r="V222">
        <v>46.892000000000003</v>
      </c>
      <c r="W222" s="16" t="s">
        <v>365</v>
      </c>
      <c r="X222" t="s">
        <v>351</v>
      </c>
    </row>
    <row r="223" spans="21:24" x14ac:dyDescent="0.25">
      <c r="U223">
        <v>82.888000000000005</v>
      </c>
      <c r="V223">
        <v>23.501999999999999</v>
      </c>
      <c r="W223" s="16" t="s">
        <v>365</v>
      </c>
      <c r="X223" t="s">
        <v>351</v>
      </c>
    </row>
    <row r="224" spans="21:24" x14ac:dyDescent="0.25">
      <c r="U224">
        <v>84.554000000000002</v>
      </c>
      <c r="V224">
        <v>39.996000000000002</v>
      </c>
      <c r="W224" s="16" t="s">
        <v>365</v>
      </c>
      <c r="X224" t="s">
        <v>351</v>
      </c>
    </row>
    <row r="225" spans="21:24" x14ac:dyDescent="0.25">
      <c r="U225">
        <v>84.97</v>
      </c>
      <c r="V225">
        <v>83.997</v>
      </c>
      <c r="W225" s="16" t="s">
        <v>365</v>
      </c>
      <c r="X225" t="s">
        <v>351</v>
      </c>
    </row>
    <row r="226" spans="21:24" x14ac:dyDescent="0.25">
      <c r="U226">
        <v>86</v>
      </c>
      <c r="V226">
        <v>38</v>
      </c>
      <c r="W226" s="16" t="s">
        <v>365</v>
      </c>
      <c r="X226" t="s">
        <v>337</v>
      </c>
    </row>
    <row r="227" spans="21:24" x14ac:dyDescent="0.25">
      <c r="U227">
        <v>86.22</v>
      </c>
      <c r="V227">
        <v>30.018000000000001</v>
      </c>
      <c r="W227" s="16" t="s">
        <v>365</v>
      </c>
      <c r="X227" t="s">
        <v>351</v>
      </c>
    </row>
    <row r="228" spans="21:24" x14ac:dyDescent="0.25">
      <c r="U228">
        <v>86.844999999999999</v>
      </c>
      <c r="V228">
        <v>44.012</v>
      </c>
      <c r="W228" s="16" t="s">
        <v>365</v>
      </c>
      <c r="X228" t="s">
        <v>351</v>
      </c>
    </row>
    <row r="229" spans="21:24" x14ac:dyDescent="0.25">
      <c r="U229">
        <v>86.9</v>
      </c>
      <c r="V229">
        <v>43.9</v>
      </c>
      <c r="W229" s="16" t="s">
        <v>365</v>
      </c>
      <c r="X229" t="s">
        <v>52</v>
      </c>
    </row>
    <row r="230" spans="21:24" x14ac:dyDescent="0.25">
      <c r="U230">
        <v>87.052999999999997</v>
      </c>
      <c r="V230">
        <v>22.92</v>
      </c>
      <c r="W230" s="16" t="s">
        <v>365</v>
      </c>
      <c r="X230" t="s">
        <v>351</v>
      </c>
    </row>
    <row r="231" spans="21:24" x14ac:dyDescent="0.25">
      <c r="U231">
        <v>88.093999999999994</v>
      </c>
      <c r="V231">
        <v>36.155999999999999</v>
      </c>
      <c r="W231" s="16" t="s">
        <v>365</v>
      </c>
      <c r="X231" t="s">
        <v>351</v>
      </c>
    </row>
    <row r="232" spans="21:24" x14ac:dyDescent="0.25">
      <c r="U232">
        <v>88.198999999999998</v>
      </c>
      <c r="V232">
        <v>36.712000000000003</v>
      </c>
      <c r="W232" s="16" t="s">
        <v>365</v>
      </c>
      <c r="X232" t="s">
        <v>351</v>
      </c>
    </row>
    <row r="233" spans="21:24" x14ac:dyDescent="0.25">
      <c r="U233">
        <v>89.447999999999993</v>
      </c>
      <c r="V233">
        <v>19.308</v>
      </c>
      <c r="W233" s="16" t="s">
        <v>365</v>
      </c>
      <c r="X233" t="s">
        <v>351</v>
      </c>
    </row>
    <row r="234" spans="21:24" x14ac:dyDescent="0.25">
      <c r="U234">
        <v>89.447999999999993</v>
      </c>
      <c r="V234">
        <v>41.94</v>
      </c>
      <c r="W234" s="16" t="s">
        <v>365</v>
      </c>
      <c r="X234" t="s">
        <v>351</v>
      </c>
    </row>
    <row r="235" spans="21:24" x14ac:dyDescent="0.25">
      <c r="U235">
        <v>89.76</v>
      </c>
      <c r="V235">
        <v>37.090000000000003</v>
      </c>
      <c r="W235" s="16" t="s">
        <v>365</v>
      </c>
      <c r="X235" t="s">
        <v>351</v>
      </c>
    </row>
    <row r="236" spans="21:24" x14ac:dyDescent="0.25">
      <c r="U236">
        <v>89.864999999999995</v>
      </c>
      <c r="V236">
        <v>11.099</v>
      </c>
      <c r="W236" s="16" t="s">
        <v>365</v>
      </c>
      <c r="X236" t="s">
        <v>351</v>
      </c>
    </row>
    <row r="237" spans="21:24" x14ac:dyDescent="0.25">
      <c r="U237">
        <v>90</v>
      </c>
      <c r="V237">
        <v>51</v>
      </c>
      <c r="W237" s="16" t="s">
        <v>365</v>
      </c>
      <c r="X237" t="s">
        <v>111</v>
      </c>
    </row>
    <row r="238" spans="21:24" x14ac:dyDescent="0.25">
      <c r="U238">
        <v>90.489000000000004</v>
      </c>
      <c r="V238">
        <v>54.19</v>
      </c>
      <c r="W238" s="16" t="s">
        <v>365</v>
      </c>
      <c r="X238" t="s">
        <v>351</v>
      </c>
    </row>
    <row r="239" spans="21:24" x14ac:dyDescent="0.25">
      <c r="U239">
        <v>90.593999999999994</v>
      </c>
      <c r="V239">
        <v>82.43</v>
      </c>
      <c r="W239" s="16" t="s">
        <v>365</v>
      </c>
      <c r="X239" t="s">
        <v>351</v>
      </c>
    </row>
    <row r="240" spans="21:24" x14ac:dyDescent="0.25">
      <c r="U240">
        <v>90.697999999999993</v>
      </c>
      <c r="V240">
        <v>33.402000000000001</v>
      </c>
      <c r="W240" s="16" t="s">
        <v>365</v>
      </c>
      <c r="X240" t="s">
        <v>351</v>
      </c>
    </row>
    <row r="241" spans="21:24" x14ac:dyDescent="0.25">
      <c r="U241">
        <v>90.697999999999993</v>
      </c>
      <c r="V241">
        <v>51.084000000000003</v>
      </c>
      <c r="W241" s="16" t="s">
        <v>365</v>
      </c>
      <c r="X241" t="s">
        <v>351</v>
      </c>
    </row>
    <row r="242" spans="21:24" x14ac:dyDescent="0.25">
      <c r="U242">
        <v>90.906000000000006</v>
      </c>
      <c r="V242">
        <v>23.93</v>
      </c>
      <c r="W242" s="16" t="s">
        <v>365</v>
      </c>
      <c r="X242" t="s">
        <v>351</v>
      </c>
    </row>
    <row r="243" spans="21:24" x14ac:dyDescent="0.25">
      <c r="U243">
        <v>91.218000000000004</v>
      </c>
      <c r="V243">
        <v>30.119</v>
      </c>
      <c r="W243" s="16" t="s">
        <v>365</v>
      </c>
      <c r="X243" t="s">
        <v>351</v>
      </c>
    </row>
    <row r="244" spans="21:24" x14ac:dyDescent="0.25">
      <c r="U244">
        <v>91.931034482758619</v>
      </c>
      <c r="V244">
        <v>39.517241379310342</v>
      </c>
      <c r="W244" s="16" t="s">
        <v>365</v>
      </c>
      <c r="X244" t="s">
        <v>186</v>
      </c>
    </row>
    <row r="245" spans="21:24" x14ac:dyDescent="0.25">
      <c r="U245">
        <v>92.389580661619704</v>
      </c>
      <c r="V245">
        <v>44.126366883161651</v>
      </c>
      <c r="W245" s="16" t="s">
        <v>365</v>
      </c>
      <c r="X245" t="s">
        <v>51</v>
      </c>
    </row>
    <row r="246" spans="21:24" x14ac:dyDescent="0.25">
      <c r="U246">
        <v>95.8</v>
      </c>
      <c r="V246">
        <v>30.699000000000002</v>
      </c>
      <c r="W246" s="16" t="s">
        <v>365</v>
      </c>
      <c r="X246" t="s">
        <v>351</v>
      </c>
    </row>
    <row r="247" spans="21:24" x14ac:dyDescent="0.25">
      <c r="U247">
        <v>96.007999999999996</v>
      </c>
      <c r="V247">
        <v>46.308999999999997</v>
      </c>
      <c r="W247" s="16" t="s">
        <v>365</v>
      </c>
      <c r="X247" t="s">
        <v>351</v>
      </c>
    </row>
    <row r="248" spans="21:24" x14ac:dyDescent="0.25">
      <c r="U248">
        <v>96.216999999999999</v>
      </c>
      <c r="V248">
        <v>32.088000000000001</v>
      </c>
      <c r="W248" s="16" t="s">
        <v>365</v>
      </c>
      <c r="X248" t="s">
        <v>351</v>
      </c>
    </row>
    <row r="249" spans="21:24" x14ac:dyDescent="0.25">
      <c r="U249">
        <v>96.526427556916104</v>
      </c>
      <c r="V249">
        <v>51.02111170865566</v>
      </c>
      <c r="W249" s="16" t="s">
        <v>365</v>
      </c>
      <c r="X249" t="s">
        <v>51</v>
      </c>
    </row>
    <row r="250" spans="21:24" x14ac:dyDescent="0.25">
      <c r="U250">
        <v>96.528999999999996</v>
      </c>
      <c r="V250">
        <v>50.426000000000002</v>
      </c>
      <c r="W250" s="16" t="s">
        <v>365</v>
      </c>
      <c r="X250" t="s">
        <v>351</v>
      </c>
    </row>
    <row r="251" spans="21:24" x14ac:dyDescent="0.25">
      <c r="U251">
        <v>97.062068965517241</v>
      </c>
      <c r="V251">
        <v>55.793103448275865</v>
      </c>
      <c r="W251" s="16" t="s">
        <v>365</v>
      </c>
      <c r="X251" t="s">
        <v>183</v>
      </c>
    </row>
    <row r="252" spans="21:24" x14ac:dyDescent="0.25">
      <c r="U252">
        <v>97.153999999999996</v>
      </c>
      <c r="V252">
        <v>51.814999999999998</v>
      </c>
      <c r="W252" s="16" t="s">
        <v>365</v>
      </c>
      <c r="X252" t="s">
        <v>351</v>
      </c>
    </row>
    <row r="253" spans="21:24" x14ac:dyDescent="0.25">
      <c r="U253">
        <v>97.882999999999996</v>
      </c>
      <c r="V253">
        <v>53.76</v>
      </c>
      <c r="W253" s="16" t="s">
        <v>365</v>
      </c>
      <c r="X253" t="s">
        <v>351</v>
      </c>
    </row>
    <row r="254" spans="21:24" x14ac:dyDescent="0.25">
      <c r="U254">
        <v>97.882999999999996</v>
      </c>
      <c r="V254">
        <v>55.881</v>
      </c>
      <c r="W254" s="16" t="s">
        <v>365</v>
      </c>
      <c r="X254" t="s">
        <v>351</v>
      </c>
    </row>
    <row r="255" spans="21:24" x14ac:dyDescent="0.25">
      <c r="U255">
        <v>98.82</v>
      </c>
      <c r="V255">
        <v>20.721</v>
      </c>
      <c r="W255" s="16" t="s">
        <v>365</v>
      </c>
      <c r="X255" t="s">
        <v>351</v>
      </c>
    </row>
    <row r="256" spans="21:24" x14ac:dyDescent="0.25">
      <c r="U256">
        <v>99.132000000000005</v>
      </c>
      <c r="V256">
        <v>47.369</v>
      </c>
      <c r="W256" s="16" t="s">
        <v>365</v>
      </c>
      <c r="X256" t="s">
        <v>351</v>
      </c>
    </row>
    <row r="257" spans="21:24" x14ac:dyDescent="0.25">
      <c r="U257">
        <v>99.973799969663119</v>
      </c>
      <c r="V257">
        <v>57.226382051600275</v>
      </c>
      <c r="W257" s="16" t="s">
        <v>365</v>
      </c>
      <c r="X257" t="s">
        <v>51</v>
      </c>
    </row>
    <row r="258" spans="21:24" x14ac:dyDescent="0.25">
      <c r="U258">
        <v>101.631</v>
      </c>
      <c r="V258">
        <v>52.749000000000002</v>
      </c>
      <c r="W258" s="16" t="s">
        <v>365</v>
      </c>
      <c r="X258" t="s">
        <v>351</v>
      </c>
    </row>
    <row r="259" spans="21:24" x14ac:dyDescent="0.25">
      <c r="U259">
        <v>102.36</v>
      </c>
      <c r="V259">
        <v>67.247</v>
      </c>
      <c r="W259" s="16" t="s">
        <v>365</v>
      </c>
      <c r="X259" t="s">
        <v>351</v>
      </c>
    </row>
    <row r="260" spans="21:24" x14ac:dyDescent="0.25">
      <c r="U260">
        <v>102.777</v>
      </c>
      <c r="V260">
        <v>28.323</v>
      </c>
      <c r="W260" s="16" t="s">
        <v>365</v>
      </c>
      <c r="X260" t="s">
        <v>351</v>
      </c>
    </row>
    <row r="261" spans="21:24" x14ac:dyDescent="0.25">
      <c r="U261">
        <v>104.026</v>
      </c>
      <c r="V261">
        <v>36.709000000000003</v>
      </c>
      <c r="W261" s="16" t="s">
        <v>365</v>
      </c>
      <c r="X261" t="s">
        <v>351</v>
      </c>
    </row>
    <row r="262" spans="21:24" x14ac:dyDescent="0.25">
      <c r="U262">
        <v>105.5</v>
      </c>
      <c r="V262">
        <v>51.71</v>
      </c>
      <c r="W262" s="16" t="s">
        <v>365</v>
      </c>
      <c r="X262" t="s">
        <v>52</v>
      </c>
    </row>
    <row r="263" spans="21:24" x14ac:dyDescent="0.25">
      <c r="U263">
        <v>105.69199999999999</v>
      </c>
      <c r="V263">
        <v>51.787999999999997</v>
      </c>
      <c r="W263" s="16" t="s">
        <v>365</v>
      </c>
      <c r="X263" t="s">
        <v>351</v>
      </c>
    </row>
    <row r="264" spans="21:24" x14ac:dyDescent="0.25">
      <c r="U264">
        <v>107</v>
      </c>
      <c r="V264">
        <v>47</v>
      </c>
      <c r="W264" s="16" t="s">
        <v>365</v>
      </c>
      <c r="X264" t="s">
        <v>337</v>
      </c>
    </row>
    <row r="265" spans="21:24" x14ac:dyDescent="0.25">
      <c r="U265">
        <v>107.04600000000001</v>
      </c>
      <c r="V265">
        <v>60.654000000000003</v>
      </c>
      <c r="W265" s="16" t="s">
        <v>365</v>
      </c>
      <c r="X265" t="s">
        <v>351</v>
      </c>
    </row>
    <row r="266" spans="21:24" x14ac:dyDescent="0.25">
      <c r="U266">
        <v>107.30344827586207</v>
      </c>
      <c r="V266">
        <v>53.655172413793103</v>
      </c>
      <c r="W266" s="16" t="s">
        <v>365</v>
      </c>
      <c r="X266" t="s">
        <v>184</v>
      </c>
    </row>
    <row r="267" spans="21:24" x14ac:dyDescent="0.25">
      <c r="U267">
        <v>109.02500000000001</v>
      </c>
      <c r="V267">
        <v>24.129000000000001</v>
      </c>
      <c r="W267" s="16" t="s">
        <v>365</v>
      </c>
      <c r="X267" t="s">
        <v>351</v>
      </c>
    </row>
    <row r="268" spans="21:24" x14ac:dyDescent="0.25">
      <c r="U268">
        <v>109.129</v>
      </c>
      <c r="V268">
        <v>37.744</v>
      </c>
      <c r="W268" s="16" t="s">
        <v>365</v>
      </c>
      <c r="X268" t="s">
        <v>351</v>
      </c>
    </row>
    <row r="269" spans="21:24" x14ac:dyDescent="0.25">
      <c r="U269">
        <v>110</v>
      </c>
      <c r="V269">
        <v>49</v>
      </c>
      <c r="W269" s="16" t="s">
        <v>365</v>
      </c>
      <c r="X269" t="s">
        <v>337</v>
      </c>
    </row>
    <row r="270" spans="21:24" x14ac:dyDescent="0.25">
      <c r="U270">
        <v>110.17</v>
      </c>
      <c r="V270">
        <v>12.433999999999999</v>
      </c>
      <c r="W270" s="16" t="s">
        <v>365</v>
      </c>
      <c r="X270" t="s">
        <v>351</v>
      </c>
    </row>
    <row r="271" spans="21:24" x14ac:dyDescent="0.25">
      <c r="U271">
        <v>110.274</v>
      </c>
      <c r="V271">
        <v>27.539000000000001</v>
      </c>
      <c r="W271" s="16" t="s">
        <v>365</v>
      </c>
      <c r="X271" t="s">
        <v>351</v>
      </c>
    </row>
    <row r="272" spans="21:24" x14ac:dyDescent="0.25">
      <c r="U272">
        <v>113.086</v>
      </c>
      <c r="V272">
        <v>61.183</v>
      </c>
      <c r="W272" s="16" t="s">
        <v>365</v>
      </c>
      <c r="X272" t="s">
        <v>351</v>
      </c>
    </row>
    <row r="273" spans="21:24" x14ac:dyDescent="0.25">
      <c r="U273">
        <v>113.11724137931034</v>
      </c>
      <c r="V273">
        <v>56.96551724137931</v>
      </c>
      <c r="W273" s="16" t="s">
        <v>365</v>
      </c>
      <c r="X273" t="s">
        <v>182</v>
      </c>
    </row>
    <row r="274" spans="21:24" x14ac:dyDescent="0.25">
      <c r="U274">
        <v>113.60599999999999</v>
      </c>
      <c r="V274">
        <v>53.883000000000003</v>
      </c>
      <c r="W274" s="16" t="s">
        <v>365</v>
      </c>
      <c r="X274" t="s">
        <v>351</v>
      </c>
    </row>
    <row r="275" spans="21:24" x14ac:dyDescent="0.25">
      <c r="U275">
        <v>114.023</v>
      </c>
      <c r="V275">
        <v>22.940999999999999</v>
      </c>
      <c r="W275" s="16" t="s">
        <v>365</v>
      </c>
      <c r="X275" t="s">
        <v>351</v>
      </c>
    </row>
    <row r="276" spans="21:24" x14ac:dyDescent="0.25">
      <c r="U276">
        <v>114.71034482758621</v>
      </c>
      <c r="V276">
        <v>43.03448275862069</v>
      </c>
      <c r="W276" s="16" t="s">
        <v>365</v>
      </c>
      <c r="X276" t="s">
        <v>184</v>
      </c>
    </row>
    <row r="277" spans="21:24" x14ac:dyDescent="0.25">
      <c r="U277">
        <v>115.48099999999999</v>
      </c>
      <c r="V277">
        <v>55.752000000000002</v>
      </c>
      <c r="W277" s="16" t="s">
        <v>365</v>
      </c>
      <c r="X277" t="s">
        <v>351</v>
      </c>
    </row>
    <row r="278" spans="21:24" x14ac:dyDescent="0.25">
      <c r="U278">
        <v>117.44827586206897</v>
      </c>
      <c r="V278">
        <v>41.931034482758619</v>
      </c>
      <c r="W278" s="16" t="s">
        <v>365</v>
      </c>
      <c r="X278" t="s">
        <v>166</v>
      </c>
    </row>
    <row r="279" spans="21:24" x14ac:dyDescent="0.25">
      <c r="U279">
        <v>117.876</v>
      </c>
      <c r="V279">
        <v>51.786000000000001</v>
      </c>
      <c r="W279" s="16" t="s">
        <v>365</v>
      </c>
      <c r="X279" t="s">
        <v>351</v>
      </c>
    </row>
    <row r="280" spans="21:24" x14ac:dyDescent="0.25">
      <c r="U280">
        <v>118.709</v>
      </c>
      <c r="V280">
        <v>56.737000000000002</v>
      </c>
      <c r="W280" s="16" t="s">
        <v>365</v>
      </c>
      <c r="X280" t="s">
        <v>351</v>
      </c>
    </row>
    <row r="281" spans="21:24" x14ac:dyDescent="0.25">
      <c r="U281">
        <v>119.646</v>
      </c>
      <c r="V281">
        <v>72.043999999999997</v>
      </c>
      <c r="W281" s="16" t="s">
        <v>365</v>
      </c>
      <c r="X281" t="s">
        <v>351</v>
      </c>
    </row>
    <row r="282" spans="21:24" x14ac:dyDescent="0.25">
      <c r="U282">
        <v>119.854</v>
      </c>
      <c r="V282">
        <v>34.457999999999998</v>
      </c>
      <c r="W282" s="16" t="s">
        <v>365</v>
      </c>
      <c r="X282" t="s">
        <v>351</v>
      </c>
    </row>
    <row r="283" spans="21:24" x14ac:dyDescent="0.25">
      <c r="U283">
        <v>119.958</v>
      </c>
      <c r="V283">
        <v>8.9719999999999995</v>
      </c>
      <c r="W283" s="16" t="s">
        <v>365</v>
      </c>
      <c r="X283" t="s">
        <v>351</v>
      </c>
    </row>
    <row r="284" spans="21:24" x14ac:dyDescent="0.25">
      <c r="U284">
        <v>122.45699999999999</v>
      </c>
      <c r="V284">
        <v>73.912000000000006</v>
      </c>
      <c r="W284" s="16" t="s">
        <v>365</v>
      </c>
      <c r="X284" t="s">
        <v>351</v>
      </c>
    </row>
    <row r="285" spans="21:24" x14ac:dyDescent="0.25">
      <c r="U285">
        <v>127.039</v>
      </c>
      <c r="V285">
        <v>34.936999999999998</v>
      </c>
      <c r="W285" s="16" t="s">
        <v>365</v>
      </c>
      <c r="X285" t="s">
        <v>351</v>
      </c>
    </row>
    <row r="286" spans="21:24" x14ac:dyDescent="0.25">
      <c r="U286">
        <v>128.70500000000001</v>
      </c>
      <c r="V286">
        <v>86.186999999999998</v>
      </c>
      <c r="W286" s="16" t="s">
        <v>365</v>
      </c>
      <c r="X286" t="s">
        <v>351</v>
      </c>
    </row>
    <row r="287" spans="21:24" x14ac:dyDescent="0.25">
      <c r="U287">
        <v>129.642</v>
      </c>
      <c r="V287">
        <v>34.430999999999997</v>
      </c>
      <c r="W287" s="16" t="s">
        <v>365</v>
      </c>
      <c r="X287" t="s">
        <v>351</v>
      </c>
    </row>
    <row r="288" spans="21:24" x14ac:dyDescent="0.25">
      <c r="U288">
        <v>129.95500000000001</v>
      </c>
      <c r="V288">
        <v>44.737000000000002</v>
      </c>
      <c r="W288" s="16" t="s">
        <v>365</v>
      </c>
      <c r="X288" t="s">
        <v>351</v>
      </c>
    </row>
    <row r="289" spans="21:24" x14ac:dyDescent="0.25">
      <c r="U289">
        <v>130.684</v>
      </c>
      <c r="V289">
        <v>47.616</v>
      </c>
      <c r="W289" s="16" t="s">
        <v>365</v>
      </c>
      <c r="X289" t="s">
        <v>351</v>
      </c>
    </row>
    <row r="290" spans="21:24" x14ac:dyDescent="0.25">
      <c r="U290">
        <v>131.72499999999999</v>
      </c>
      <c r="V290">
        <v>49.561</v>
      </c>
      <c r="W290" s="16" t="s">
        <v>365</v>
      </c>
      <c r="X290" t="s">
        <v>351</v>
      </c>
    </row>
    <row r="291" spans="21:24" x14ac:dyDescent="0.25">
      <c r="U291">
        <v>133.07900000000001</v>
      </c>
      <c r="V291">
        <v>18.972000000000001</v>
      </c>
      <c r="W291" s="16" t="s">
        <v>365</v>
      </c>
      <c r="X291" t="s">
        <v>351</v>
      </c>
    </row>
    <row r="292" spans="21:24" x14ac:dyDescent="0.25">
      <c r="U292">
        <v>133.70400000000001</v>
      </c>
      <c r="V292">
        <v>71.031000000000006</v>
      </c>
      <c r="W292" s="16" t="s">
        <v>365</v>
      </c>
      <c r="X292" t="s">
        <v>351</v>
      </c>
    </row>
    <row r="293" spans="21:24" x14ac:dyDescent="0.25">
      <c r="U293">
        <v>134.43199999999999</v>
      </c>
      <c r="V293">
        <v>63.276000000000003</v>
      </c>
      <c r="W293" s="16" t="s">
        <v>365</v>
      </c>
      <c r="X293" t="s">
        <v>351</v>
      </c>
    </row>
    <row r="294" spans="21:24" x14ac:dyDescent="0.25">
      <c r="U294">
        <v>134.61379310344827</v>
      </c>
      <c r="V294">
        <v>56.482758620689651</v>
      </c>
      <c r="W294" s="16" t="s">
        <v>365</v>
      </c>
      <c r="X294" t="s">
        <v>185</v>
      </c>
    </row>
    <row r="295" spans="21:24" x14ac:dyDescent="0.25">
      <c r="U295">
        <v>138.91</v>
      </c>
      <c r="V295">
        <v>58.4</v>
      </c>
      <c r="W295" s="16" t="s">
        <v>365</v>
      </c>
      <c r="X295" t="s">
        <v>351</v>
      </c>
    </row>
    <row r="296" spans="21:24" x14ac:dyDescent="0.25">
      <c r="U296">
        <v>140.26400000000001</v>
      </c>
      <c r="V296">
        <v>61.633000000000003</v>
      </c>
      <c r="W296" s="16" t="s">
        <v>365</v>
      </c>
      <c r="X296" t="s">
        <v>351</v>
      </c>
    </row>
    <row r="297" spans="21:24" x14ac:dyDescent="0.25">
      <c r="U297">
        <v>141.93</v>
      </c>
      <c r="V297">
        <v>54.005000000000003</v>
      </c>
      <c r="W297" s="16" t="s">
        <v>365</v>
      </c>
      <c r="X297" t="s">
        <v>351</v>
      </c>
    </row>
    <row r="298" spans="21:24" x14ac:dyDescent="0.25">
      <c r="U298">
        <v>142.76300000000001</v>
      </c>
      <c r="V298">
        <v>70.777000000000001</v>
      </c>
      <c r="W298" s="16" t="s">
        <v>365</v>
      </c>
      <c r="X298" t="s">
        <v>351</v>
      </c>
    </row>
    <row r="299" spans="21:24" x14ac:dyDescent="0.25">
      <c r="U299">
        <v>144.94999999999999</v>
      </c>
      <c r="V299">
        <v>55.015000000000001</v>
      </c>
      <c r="W299" s="16" t="s">
        <v>365</v>
      </c>
      <c r="X299" t="s">
        <v>351</v>
      </c>
    </row>
    <row r="300" spans="21:24" x14ac:dyDescent="0.25">
      <c r="U300">
        <v>145.887</v>
      </c>
      <c r="V300">
        <v>38.622</v>
      </c>
      <c r="W300" s="16" t="s">
        <v>365</v>
      </c>
      <c r="X300" t="s">
        <v>351</v>
      </c>
    </row>
    <row r="301" spans="21:24" x14ac:dyDescent="0.25">
      <c r="U301">
        <v>146.61600000000001</v>
      </c>
      <c r="V301">
        <v>68.174000000000007</v>
      </c>
      <c r="W301" s="16" t="s">
        <v>365</v>
      </c>
      <c r="X301" t="s">
        <v>351</v>
      </c>
    </row>
    <row r="302" spans="21:24" x14ac:dyDescent="0.25">
      <c r="U302">
        <v>146.65517241379311</v>
      </c>
      <c r="V302">
        <v>87.379310344827587</v>
      </c>
      <c r="W302" s="16" t="s">
        <v>365</v>
      </c>
      <c r="X302" t="s">
        <v>166</v>
      </c>
    </row>
    <row r="303" spans="21:24" x14ac:dyDescent="0.25">
      <c r="U303">
        <v>146.72</v>
      </c>
      <c r="V303">
        <v>65.445999999999998</v>
      </c>
      <c r="W303" s="16" t="s">
        <v>365</v>
      </c>
      <c r="X303" t="s">
        <v>351</v>
      </c>
    </row>
    <row r="304" spans="21:24" x14ac:dyDescent="0.25">
      <c r="U304">
        <v>148.49</v>
      </c>
      <c r="V304">
        <v>70.194999999999993</v>
      </c>
      <c r="W304" s="16" t="s">
        <v>365</v>
      </c>
      <c r="X304" t="s">
        <v>351</v>
      </c>
    </row>
    <row r="305" spans="21:24" x14ac:dyDescent="0.25">
      <c r="U305">
        <v>150.989</v>
      </c>
      <c r="V305">
        <v>74.007999999999996</v>
      </c>
      <c r="W305" s="16" t="s">
        <v>365</v>
      </c>
      <c r="X305" t="s">
        <v>351</v>
      </c>
    </row>
    <row r="306" spans="21:24" x14ac:dyDescent="0.25">
      <c r="U306">
        <v>151.71799999999999</v>
      </c>
      <c r="V306">
        <v>66.254000000000005</v>
      </c>
      <c r="W306" s="16" t="s">
        <v>365</v>
      </c>
      <c r="X306" t="s">
        <v>351</v>
      </c>
    </row>
    <row r="307" spans="21:24" x14ac:dyDescent="0.25">
      <c r="U307">
        <v>152.81379310344826</v>
      </c>
      <c r="V307">
        <v>92.137931034482762</v>
      </c>
      <c r="W307" s="16" t="s">
        <v>365</v>
      </c>
      <c r="X307" t="s">
        <v>180</v>
      </c>
    </row>
    <row r="308" spans="21:24" x14ac:dyDescent="0.25">
      <c r="U308">
        <v>153.28</v>
      </c>
      <c r="V308">
        <v>81.409000000000006</v>
      </c>
      <c r="W308" s="16" t="s">
        <v>365</v>
      </c>
      <c r="X308" t="s">
        <v>351</v>
      </c>
    </row>
    <row r="309" spans="21:24" x14ac:dyDescent="0.25">
      <c r="U309">
        <v>153.697</v>
      </c>
      <c r="V309">
        <v>68.096999999999994</v>
      </c>
      <c r="W309" s="16" t="s">
        <v>365</v>
      </c>
      <c r="X309" t="s">
        <v>351</v>
      </c>
    </row>
    <row r="310" spans="21:24" x14ac:dyDescent="0.25">
      <c r="U310">
        <v>155.571</v>
      </c>
      <c r="V310">
        <v>29.577000000000002</v>
      </c>
      <c r="W310" s="16" t="s">
        <v>365</v>
      </c>
      <c r="X310" t="s">
        <v>351</v>
      </c>
    </row>
    <row r="311" spans="21:24" x14ac:dyDescent="0.25">
      <c r="U311">
        <v>155.88300000000001</v>
      </c>
      <c r="V311">
        <v>79.388000000000005</v>
      </c>
      <c r="W311" s="16" t="s">
        <v>365</v>
      </c>
      <c r="X311" t="s">
        <v>351</v>
      </c>
    </row>
    <row r="312" spans="21:24" x14ac:dyDescent="0.25">
      <c r="U312">
        <v>157.13300000000001</v>
      </c>
      <c r="V312">
        <v>62.161000000000001</v>
      </c>
      <c r="W312" s="16" t="s">
        <v>365</v>
      </c>
      <c r="X312" t="s">
        <v>351</v>
      </c>
    </row>
    <row r="313" spans="21:24" x14ac:dyDescent="0.25">
      <c r="U313">
        <v>157.86199999999999</v>
      </c>
      <c r="V313">
        <v>46.247999999999998</v>
      </c>
      <c r="W313" s="16" t="s">
        <v>365</v>
      </c>
      <c r="X313" t="s">
        <v>351</v>
      </c>
    </row>
    <row r="314" spans="21:24" x14ac:dyDescent="0.25">
      <c r="U314">
        <v>158</v>
      </c>
      <c r="V314">
        <v>46.2</v>
      </c>
      <c r="W314" s="16" t="s">
        <v>365</v>
      </c>
      <c r="X314" t="s">
        <v>60</v>
      </c>
    </row>
    <row r="315" spans="21:24" x14ac:dyDescent="0.25">
      <c r="U315">
        <v>158.57913098636217</v>
      </c>
      <c r="V315">
        <v>66.879024807291884</v>
      </c>
      <c r="W315" s="16" t="s">
        <v>365</v>
      </c>
      <c r="X315" t="s">
        <v>51</v>
      </c>
    </row>
    <row r="316" spans="21:24" x14ac:dyDescent="0.25">
      <c r="U316">
        <v>158.59100000000001</v>
      </c>
      <c r="V316">
        <v>65.873999999999995</v>
      </c>
      <c r="W316" s="16" t="s">
        <v>365</v>
      </c>
      <c r="X316" t="s">
        <v>351</v>
      </c>
    </row>
    <row r="317" spans="21:24" x14ac:dyDescent="0.25">
      <c r="U317">
        <v>158.90299999999999</v>
      </c>
      <c r="V317">
        <v>45.237000000000002</v>
      </c>
      <c r="W317" s="16" t="s">
        <v>365</v>
      </c>
      <c r="X317" t="s">
        <v>351</v>
      </c>
    </row>
    <row r="318" spans="21:24" x14ac:dyDescent="0.25">
      <c r="U318">
        <v>163.69300000000001</v>
      </c>
      <c r="V318">
        <v>66.680999999999997</v>
      </c>
      <c r="W318" s="16" t="s">
        <v>365</v>
      </c>
      <c r="X318" t="s">
        <v>351</v>
      </c>
    </row>
    <row r="319" spans="21:24" x14ac:dyDescent="0.25">
      <c r="U319">
        <v>164.839</v>
      </c>
      <c r="V319">
        <v>52.713000000000001</v>
      </c>
      <c r="W319" s="16" t="s">
        <v>365</v>
      </c>
      <c r="X319" t="s">
        <v>351</v>
      </c>
    </row>
    <row r="320" spans="21:24" x14ac:dyDescent="0.25">
      <c r="U320">
        <v>165.672</v>
      </c>
      <c r="V320">
        <v>72.667000000000002</v>
      </c>
      <c r="W320" s="16" t="s">
        <v>365</v>
      </c>
      <c r="X320" t="s">
        <v>351</v>
      </c>
    </row>
    <row r="321" spans="21:24" x14ac:dyDescent="0.25">
      <c r="U321">
        <v>171.607</v>
      </c>
      <c r="V321">
        <v>45.436999999999998</v>
      </c>
      <c r="W321" s="16" t="s">
        <v>365</v>
      </c>
      <c r="X321" t="s">
        <v>351</v>
      </c>
    </row>
    <row r="322" spans="21:24" x14ac:dyDescent="0.25">
      <c r="U322">
        <v>172.857</v>
      </c>
      <c r="V322">
        <v>61.274000000000001</v>
      </c>
      <c r="W322" s="16" t="s">
        <v>365</v>
      </c>
      <c r="X322" t="s">
        <v>351</v>
      </c>
    </row>
    <row r="323" spans="21:24" x14ac:dyDescent="0.25">
      <c r="U323">
        <v>172.96100000000001</v>
      </c>
      <c r="V323">
        <v>30.760999999999999</v>
      </c>
      <c r="W323" s="16" t="s">
        <v>365</v>
      </c>
      <c r="X323" t="s">
        <v>351</v>
      </c>
    </row>
    <row r="324" spans="21:24" x14ac:dyDescent="0.25">
      <c r="U324">
        <v>172.96100000000001</v>
      </c>
      <c r="V324">
        <v>27.2</v>
      </c>
      <c r="W324" s="16" t="s">
        <v>365</v>
      </c>
      <c r="X324" t="s">
        <v>351</v>
      </c>
    </row>
    <row r="325" spans="21:24" x14ac:dyDescent="0.25">
      <c r="U325">
        <v>173</v>
      </c>
      <c r="V325">
        <v>27.17</v>
      </c>
      <c r="W325" s="16" t="s">
        <v>365</v>
      </c>
      <c r="X325" t="s">
        <v>52</v>
      </c>
    </row>
    <row r="326" spans="21:24" x14ac:dyDescent="0.25">
      <c r="U326">
        <v>173.065</v>
      </c>
      <c r="V326">
        <v>52.988999999999997</v>
      </c>
      <c r="W326" s="16" t="s">
        <v>365</v>
      </c>
      <c r="X326" t="s">
        <v>351</v>
      </c>
    </row>
    <row r="327" spans="21:24" x14ac:dyDescent="0.25">
      <c r="U327">
        <v>175.04300000000001</v>
      </c>
      <c r="V327">
        <v>69.558999999999997</v>
      </c>
      <c r="W327" s="16" t="s">
        <v>365</v>
      </c>
      <c r="X327" t="s">
        <v>351</v>
      </c>
    </row>
    <row r="328" spans="21:24" x14ac:dyDescent="0.25">
      <c r="U328">
        <v>178.89599999999999</v>
      </c>
      <c r="V328">
        <v>66.198999999999998</v>
      </c>
      <c r="W328" s="16" t="s">
        <v>365</v>
      </c>
      <c r="X328" t="s">
        <v>351</v>
      </c>
    </row>
    <row r="329" spans="21:24" x14ac:dyDescent="0.25">
      <c r="U329">
        <v>179.46206896551723</v>
      </c>
      <c r="V329">
        <v>87.103448275862064</v>
      </c>
      <c r="W329" s="16" t="s">
        <v>365</v>
      </c>
      <c r="X329" t="s">
        <v>181</v>
      </c>
    </row>
    <row r="330" spans="21:24" x14ac:dyDescent="0.25">
      <c r="U330">
        <v>179.833</v>
      </c>
      <c r="V330">
        <v>59.908999999999999</v>
      </c>
      <c r="W330" s="16" t="s">
        <v>365</v>
      </c>
      <c r="X330" t="s">
        <v>351</v>
      </c>
    </row>
    <row r="331" spans="21:24" x14ac:dyDescent="0.25">
      <c r="U331">
        <v>192.85</v>
      </c>
      <c r="V331">
        <v>63.241</v>
      </c>
      <c r="W331" s="16" t="s">
        <v>365</v>
      </c>
      <c r="X331" t="s">
        <v>351</v>
      </c>
    </row>
    <row r="332" spans="21:24" x14ac:dyDescent="0.25">
      <c r="U332">
        <v>193</v>
      </c>
      <c r="V332">
        <v>65</v>
      </c>
      <c r="W332" s="16" t="s">
        <v>365</v>
      </c>
      <c r="X332" t="s">
        <v>60</v>
      </c>
    </row>
    <row r="333" spans="21:24" x14ac:dyDescent="0.25">
      <c r="U333">
        <v>193.05799999999999</v>
      </c>
      <c r="V333">
        <v>65.034000000000006</v>
      </c>
      <c r="W333" s="16" t="s">
        <v>365</v>
      </c>
      <c r="X333" t="s">
        <v>351</v>
      </c>
    </row>
    <row r="334" spans="21:24" x14ac:dyDescent="0.25">
      <c r="U334">
        <v>195.76499999999999</v>
      </c>
      <c r="V334">
        <v>76.576999999999998</v>
      </c>
      <c r="W334" s="16" t="s">
        <v>365</v>
      </c>
      <c r="X334" t="s">
        <v>351</v>
      </c>
    </row>
    <row r="335" spans="21:24" x14ac:dyDescent="0.25">
      <c r="U335">
        <v>195.869</v>
      </c>
      <c r="V335">
        <v>19.870999999999999</v>
      </c>
      <c r="W335" s="16" t="s">
        <v>365</v>
      </c>
      <c r="X335" t="s">
        <v>351</v>
      </c>
    </row>
    <row r="336" spans="21:24" x14ac:dyDescent="0.25">
      <c r="U336">
        <v>197</v>
      </c>
      <c r="V336">
        <v>55</v>
      </c>
      <c r="W336" s="16" t="s">
        <v>365</v>
      </c>
      <c r="X336" t="s">
        <v>60</v>
      </c>
    </row>
    <row r="337" spans="21:24" x14ac:dyDescent="0.25">
      <c r="U337">
        <v>197.536</v>
      </c>
      <c r="V337">
        <v>54.88</v>
      </c>
      <c r="W337" s="16" t="s">
        <v>365</v>
      </c>
      <c r="X337" t="s">
        <v>351</v>
      </c>
    </row>
    <row r="338" spans="21:24" x14ac:dyDescent="0.25">
      <c r="U338">
        <v>197.84800000000001</v>
      </c>
      <c r="V338">
        <v>55.511000000000003</v>
      </c>
      <c r="W338" s="16" t="s">
        <v>365</v>
      </c>
      <c r="X338" t="s">
        <v>351</v>
      </c>
    </row>
    <row r="339" spans="21:24" x14ac:dyDescent="0.25">
      <c r="U339">
        <v>197.952</v>
      </c>
      <c r="V339">
        <v>97.289000000000001</v>
      </c>
      <c r="W339" s="16" t="s">
        <v>365</v>
      </c>
      <c r="X339" t="s">
        <v>351</v>
      </c>
    </row>
    <row r="340" spans="21:24" x14ac:dyDescent="0.25">
      <c r="U340">
        <v>203.15899999999999</v>
      </c>
      <c r="V340">
        <v>74.379000000000005</v>
      </c>
      <c r="W340" s="16" t="s">
        <v>365</v>
      </c>
      <c r="X340" t="s">
        <v>351</v>
      </c>
    </row>
    <row r="341" spans="21:24" x14ac:dyDescent="0.25">
      <c r="U341">
        <v>204.61600000000001</v>
      </c>
      <c r="V341">
        <v>39.091999999999999</v>
      </c>
      <c r="W341" s="16" t="s">
        <v>365</v>
      </c>
      <c r="X341" t="s">
        <v>351</v>
      </c>
    </row>
    <row r="342" spans="21:24" x14ac:dyDescent="0.25">
      <c r="U342">
        <v>209.40600000000001</v>
      </c>
      <c r="V342">
        <v>76.373000000000005</v>
      </c>
      <c r="W342" s="16" t="s">
        <v>365</v>
      </c>
      <c r="X342" t="s">
        <v>351</v>
      </c>
    </row>
    <row r="343" spans="21:24" x14ac:dyDescent="0.25">
      <c r="U343">
        <v>211.59299999999999</v>
      </c>
      <c r="V343">
        <v>44.798999999999999</v>
      </c>
      <c r="W343" s="16" t="s">
        <v>365</v>
      </c>
      <c r="X343" t="s">
        <v>351</v>
      </c>
    </row>
    <row r="344" spans="21:24" x14ac:dyDescent="0.25">
      <c r="U344">
        <v>213.78</v>
      </c>
      <c r="V344">
        <v>78.064999999999998</v>
      </c>
      <c r="W344" s="16" t="s">
        <v>365</v>
      </c>
      <c r="X344" t="s">
        <v>351</v>
      </c>
    </row>
    <row r="345" spans="21:24" x14ac:dyDescent="0.25">
      <c r="U345">
        <v>245.01900000000001</v>
      </c>
      <c r="V345">
        <v>75.155000000000001</v>
      </c>
      <c r="W345" s="16" t="s">
        <v>365</v>
      </c>
      <c r="X345" t="s">
        <v>351</v>
      </c>
    </row>
    <row r="346" spans="21:24" x14ac:dyDescent="0.25">
      <c r="U346">
        <v>245.12299999999999</v>
      </c>
      <c r="V346">
        <v>63.712000000000003</v>
      </c>
      <c r="W346" s="16" t="s">
        <v>365</v>
      </c>
      <c r="X346" t="s">
        <v>351</v>
      </c>
    </row>
    <row r="347" spans="21:24" x14ac:dyDescent="0.25">
      <c r="U347">
        <v>255.10555854327831</v>
      </c>
      <c r="V347">
        <v>65.500075842193084</v>
      </c>
      <c r="W347" s="16" t="s">
        <v>365</v>
      </c>
      <c r="X347" t="s">
        <v>51</v>
      </c>
    </row>
    <row r="348" spans="21:24" x14ac:dyDescent="0.25">
      <c r="U348">
        <v>277.50799999999998</v>
      </c>
      <c r="V348">
        <v>58.856999999999999</v>
      </c>
      <c r="W348" s="16" t="s">
        <v>365</v>
      </c>
      <c r="X348" t="s">
        <v>351</v>
      </c>
    </row>
    <row r="349" spans="21:24" x14ac:dyDescent="0.25">
      <c r="U349">
        <v>293.64800000000002</v>
      </c>
      <c r="V349">
        <v>77.42</v>
      </c>
      <c r="W349" s="16" t="s">
        <v>365</v>
      </c>
      <c r="X349" t="s">
        <v>351</v>
      </c>
    </row>
    <row r="350" spans="21:24" x14ac:dyDescent="0.25">
      <c r="U350">
        <v>293.72000000000003</v>
      </c>
      <c r="V350">
        <v>77.22</v>
      </c>
      <c r="W350" s="16" t="s">
        <v>365</v>
      </c>
      <c r="X350" t="s">
        <v>52</v>
      </c>
    </row>
    <row r="351" spans="21:24" x14ac:dyDescent="0.25">
      <c r="U351">
        <v>184.614</v>
      </c>
      <c r="V351">
        <v>39.975000000000001</v>
      </c>
      <c r="W351" s="16" t="s">
        <v>301</v>
      </c>
      <c r="X351" t="s">
        <v>113</v>
      </c>
    </row>
    <row r="352" spans="21:24" x14ac:dyDescent="0.25">
      <c r="U352">
        <v>170.06100000000001</v>
      </c>
      <c r="V352">
        <v>23.44</v>
      </c>
      <c r="W352" s="16" t="s">
        <v>301</v>
      </c>
      <c r="X352" t="s">
        <v>113</v>
      </c>
    </row>
    <row r="353" spans="21:24" x14ac:dyDescent="0.25">
      <c r="U353">
        <v>154.87700000000001</v>
      </c>
      <c r="V353">
        <v>30.369</v>
      </c>
      <c r="W353" s="16" t="s">
        <v>301</v>
      </c>
      <c r="X353" t="s">
        <v>113</v>
      </c>
    </row>
    <row r="354" spans="21:24" x14ac:dyDescent="0.25">
      <c r="U354">
        <v>149.71100000000001</v>
      </c>
      <c r="V354">
        <v>35.159999999999997</v>
      </c>
      <c r="W354" s="16" t="s">
        <v>301</v>
      </c>
      <c r="X354" t="s">
        <v>113</v>
      </c>
    </row>
    <row r="355" spans="21:24" x14ac:dyDescent="0.25">
      <c r="U355">
        <v>149</v>
      </c>
      <c r="V355">
        <v>23.3</v>
      </c>
      <c r="W355" s="16" t="s">
        <v>301</v>
      </c>
      <c r="X355" t="s">
        <v>58</v>
      </c>
    </row>
    <row r="356" spans="21:24" x14ac:dyDescent="0.25">
      <c r="U356">
        <v>141.39699999999999</v>
      </c>
      <c r="V356">
        <v>53.095999999999997</v>
      </c>
      <c r="W356" s="16" t="s">
        <v>301</v>
      </c>
      <c r="X356" t="s">
        <v>113</v>
      </c>
    </row>
    <row r="357" spans="21:24" x14ac:dyDescent="0.25">
      <c r="U357">
        <v>140.31100000000001</v>
      </c>
      <c r="V357">
        <v>25.527999999999999</v>
      </c>
      <c r="W357" s="16" t="s">
        <v>301</v>
      </c>
      <c r="X357" t="s">
        <v>113</v>
      </c>
    </row>
    <row r="358" spans="21:24" x14ac:dyDescent="0.25">
      <c r="U358">
        <v>133.82900000000001</v>
      </c>
      <c r="V358">
        <v>28.970400000000001</v>
      </c>
      <c r="W358" s="16" t="s">
        <v>301</v>
      </c>
      <c r="X358" t="s">
        <v>203</v>
      </c>
    </row>
    <row r="359" spans="21:24" x14ac:dyDescent="0.25">
      <c r="U359">
        <v>125.82</v>
      </c>
      <c r="V359">
        <v>47.887</v>
      </c>
      <c r="W359" s="16" t="s">
        <v>301</v>
      </c>
      <c r="X359" t="s">
        <v>113</v>
      </c>
    </row>
    <row r="360" spans="21:24" x14ac:dyDescent="0.25">
      <c r="U360">
        <v>122.816</v>
      </c>
      <c r="V360">
        <v>26.312000000000001</v>
      </c>
      <c r="W360" s="16" t="s">
        <v>301</v>
      </c>
      <c r="X360" t="s">
        <v>351</v>
      </c>
    </row>
    <row r="361" spans="21:24" x14ac:dyDescent="0.25">
      <c r="U361">
        <v>122.634</v>
      </c>
      <c r="V361">
        <v>16.538</v>
      </c>
      <c r="W361" s="16" t="s">
        <v>301</v>
      </c>
      <c r="X361" t="s">
        <v>351</v>
      </c>
    </row>
    <row r="362" spans="21:24" x14ac:dyDescent="0.25">
      <c r="U362">
        <v>122.01</v>
      </c>
      <c r="V362">
        <v>13.808</v>
      </c>
      <c r="W362" s="16" t="s">
        <v>301</v>
      </c>
      <c r="X362" t="s">
        <v>113</v>
      </c>
    </row>
    <row r="363" spans="21:24" x14ac:dyDescent="0.25">
      <c r="U363">
        <v>121.782</v>
      </c>
      <c r="V363">
        <v>37.976999999999997</v>
      </c>
      <c r="W363" s="16" t="s">
        <v>301</v>
      </c>
      <c r="X363" t="s">
        <v>351</v>
      </c>
    </row>
    <row r="364" spans="21:24" x14ac:dyDescent="0.25">
      <c r="U364">
        <v>118.60899999999999</v>
      </c>
      <c r="V364">
        <v>74.790999999999997</v>
      </c>
      <c r="W364" s="16" t="s">
        <v>301</v>
      </c>
      <c r="X364" t="s">
        <v>113</v>
      </c>
    </row>
    <row r="365" spans="21:24" x14ac:dyDescent="0.25">
      <c r="U365">
        <v>112.988</v>
      </c>
      <c r="V365">
        <v>30.638999999999999</v>
      </c>
      <c r="W365" s="16" t="s">
        <v>301</v>
      </c>
      <c r="X365" t="s">
        <v>113</v>
      </c>
    </row>
    <row r="366" spans="21:24" x14ac:dyDescent="0.25">
      <c r="U366">
        <v>112.79</v>
      </c>
      <c r="V366">
        <v>37.975999999999999</v>
      </c>
      <c r="W366" s="16" t="s">
        <v>301</v>
      </c>
      <c r="X366" t="s">
        <v>351</v>
      </c>
    </row>
    <row r="367" spans="21:24" x14ac:dyDescent="0.25">
      <c r="U367">
        <v>112.131</v>
      </c>
      <c r="V367">
        <v>13.933999999999999</v>
      </c>
      <c r="W367" s="16" t="s">
        <v>301</v>
      </c>
      <c r="X367" t="s">
        <v>351</v>
      </c>
    </row>
    <row r="368" spans="21:24" x14ac:dyDescent="0.25">
      <c r="U368">
        <v>112.008</v>
      </c>
      <c r="V368">
        <v>24.664999999999999</v>
      </c>
      <c r="W368" s="16" t="s">
        <v>301</v>
      </c>
      <c r="X368" t="s">
        <v>351</v>
      </c>
    </row>
    <row r="369" spans="21:24" x14ac:dyDescent="0.25">
      <c r="U369">
        <v>111.98399999999999</v>
      </c>
      <c r="V369">
        <v>22.629000000000001</v>
      </c>
      <c r="W369" s="16" t="s">
        <v>301</v>
      </c>
      <c r="X369" t="s">
        <v>113</v>
      </c>
    </row>
    <row r="370" spans="21:24" x14ac:dyDescent="0.25">
      <c r="U370">
        <v>111.89</v>
      </c>
      <c r="V370">
        <v>15.773999999999999</v>
      </c>
      <c r="W370" s="16" t="s">
        <v>301</v>
      </c>
      <c r="X370" t="s">
        <v>113</v>
      </c>
    </row>
    <row r="371" spans="21:24" x14ac:dyDescent="0.25">
      <c r="U371">
        <v>110.3</v>
      </c>
      <c r="V371">
        <v>13.44</v>
      </c>
      <c r="W371" s="16" t="s">
        <v>301</v>
      </c>
      <c r="X371" t="s">
        <v>52</v>
      </c>
    </row>
    <row r="372" spans="21:24" x14ac:dyDescent="0.25">
      <c r="U372">
        <v>110.111</v>
      </c>
      <c r="V372">
        <v>13.246</v>
      </c>
      <c r="W372" s="16" t="s">
        <v>301</v>
      </c>
      <c r="X372" t="s">
        <v>351</v>
      </c>
    </row>
    <row r="373" spans="21:24" x14ac:dyDescent="0.25">
      <c r="U373">
        <v>110.111</v>
      </c>
      <c r="V373">
        <v>23.034800000000001</v>
      </c>
      <c r="W373" s="16" t="s">
        <v>301</v>
      </c>
      <c r="X373" t="s">
        <v>203</v>
      </c>
    </row>
    <row r="374" spans="21:24" x14ac:dyDescent="0.25">
      <c r="U374">
        <v>110</v>
      </c>
      <c r="V374">
        <v>25</v>
      </c>
      <c r="W374" s="16" t="s">
        <v>301</v>
      </c>
      <c r="X374" t="s">
        <v>58</v>
      </c>
    </row>
    <row r="375" spans="21:24" x14ac:dyDescent="0.25">
      <c r="U375">
        <v>109.87</v>
      </c>
      <c r="V375">
        <v>11.891999999999999</v>
      </c>
      <c r="W375" s="16" t="s">
        <v>301</v>
      </c>
      <c r="X375" t="s">
        <v>113</v>
      </c>
    </row>
    <row r="376" spans="21:24" x14ac:dyDescent="0.25">
      <c r="U376">
        <v>109.762</v>
      </c>
      <c r="V376">
        <v>18.084</v>
      </c>
      <c r="W376" s="16" t="s">
        <v>301</v>
      </c>
      <c r="X376" t="s">
        <v>113</v>
      </c>
    </row>
    <row r="377" spans="21:24" x14ac:dyDescent="0.25">
      <c r="U377">
        <v>109.462</v>
      </c>
      <c r="V377">
        <v>15.307</v>
      </c>
      <c r="W377" s="16" t="s">
        <v>301</v>
      </c>
      <c r="X377" t="s">
        <v>113</v>
      </c>
    </row>
    <row r="378" spans="21:24" x14ac:dyDescent="0.25">
      <c r="U378">
        <v>108</v>
      </c>
      <c r="V378">
        <v>13.2</v>
      </c>
      <c r="W378" s="16" t="s">
        <v>301</v>
      </c>
      <c r="X378" t="s">
        <v>62</v>
      </c>
    </row>
    <row r="379" spans="21:24" x14ac:dyDescent="0.25">
      <c r="U379">
        <v>107.623</v>
      </c>
      <c r="V379">
        <v>32.506</v>
      </c>
      <c r="W379" s="16" t="s">
        <v>301</v>
      </c>
      <c r="X379" t="s">
        <v>113</v>
      </c>
    </row>
    <row r="380" spans="21:24" x14ac:dyDescent="0.25">
      <c r="U380">
        <v>106.113</v>
      </c>
      <c r="V380">
        <v>25.43</v>
      </c>
      <c r="W380" s="16" t="s">
        <v>301</v>
      </c>
      <c r="X380" t="s">
        <v>113</v>
      </c>
    </row>
    <row r="381" spans="21:24" x14ac:dyDescent="0.25">
      <c r="U381">
        <v>100.845</v>
      </c>
      <c r="V381">
        <v>31.081</v>
      </c>
      <c r="W381" s="16" t="s">
        <v>301</v>
      </c>
      <c r="X381" t="s">
        <v>113</v>
      </c>
    </row>
    <row r="382" spans="21:24" x14ac:dyDescent="0.25">
      <c r="U382">
        <v>99.54</v>
      </c>
      <c r="V382">
        <v>21.228999999999999</v>
      </c>
      <c r="W382" s="16" t="s">
        <v>301</v>
      </c>
      <c r="X382" t="s">
        <v>113</v>
      </c>
    </row>
    <row r="383" spans="21:24" x14ac:dyDescent="0.25">
      <c r="U383">
        <v>98</v>
      </c>
      <c r="V383">
        <v>32</v>
      </c>
      <c r="W383" s="16" t="s">
        <v>301</v>
      </c>
      <c r="X383" t="s">
        <v>58</v>
      </c>
    </row>
    <row r="384" spans="21:24" x14ac:dyDescent="0.25">
      <c r="U384">
        <v>97</v>
      </c>
      <c r="V384">
        <v>9.1999999999999993</v>
      </c>
      <c r="W384" s="16" t="s">
        <v>301</v>
      </c>
      <c r="X384" t="s">
        <v>62</v>
      </c>
    </row>
    <row r="385" spans="21:24" x14ac:dyDescent="0.25">
      <c r="U385">
        <v>96.182000000000002</v>
      </c>
      <c r="V385">
        <v>40.393000000000001</v>
      </c>
      <c r="W385" s="16" t="s">
        <v>301</v>
      </c>
      <c r="X385" t="s">
        <v>113</v>
      </c>
    </row>
    <row r="386" spans="21:24" x14ac:dyDescent="0.25">
      <c r="U386">
        <v>94.766999999999996</v>
      </c>
      <c r="V386">
        <v>38.624000000000002</v>
      </c>
      <c r="W386" s="16" t="s">
        <v>301</v>
      </c>
      <c r="X386" t="s">
        <v>113</v>
      </c>
    </row>
    <row r="387" spans="21:24" x14ac:dyDescent="0.25">
      <c r="U387">
        <v>94.501000000000005</v>
      </c>
      <c r="V387">
        <v>20.6023</v>
      </c>
      <c r="W387" s="16" t="s">
        <v>301</v>
      </c>
      <c r="X387" t="s">
        <v>203</v>
      </c>
    </row>
    <row r="388" spans="21:24" x14ac:dyDescent="0.25">
      <c r="U388">
        <v>92.980999999999995</v>
      </c>
      <c r="V388">
        <v>40.012999999999998</v>
      </c>
      <c r="W388" s="16" t="s">
        <v>301</v>
      </c>
      <c r="X388" t="s">
        <v>351</v>
      </c>
    </row>
    <row r="389" spans="21:24" x14ac:dyDescent="0.25">
      <c r="U389">
        <v>92.926000000000002</v>
      </c>
      <c r="V389">
        <v>57.960999999999999</v>
      </c>
      <c r="W389" s="16" t="s">
        <v>301</v>
      </c>
      <c r="X389" t="s">
        <v>113</v>
      </c>
    </row>
    <row r="390" spans="21:24" x14ac:dyDescent="0.25">
      <c r="U390">
        <v>90.56</v>
      </c>
      <c r="V390">
        <v>25.3933</v>
      </c>
      <c r="W390" s="16" t="s">
        <v>301</v>
      </c>
      <c r="X390" t="s">
        <v>203</v>
      </c>
    </row>
    <row r="391" spans="21:24" x14ac:dyDescent="0.25">
      <c r="U391">
        <v>89.813000000000002</v>
      </c>
      <c r="V391">
        <v>34.521000000000001</v>
      </c>
      <c r="W391" s="16" t="s">
        <v>301</v>
      </c>
      <c r="X391" t="s">
        <v>113</v>
      </c>
    </row>
    <row r="392" spans="21:24" x14ac:dyDescent="0.25">
      <c r="U392">
        <v>89.016000000000005</v>
      </c>
      <c r="V392">
        <v>22.113</v>
      </c>
      <c r="W392" s="16" t="s">
        <v>301</v>
      </c>
      <c r="X392" t="s">
        <v>113</v>
      </c>
    </row>
    <row r="393" spans="21:24" x14ac:dyDescent="0.25">
      <c r="U393">
        <v>88.192999999999998</v>
      </c>
      <c r="V393">
        <v>15.813000000000001</v>
      </c>
      <c r="W393" s="16" t="s">
        <v>301</v>
      </c>
      <c r="X393" t="s">
        <v>203</v>
      </c>
    </row>
    <row r="394" spans="21:24" x14ac:dyDescent="0.25">
      <c r="U394">
        <v>87.751000000000005</v>
      </c>
      <c r="V394">
        <v>16.6892</v>
      </c>
      <c r="W394" s="16" t="s">
        <v>301</v>
      </c>
      <c r="X394" t="s">
        <v>203</v>
      </c>
    </row>
    <row r="395" spans="21:24" x14ac:dyDescent="0.25">
      <c r="U395">
        <v>87.009</v>
      </c>
      <c r="V395">
        <v>12.422499999999999</v>
      </c>
      <c r="W395" s="16" t="s">
        <v>301</v>
      </c>
      <c r="X395" t="s">
        <v>203</v>
      </c>
    </row>
    <row r="396" spans="21:24" x14ac:dyDescent="0.25">
      <c r="U396">
        <v>83.528999999999996</v>
      </c>
      <c r="V396">
        <v>17.271000000000001</v>
      </c>
      <c r="W396" s="16" t="s">
        <v>301</v>
      </c>
      <c r="X396" t="s">
        <v>351</v>
      </c>
    </row>
    <row r="397" spans="21:24" x14ac:dyDescent="0.25">
      <c r="U397">
        <v>83.5</v>
      </c>
      <c r="V397">
        <v>11.2</v>
      </c>
      <c r="W397" s="16" t="s">
        <v>301</v>
      </c>
      <c r="X397" t="s">
        <v>62</v>
      </c>
    </row>
    <row r="398" spans="21:24" x14ac:dyDescent="0.25">
      <c r="U398">
        <v>83.158000000000001</v>
      </c>
      <c r="V398">
        <v>12.506</v>
      </c>
      <c r="W398" s="16" t="s">
        <v>301</v>
      </c>
      <c r="X398" t="s">
        <v>113</v>
      </c>
    </row>
    <row r="399" spans="21:24" x14ac:dyDescent="0.25">
      <c r="U399">
        <v>83.132000000000005</v>
      </c>
      <c r="V399">
        <v>13.686</v>
      </c>
      <c r="W399" s="16" t="s">
        <v>301</v>
      </c>
      <c r="X399" t="s">
        <v>351</v>
      </c>
    </row>
    <row r="400" spans="21:24" x14ac:dyDescent="0.25">
      <c r="U400">
        <v>82.349000000000004</v>
      </c>
      <c r="V400">
        <v>23.107600000000001</v>
      </c>
      <c r="W400" s="16" t="s">
        <v>301</v>
      </c>
      <c r="X400" t="s">
        <v>203</v>
      </c>
    </row>
    <row r="401" spans="21:24" x14ac:dyDescent="0.25">
      <c r="U401">
        <v>82.203999999999994</v>
      </c>
      <c r="V401">
        <v>54.667999999999999</v>
      </c>
      <c r="W401" s="16" t="s">
        <v>301</v>
      </c>
      <c r="X401" t="s">
        <v>113</v>
      </c>
    </row>
    <row r="402" spans="21:24" x14ac:dyDescent="0.25">
      <c r="U402">
        <v>81.918000000000006</v>
      </c>
      <c r="V402">
        <v>11.786099999999999</v>
      </c>
      <c r="W402" s="16" t="s">
        <v>301</v>
      </c>
      <c r="X402" t="s">
        <v>203</v>
      </c>
    </row>
    <row r="403" spans="21:24" x14ac:dyDescent="0.25">
      <c r="U403">
        <v>80.710999999999999</v>
      </c>
      <c r="V403">
        <v>30.442</v>
      </c>
      <c r="W403" s="16" t="s">
        <v>301</v>
      </c>
      <c r="X403" t="s">
        <v>113</v>
      </c>
    </row>
    <row r="404" spans="21:24" x14ac:dyDescent="0.25">
      <c r="U404">
        <v>80.337000000000003</v>
      </c>
      <c r="V404">
        <v>46.420999999999999</v>
      </c>
      <c r="W404" s="16" t="s">
        <v>301</v>
      </c>
      <c r="X404" t="s">
        <v>351</v>
      </c>
    </row>
    <row r="405" spans="21:24" x14ac:dyDescent="0.25">
      <c r="U405">
        <v>79.052999999999997</v>
      </c>
      <c r="V405">
        <v>26.635400000000001</v>
      </c>
      <c r="W405" s="16" t="s">
        <v>301</v>
      </c>
      <c r="X405" t="s">
        <v>203</v>
      </c>
    </row>
    <row r="406" spans="21:24" x14ac:dyDescent="0.25">
      <c r="U406">
        <v>78</v>
      </c>
      <c r="V406">
        <v>10.3</v>
      </c>
      <c r="W406" s="16" t="s">
        <v>301</v>
      </c>
      <c r="X406" t="s">
        <v>62</v>
      </c>
    </row>
    <row r="407" spans="21:24" x14ac:dyDescent="0.25">
      <c r="U407">
        <v>78</v>
      </c>
      <c r="V407">
        <v>12.15</v>
      </c>
      <c r="W407" s="16" t="s">
        <v>301</v>
      </c>
      <c r="X407" t="s">
        <v>62</v>
      </c>
    </row>
    <row r="408" spans="21:24" x14ac:dyDescent="0.25">
      <c r="U408">
        <v>78</v>
      </c>
      <c r="V408">
        <v>14</v>
      </c>
      <c r="W408" s="16" t="s">
        <v>301</v>
      </c>
      <c r="X408" t="s">
        <v>58</v>
      </c>
    </row>
    <row r="409" spans="21:24" x14ac:dyDescent="0.25">
      <c r="U409">
        <v>78</v>
      </c>
      <c r="V409">
        <v>15.8</v>
      </c>
      <c r="W409" s="16" t="s">
        <v>301</v>
      </c>
      <c r="X409" t="s">
        <v>58</v>
      </c>
    </row>
    <row r="410" spans="21:24" x14ac:dyDescent="0.25">
      <c r="U410">
        <v>77.308999999999997</v>
      </c>
      <c r="V410">
        <v>12.1972</v>
      </c>
      <c r="W410" s="16" t="s">
        <v>301</v>
      </c>
      <c r="X410" t="s">
        <v>112</v>
      </c>
    </row>
    <row r="411" spans="21:24" x14ac:dyDescent="0.25">
      <c r="U411">
        <v>75.256</v>
      </c>
      <c r="V411">
        <v>11.007999999999999</v>
      </c>
      <c r="W411" s="16" t="s">
        <v>301</v>
      </c>
      <c r="X411" t="s">
        <v>351</v>
      </c>
    </row>
    <row r="412" spans="21:24" x14ac:dyDescent="0.25">
      <c r="U412">
        <v>75.2</v>
      </c>
      <c r="V412">
        <v>11.1</v>
      </c>
      <c r="W412" s="16" t="s">
        <v>301</v>
      </c>
      <c r="X412" t="s">
        <v>52</v>
      </c>
    </row>
    <row r="413" spans="21:24" x14ac:dyDescent="0.25">
      <c r="U413">
        <v>73.665000000000006</v>
      </c>
      <c r="V413">
        <v>17.5108</v>
      </c>
      <c r="W413" s="16" t="s">
        <v>301</v>
      </c>
      <c r="X413" t="s">
        <v>203</v>
      </c>
    </row>
    <row r="414" spans="21:24" x14ac:dyDescent="0.25">
      <c r="U414">
        <v>73.27</v>
      </c>
      <c r="V414">
        <v>43.448999999999998</v>
      </c>
      <c r="W414" s="16" t="s">
        <v>301</v>
      </c>
      <c r="X414" t="s">
        <v>351</v>
      </c>
    </row>
    <row r="415" spans="21:24" x14ac:dyDescent="0.25">
      <c r="U415">
        <v>72.784999999999997</v>
      </c>
      <c r="V415">
        <v>15.1784</v>
      </c>
      <c r="W415" s="16" t="s">
        <v>301</v>
      </c>
      <c r="X415" t="s">
        <v>203</v>
      </c>
    </row>
    <row r="416" spans="21:24" x14ac:dyDescent="0.25">
      <c r="U416">
        <v>72.5</v>
      </c>
      <c r="V416">
        <v>5.48</v>
      </c>
      <c r="W416" s="16" t="s">
        <v>301</v>
      </c>
      <c r="X416" t="s">
        <v>62</v>
      </c>
    </row>
    <row r="417" spans="21:24" x14ac:dyDescent="0.25">
      <c r="U417">
        <v>71.769000000000005</v>
      </c>
      <c r="V417">
        <v>36.473999999999997</v>
      </c>
      <c r="W417" s="16" t="s">
        <v>301</v>
      </c>
      <c r="X417" t="s">
        <v>351</v>
      </c>
    </row>
    <row r="418" spans="21:24" x14ac:dyDescent="0.25">
      <c r="U418">
        <v>69.5</v>
      </c>
      <c r="V418">
        <v>6.65</v>
      </c>
      <c r="W418" s="16" t="s">
        <v>301</v>
      </c>
      <c r="X418" t="s">
        <v>62</v>
      </c>
    </row>
    <row r="419" spans="21:24" x14ac:dyDescent="0.25">
      <c r="U419">
        <v>69.489999999999995</v>
      </c>
      <c r="V419">
        <v>18.6493</v>
      </c>
      <c r="W419" s="16" t="s">
        <v>301</v>
      </c>
      <c r="X419" t="s">
        <v>203</v>
      </c>
    </row>
    <row r="420" spans="21:24" x14ac:dyDescent="0.25">
      <c r="U420">
        <v>69.296999999999997</v>
      </c>
      <c r="V420">
        <v>11.278</v>
      </c>
      <c r="W420" s="16" t="s">
        <v>301</v>
      </c>
      <c r="X420" t="s">
        <v>113</v>
      </c>
    </row>
    <row r="421" spans="21:24" x14ac:dyDescent="0.25">
      <c r="U421">
        <v>67.453999999999994</v>
      </c>
      <c r="V421">
        <v>17.728000000000002</v>
      </c>
      <c r="W421" s="16" t="s">
        <v>301</v>
      </c>
      <c r="X421" t="s">
        <v>203</v>
      </c>
    </row>
    <row r="422" spans="21:24" x14ac:dyDescent="0.25">
      <c r="U422">
        <v>66.947999999999993</v>
      </c>
      <c r="V422">
        <v>14.9176</v>
      </c>
      <c r="W422" s="16" t="s">
        <v>301</v>
      </c>
      <c r="X422" t="s">
        <v>203</v>
      </c>
    </row>
    <row r="423" spans="21:24" x14ac:dyDescent="0.25">
      <c r="U423">
        <v>66.858000000000004</v>
      </c>
      <c r="V423">
        <v>21.891999999999999</v>
      </c>
      <c r="W423" s="16" t="s">
        <v>301</v>
      </c>
      <c r="X423" t="s">
        <v>113</v>
      </c>
    </row>
    <row r="424" spans="21:24" x14ac:dyDescent="0.25">
      <c r="U424">
        <v>66.765000000000001</v>
      </c>
      <c r="V424">
        <v>13.464</v>
      </c>
      <c r="W424" s="16" t="s">
        <v>301</v>
      </c>
      <c r="X424" t="s">
        <v>113</v>
      </c>
    </row>
    <row r="425" spans="21:24" x14ac:dyDescent="0.25">
      <c r="U425">
        <v>66.638999999999996</v>
      </c>
      <c r="V425">
        <v>18.149100000000001</v>
      </c>
      <c r="W425" s="16" t="s">
        <v>301</v>
      </c>
      <c r="X425" t="s">
        <v>203</v>
      </c>
    </row>
    <row r="426" spans="21:24" x14ac:dyDescent="0.25">
      <c r="U426">
        <v>64.5</v>
      </c>
      <c r="V426">
        <v>8.9</v>
      </c>
      <c r="W426" s="16" t="s">
        <v>301</v>
      </c>
      <c r="X426" t="s">
        <v>62</v>
      </c>
    </row>
    <row r="427" spans="21:24" x14ac:dyDescent="0.25">
      <c r="U427">
        <v>64.433999999999997</v>
      </c>
      <c r="V427">
        <v>17.466799999999999</v>
      </c>
      <c r="W427" s="16" t="s">
        <v>301</v>
      </c>
      <c r="X427" t="s">
        <v>203</v>
      </c>
    </row>
    <row r="428" spans="21:24" x14ac:dyDescent="0.25">
      <c r="U428">
        <v>64</v>
      </c>
      <c r="V428">
        <v>23.8</v>
      </c>
      <c r="W428" s="16" t="s">
        <v>301</v>
      </c>
      <c r="X428" t="s">
        <v>58</v>
      </c>
    </row>
    <row r="429" spans="21:24" x14ac:dyDescent="0.25">
      <c r="U429">
        <v>63.482999999999997</v>
      </c>
      <c r="V429">
        <v>18.206499999999998</v>
      </c>
      <c r="W429" s="16" t="s">
        <v>301</v>
      </c>
      <c r="X429" t="s">
        <v>203</v>
      </c>
    </row>
    <row r="430" spans="21:24" x14ac:dyDescent="0.25">
      <c r="U430">
        <v>63.4</v>
      </c>
      <c r="V430">
        <v>3.35</v>
      </c>
      <c r="W430" s="16" t="s">
        <v>301</v>
      </c>
      <c r="X430" t="s">
        <v>62</v>
      </c>
    </row>
    <row r="431" spans="21:24" x14ac:dyDescent="0.25">
      <c r="U431">
        <v>63.350999999999999</v>
      </c>
      <c r="V431">
        <v>14.2127</v>
      </c>
      <c r="W431" s="16" t="s">
        <v>301</v>
      </c>
      <c r="X431" t="s">
        <v>203</v>
      </c>
    </row>
    <row r="432" spans="21:24" x14ac:dyDescent="0.25">
      <c r="U432">
        <v>63.2</v>
      </c>
      <c r="V432">
        <v>6.7</v>
      </c>
      <c r="W432" s="16" t="s">
        <v>301</v>
      </c>
      <c r="X432" t="s">
        <v>62</v>
      </c>
    </row>
    <row r="433" spans="21:24" x14ac:dyDescent="0.25">
      <c r="U433">
        <v>61.412999999999997</v>
      </c>
      <c r="V433">
        <v>17.6721</v>
      </c>
      <c r="W433" s="16" t="s">
        <v>301</v>
      </c>
      <c r="X433" t="s">
        <v>203</v>
      </c>
    </row>
    <row r="434" spans="21:24" x14ac:dyDescent="0.25">
      <c r="U434">
        <v>61.145000000000003</v>
      </c>
      <c r="V434">
        <v>14.031000000000001</v>
      </c>
      <c r="W434" s="16" t="s">
        <v>301</v>
      </c>
      <c r="X434" t="s">
        <v>203</v>
      </c>
    </row>
    <row r="435" spans="21:24" x14ac:dyDescent="0.25">
      <c r="U435">
        <v>60.801000000000002</v>
      </c>
      <c r="V435">
        <v>19.003399999999999</v>
      </c>
      <c r="W435" s="16" t="s">
        <v>301</v>
      </c>
      <c r="X435" t="s">
        <v>203</v>
      </c>
    </row>
    <row r="436" spans="21:24" x14ac:dyDescent="0.25">
      <c r="U436">
        <v>60.16</v>
      </c>
      <c r="V436">
        <v>15.2601</v>
      </c>
      <c r="W436" s="16" t="s">
        <v>301</v>
      </c>
      <c r="X436" t="s">
        <v>203</v>
      </c>
    </row>
    <row r="437" spans="21:24" x14ac:dyDescent="0.25">
      <c r="U437">
        <v>60.093000000000004</v>
      </c>
      <c r="V437">
        <v>13.928800000000001</v>
      </c>
      <c r="W437" s="16" t="s">
        <v>301</v>
      </c>
      <c r="X437" t="s">
        <v>203</v>
      </c>
    </row>
    <row r="438" spans="21:24" x14ac:dyDescent="0.25">
      <c r="U438">
        <v>59.411999999999999</v>
      </c>
      <c r="V438">
        <v>16.033899999999999</v>
      </c>
      <c r="W438" s="16" t="s">
        <v>301</v>
      </c>
      <c r="X438" t="s">
        <v>203</v>
      </c>
    </row>
    <row r="439" spans="21:24" x14ac:dyDescent="0.25">
      <c r="U439">
        <v>59.38</v>
      </c>
      <c r="V439">
        <v>13.022</v>
      </c>
      <c r="W439" s="16" t="s">
        <v>301</v>
      </c>
      <c r="X439" t="s">
        <v>113</v>
      </c>
    </row>
    <row r="440" spans="21:24" x14ac:dyDescent="0.25">
      <c r="U440">
        <v>58.976999999999997</v>
      </c>
      <c r="V440">
        <v>11.13</v>
      </c>
      <c r="W440" s="16" t="s">
        <v>301</v>
      </c>
      <c r="X440" t="s">
        <v>113</v>
      </c>
    </row>
    <row r="441" spans="21:24" x14ac:dyDescent="0.25">
      <c r="U441">
        <v>58.5</v>
      </c>
      <c r="V441">
        <v>7.9</v>
      </c>
      <c r="W441" s="16" t="s">
        <v>301</v>
      </c>
      <c r="X441" t="s">
        <v>62</v>
      </c>
    </row>
    <row r="442" spans="21:24" x14ac:dyDescent="0.25">
      <c r="U442">
        <v>58.168999999999997</v>
      </c>
      <c r="V442">
        <v>9.9019999999999992</v>
      </c>
      <c r="W442" s="16" t="s">
        <v>301</v>
      </c>
      <c r="X442" t="s">
        <v>113</v>
      </c>
    </row>
    <row r="443" spans="21:24" x14ac:dyDescent="0.25">
      <c r="U443">
        <v>58</v>
      </c>
      <c r="V443">
        <v>3.25</v>
      </c>
      <c r="W443" s="16" t="s">
        <v>301</v>
      </c>
      <c r="X443" t="s">
        <v>62</v>
      </c>
    </row>
    <row r="444" spans="21:24" x14ac:dyDescent="0.25">
      <c r="U444">
        <v>57.744</v>
      </c>
      <c r="V444">
        <v>21.507200000000001</v>
      </c>
      <c r="W444" s="16" t="s">
        <v>301</v>
      </c>
      <c r="X444" t="s">
        <v>203</v>
      </c>
    </row>
    <row r="445" spans="21:24" x14ac:dyDescent="0.25">
      <c r="U445">
        <v>57.5</v>
      </c>
      <c r="V445">
        <v>5.95</v>
      </c>
      <c r="W445" s="16" t="s">
        <v>301</v>
      </c>
      <c r="X445" t="s">
        <v>62</v>
      </c>
    </row>
    <row r="446" spans="21:24" x14ac:dyDescent="0.25">
      <c r="U446">
        <v>57.476999999999997</v>
      </c>
      <c r="V446">
        <v>16.409700000000001</v>
      </c>
      <c r="W446" s="16" t="s">
        <v>301</v>
      </c>
      <c r="X446" t="s">
        <v>203</v>
      </c>
    </row>
    <row r="447" spans="21:24" x14ac:dyDescent="0.25">
      <c r="U447">
        <v>57.448999999999998</v>
      </c>
      <c r="V447">
        <v>10.4247</v>
      </c>
      <c r="W447" s="16" t="s">
        <v>301</v>
      </c>
      <c r="X447" t="s">
        <v>203</v>
      </c>
    </row>
    <row r="448" spans="21:24" x14ac:dyDescent="0.25">
      <c r="U448">
        <v>56.225999999999999</v>
      </c>
      <c r="V448">
        <v>11.6082</v>
      </c>
      <c r="W448" s="16" t="s">
        <v>301</v>
      </c>
      <c r="X448" t="s">
        <v>203</v>
      </c>
    </row>
    <row r="449" spans="21:24" x14ac:dyDescent="0.25">
      <c r="U449">
        <v>56.192</v>
      </c>
      <c r="V449">
        <v>63.783999999999999</v>
      </c>
      <c r="W449" s="16" t="s">
        <v>301</v>
      </c>
      <c r="X449" t="s">
        <v>113</v>
      </c>
    </row>
    <row r="450" spans="21:24" x14ac:dyDescent="0.25">
      <c r="U450">
        <v>55.4</v>
      </c>
      <c r="V450">
        <v>4.8499999999999996</v>
      </c>
      <c r="W450" s="16" t="s">
        <v>301</v>
      </c>
      <c r="X450" t="s">
        <v>62</v>
      </c>
    </row>
    <row r="451" spans="21:24" x14ac:dyDescent="0.25">
      <c r="U451">
        <v>55.234999999999999</v>
      </c>
      <c r="V451">
        <v>8.9429999999999996</v>
      </c>
      <c r="W451" s="16" t="s">
        <v>301</v>
      </c>
      <c r="X451" t="s">
        <v>113</v>
      </c>
    </row>
    <row r="452" spans="21:24" x14ac:dyDescent="0.25">
      <c r="U452">
        <v>54.969000000000001</v>
      </c>
      <c r="V452">
        <v>13.2583</v>
      </c>
      <c r="W452" s="16" t="s">
        <v>301</v>
      </c>
      <c r="X452" t="s">
        <v>203</v>
      </c>
    </row>
    <row r="453" spans="21:24" x14ac:dyDescent="0.25">
      <c r="U453">
        <v>54.5</v>
      </c>
      <c r="V453">
        <v>4.3499999999999996</v>
      </c>
      <c r="W453" s="16" t="s">
        <v>301</v>
      </c>
      <c r="X453" t="s">
        <v>62</v>
      </c>
    </row>
    <row r="454" spans="21:24" x14ac:dyDescent="0.25">
      <c r="U454">
        <v>54.116999999999997</v>
      </c>
      <c r="V454">
        <v>17.320499999999999</v>
      </c>
      <c r="W454" s="16" t="s">
        <v>301</v>
      </c>
      <c r="X454" t="s">
        <v>203</v>
      </c>
    </row>
    <row r="455" spans="21:24" x14ac:dyDescent="0.25">
      <c r="U455">
        <v>54</v>
      </c>
      <c r="V455">
        <v>6.2</v>
      </c>
      <c r="W455" s="16" t="s">
        <v>301</v>
      </c>
      <c r="X455" t="s">
        <v>62</v>
      </c>
    </row>
    <row r="456" spans="21:24" x14ac:dyDescent="0.25">
      <c r="U456">
        <v>53.938000000000002</v>
      </c>
      <c r="V456">
        <v>9.68</v>
      </c>
      <c r="W456" s="16" t="s">
        <v>301</v>
      </c>
      <c r="X456" t="s">
        <v>351</v>
      </c>
    </row>
    <row r="457" spans="21:24" x14ac:dyDescent="0.25">
      <c r="U457">
        <v>53.853999999999999</v>
      </c>
      <c r="V457">
        <v>7.7398999999999996</v>
      </c>
      <c r="W457" s="16" t="s">
        <v>301</v>
      </c>
      <c r="X457" t="s">
        <v>203</v>
      </c>
    </row>
    <row r="458" spans="21:24" x14ac:dyDescent="0.25">
      <c r="U458">
        <v>53.808999999999997</v>
      </c>
      <c r="V458">
        <v>19.539400000000001</v>
      </c>
      <c r="W458" s="16" t="s">
        <v>301</v>
      </c>
      <c r="X458" t="s">
        <v>203</v>
      </c>
    </row>
    <row r="459" spans="21:24" x14ac:dyDescent="0.25">
      <c r="U459">
        <v>53.5</v>
      </c>
      <c r="V459">
        <v>5.74</v>
      </c>
      <c r="W459" s="16" t="s">
        <v>301</v>
      </c>
      <c r="X459" t="s">
        <v>62</v>
      </c>
    </row>
    <row r="460" spans="21:24" x14ac:dyDescent="0.25">
      <c r="U460">
        <v>52.9</v>
      </c>
      <c r="V460">
        <v>2.96</v>
      </c>
      <c r="W460" s="16" t="s">
        <v>301</v>
      </c>
      <c r="X460" t="s">
        <v>62</v>
      </c>
    </row>
    <row r="461" spans="21:24" x14ac:dyDescent="0.25">
      <c r="U461">
        <v>52.506999999999998</v>
      </c>
      <c r="V461">
        <v>5.8230000000000004</v>
      </c>
      <c r="W461" s="16" t="s">
        <v>301</v>
      </c>
      <c r="X461" t="s">
        <v>113</v>
      </c>
    </row>
    <row r="462" spans="21:24" x14ac:dyDescent="0.25">
      <c r="U462">
        <v>52.3</v>
      </c>
      <c r="V462">
        <v>2.54</v>
      </c>
      <c r="W462" s="16" t="s">
        <v>301</v>
      </c>
      <c r="X462" t="s">
        <v>62</v>
      </c>
    </row>
    <row r="463" spans="21:24" x14ac:dyDescent="0.25">
      <c r="U463">
        <v>52.082999999999998</v>
      </c>
      <c r="V463">
        <v>14.4876</v>
      </c>
      <c r="W463" s="16" t="s">
        <v>301</v>
      </c>
      <c r="X463" t="s">
        <v>203</v>
      </c>
    </row>
    <row r="464" spans="21:24" x14ac:dyDescent="0.25">
      <c r="U464">
        <v>51.777999999999999</v>
      </c>
      <c r="V464">
        <v>13.8505</v>
      </c>
      <c r="W464" s="16" t="s">
        <v>301</v>
      </c>
      <c r="X464" t="s">
        <v>203</v>
      </c>
    </row>
    <row r="465" spans="21:24" x14ac:dyDescent="0.25">
      <c r="U465">
        <v>50.728000000000002</v>
      </c>
      <c r="V465">
        <v>11.415699999999999</v>
      </c>
      <c r="W465" s="16" t="s">
        <v>301</v>
      </c>
      <c r="X465" t="s">
        <v>203</v>
      </c>
    </row>
    <row r="466" spans="21:24" x14ac:dyDescent="0.25">
      <c r="U466">
        <v>50.02</v>
      </c>
      <c r="V466">
        <v>7.2968000000000002</v>
      </c>
      <c r="W466" s="16" t="s">
        <v>301</v>
      </c>
      <c r="X466" t="s">
        <v>203</v>
      </c>
    </row>
    <row r="467" spans="21:24" x14ac:dyDescent="0.25">
      <c r="U467">
        <v>48.558999999999997</v>
      </c>
      <c r="V467">
        <v>7.3710000000000004</v>
      </c>
      <c r="W467" s="16" t="s">
        <v>301</v>
      </c>
      <c r="X467" t="s">
        <v>113</v>
      </c>
    </row>
    <row r="468" spans="21:24" x14ac:dyDescent="0.25">
      <c r="U468">
        <v>48.5</v>
      </c>
      <c r="V468">
        <v>4.9000000000000004</v>
      </c>
      <c r="W468" s="16" t="s">
        <v>301</v>
      </c>
      <c r="X468" t="s">
        <v>62</v>
      </c>
    </row>
    <row r="469" spans="21:24" x14ac:dyDescent="0.25">
      <c r="U469">
        <v>48.314999999999998</v>
      </c>
      <c r="V469">
        <v>15.6488</v>
      </c>
      <c r="W469" s="16" t="s">
        <v>301</v>
      </c>
      <c r="X469" t="s">
        <v>203</v>
      </c>
    </row>
    <row r="470" spans="21:24" x14ac:dyDescent="0.25">
      <c r="U470">
        <v>48.186</v>
      </c>
      <c r="V470">
        <v>8.4804999999999993</v>
      </c>
      <c r="W470" s="16" t="s">
        <v>301</v>
      </c>
      <c r="X470" t="s">
        <v>203</v>
      </c>
    </row>
    <row r="471" spans="21:24" x14ac:dyDescent="0.25">
      <c r="U471">
        <v>48.054000000000002</v>
      </c>
      <c r="V471">
        <v>6.7569999999999997</v>
      </c>
      <c r="W471" s="16" t="s">
        <v>301</v>
      </c>
      <c r="X471" t="s">
        <v>113</v>
      </c>
    </row>
    <row r="472" spans="21:24" x14ac:dyDescent="0.25">
      <c r="U472">
        <v>47.8</v>
      </c>
      <c r="V472">
        <v>4.84</v>
      </c>
      <c r="W472" s="16" t="s">
        <v>301</v>
      </c>
      <c r="X472" t="s">
        <v>62</v>
      </c>
    </row>
    <row r="473" spans="21:24" x14ac:dyDescent="0.25">
      <c r="U473">
        <v>47.298000000000002</v>
      </c>
      <c r="V473">
        <v>14.397399999999999</v>
      </c>
      <c r="W473" s="16" t="s">
        <v>301</v>
      </c>
      <c r="X473" t="s">
        <v>203</v>
      </c>
    </row>
    <row r="474" spans="21:24" x14ac:dyDescent="0.25">
      <c r="U474">
        <v>47.262</v>
      </c>
      <c r="V474">
        <v>15.888</v>
      </c>
      <c r="W474" s="16" t="s">
        <v>301</v>
      </c>
      <c r="X474" t="s">
        <v>203</v>
      </c>
    </row>
    <row r="475" spans="21:24" x14ac:dyDescent="0.25">
      <c r="U475">
        <v>47</v>
      </c>
      <c r="V475">
        <v>4.0999999999999996</v>
      </c>
      <c r="W475" s="16" t="s">
        <v>301</v>
      </c>
      <c r="X475" t="s">
        <v>62</v>
      </c>
    </row>
    <row r="476" spans="21:24" x14ac:dyDescent="0.25">
      <c r="U476">
        <v>46</v>
      </c>
      <c r="V476">
        <v>3.6</v>
      </c>
      <c r="W476" s="16" t="s">
        <v>301</v>
      </c>
      <c r="X476" t="s">
        <v>62</v>
      </c>
    </row>
    <row r="477" spans="21:24" x14ac:dyDescent="0.25">
      <c r="U477">
        <v>46</v>
      </c>
      <c r="V477">
        <v>6.6</v>
      </c>
      <c r="W477" s="16" t="s">
        <v>301</v>
      </c>
      <c r="X477" t="s">
        <v>62</v>
      </c>
    </row>
    <row r="478" spans="21:24" x14ac:dyDescent="0.25">
      <c r="U478">
        <v>45.94</v>
      </c>
      <c r="V478">
        <v>14.8072</v>
      </c>
      <c r="W478" s="16" t="s">
        <v>301</v>
      </c>
      <c r="X478" t="s">
        <v>203</v>
      </c>
    </row>
    <row r="479" spans="21:24" x14ac:dyDescent="0.25">
      <c r="U479">
        <v>45.905999999999999</v>
      </c>
      <c r="V479">
        <v>14.0335</v>
      </c>
      <c r="W479" s="16" t="s">
        <v>301</v>
      </c>
      <c r="X479" t="s">
        <v>203</v>
      </c>
    </row>
    <row r="480" spans="21:24" x14ac:dyDescent="0.25">
      <c r="U480">
        <v>45.738</v>
      </c>
      <c r="V480">
        <v>12.4405</v>
      </c>
      <c r="W480" s="16" t="s">
        <v>301</v>
      </c>
      <c r="X480" t="s">
        <v>203</v>
      </c>
    </row>
    <row r="481" spans="21:24" x14ac:dyDescent="0.25">
      <c r="U481">
        <v>45</v>
      </c>
      <c r="V481">
        <v>4.28</v>
      </c>
      <c r="W481" s="16" t="s">
        <v>301</v>
      </c>
      <c r="X481" t="s">
        <v>62</v>
      </c>
    </row>
    <row r="482" spans="21:24" x14ac:dyDescent="0.25">
      <c r="U482">
        <v>45</v>
      </c>
      <c r="V482">
        <v>6.8</v>
      </c>
      <c r="W482" s="16" t="s">
        <v>301</v>
      </c>
      <c r="X482" t="s">
        <v>62</v>
      </c>
    </row>
    <row r="483" spans="21:24" x14ac:dyDescent="0.25">
      <c r="U483">
        <v>43.598999999999997</v>
      </c>
      <c r="V483">
        <v>13.9656</v>
      </c>
      <c r="W483" s="16" t="s">
        <v>301</v>
      </c>
      <c r="X483" t="s">
        <v>203</v>
      </c>
    </row>
    <row r="484" spans="21:24" x14ac:dyDescent="0.25">
      <c r="U484">
        <v>43.47</v>
      </c>
      <c r="V484">
        <v>6.8314000000000004</v>
      </c>
      <c r="W484" s="16" t="s">
        <v>301</v>
      </c>
      <c r="X484" t="s">
        <v>203</v>
      </c>
    </row>
    <row r="485" spans="21:24" x14ac:dyDescent="0.25">
      <c r="U485">
        <v>42.996000000000002</v>
      </c>
      <c r="V485">
        <v>5.1349999999999998</v>
      </c>
      <c r="W485" s="16" t="s">
        <v>301</v>
      </c>
      <c r="X485" t="s">
        <v>113</v>
      </c>
    </row>
    <row r="486" spans="21:24" x14ac:dyDescent="0.25">
      <c r="U486">
        <v>42.582000000000001</v>
      </c>
      <c r="V486">
        <v>11.815200000000001</v>
      </c>
      <c r="W486" s="16" t="s">
        <v>301</v>
      </c>
      <c r="X486" t="s">
        <v>203</v>
      </c>
    </row>
    <row r="487" spans="21:24" x14ac:dyDescent="0.25">
      <c r="U487">
        <v>42.423999999999999</v>
      </c>
      <c r="V487">
        <v>7.1989999999999998</v>
      </c>
      <c r="W487" s="16" t="s">
        <v>301</v>
      </c>
      <c r="X487" t="s">
        <v>351</v>
      </c>
    </row>
    <row r="488" spans="21:24" x14ac:dyDescent="0.25">
      <c r="U488">
        <v>42.411999999999999</v>
      </c>
      <c r="V488">
        <v>12.3842</v>
      </c>
      <c r="W488" s="16" t="s">
        <v>301</v>
      </c>
      <c r="X488" t="s">
        <v>203</v>
      </c>
    </row>
    <row r="489" spans="21:24" x14ac:dyDescent="0.25">
      <c r="U489">
        <v>41.639000000000003</v>
      </c>
      <c r="V489">
        <v>5.1589999999999998</v>
      </c>
      <c r="W489" s="16" t="s">
        <v>301</v>
      </c>
      <c r="X489" t="s">
        <v>203</v>
      </c>
    </row>
    <row r="490" spans="21:24" x14ac:dyDescent="0.25">
      <c r="U490">
        <v>40.5</v>
      </c>
      <c r="V490">
        <v>3.8</v>
      </c>
      <c r="W490" s="16" t="s">
        <v>301</v>
      </c>
      <c r="X490" t="s">
        <v>62</v>
      </c>
    </row>
    <row r="491" spans="21:24" x14ac:dyDescent="0.25">
      <c r="U491">
        <v>39.792000000000002</v>
      </c>
      <c r="V491">
        <v>19.086500000000001</v>
      </c>
      <c r="W491" s="16" t="s">
        <v>301</v>
      </c>
      <c r="X491" t="s">
        <v>203</v>
      </c>
    </row>
    <row r="492" spans="21:24" x14ac:dyDescent="0.25">
      <c r="U492">
        <v>39.628999999999998</v>
      </c>
      <c r="V492">
        <v>12.3391</v>
      </c>
      <c r="W492" s="16" t="s">
        <v>301</v>
      </c>
      <c r="X492" t="s">
        <v>203</v>
      </c>
    </row>
    <row r="493" spans="21:24" x14ac:dyDescent="0.25">
      <c r="U493">
        <v>39.628</v>
      </c>
      <c r="V493">
        <v>13.351800000000001</v>
      </c>
      <c r="W493" s="16" t="s">
        <v>301</v>
      </c>
      <c r="X493" t="s">
        <v>203</v>
      </c>
    </row>
    <row r="494" spans="21:24" x14ac:dyDescent="0.25">
      <c r="U494">
        <v>39.5</v>
      </c>
      <c r="V494">
        <v>4.17</v>
      </c>
      <c r="W494" s="16" t="s">
        <v>301</v>
      </c>
      <c r="X494" t="s">
        <v>62</v>
      </c>
    </row>
    <row r="495" spans="21:24" x14ac:dyDescent="0.25">
      <c r="U495">
        <v>39.494</v>
      </c>
      <c r="V495">
        <v>11.770200000000001</v>
      </c>
      <c r="W495" s="16" t="s">
        <v>301</v>
      </c>
      <c r="X495" t="s">
        <v>203</v>
      </c>
    </row>
    <row r="496" spans="21:24" x14ac:dyDescent="0.25">
      <c r="U496">
        <v>39</v>
      </c>
      <c r="V496">
        <v>3.85</v>
      </c>
      <c r="W496" s="16" t="s">
        <v>301</v>
      </c>
      <c r="X496" t="s">
        <v>62</v>
      </c>
    </row>
    <row r="497" spans="21:24" x14ac:dyDescent="0.25">
      <c r="U497">
        <v>38.241</v>
      </c>
      <c r="V497">
        <v>9.0965000000000007</v>
      </c>
      <c r="W497" s="16" t="s">
        <v>301</v>
      </c>
      <c r="X497" t="s">
        <v>203</v>
      </c>
    </row>
    <row r="498" spans="21:24" x14ac:dyDescent="0.25">
      <c r="U498">
        <v>38</v>
      </c>
      <c r="V498">
        <v>3.75</v>
      </c>
      <c r="W498" s="16" t="s">
        <v>301</v>
      </c>
      <c r="X498" t="s">
        <v>62</v>
      </c>
    </row>
    <row r="499" spans="21:24" x14ac:dyDescent="0.25">
      <c r="U499">
        <v>38</v>
      </c>
      <c r="V499">
        <v>3.95</v>
      </c>
      <c r="W499" s="16" t="s">
        <v>301</v>
      </c>
      <c r="X499" t="s">
        <v>62</v>
      </c>
    </row>
    <row r="500" spans="21:24" x14ac:dyDescent="0.25">
      <c r="U500">
        <v>37.979999999999997</v>
      </c>
      <c r="V500">
        <v>6.1669999999999998</v>
      </c>
      <c r="W500" s="16" t="s">
        <v>301</v>
      </c>
      <c r="X500" t="s">
        <v>351</v>
      </c>
    </row>
    <row r="501" spans="21:24" x14ac:dyDescent="0.25">
      <c r="U501">
        <v>37.762</v>
      </c>
      <c r="V501">
        <v>13.1701</v>
      </c>
      <c r="W501" s="16" t="s">
        <v>301</v>
      </c>
      <c r="X501" t="s">
        <v>203</v>
      </c>
    </row>
    <row r="502" spans="21:24" x14ac:dyDescent="0.25">
      <c r="U502">
        <v>36.393999999999998</v>
      </c>
      <c r="V502">
        <v>30.983000000000001</v>
      </c>
      <c r="W502" s="16" t="s">
        <v>301</v>
      </c>
      <c r="X502" t="s">
        <v>113</v>
      </c>
    </row>
    <row r="503" spans="21:24" x14ac:dyDescent="0.25">
      <c r="U503">
        <v>36.04</v>
      </c>
      <c r="V503">
        <v>15.965999999999999</v>
      </c>
      <c r="W503" s="16" t="s">
        <v>301</v>
      </c>
      <c r="X503" t="s">
        <v>351</v>
      </c>
    </row>
    <row r="504" spans="21:24" x14ac:dyDescent="0.25">
      <c r="U504">
        <v>35.896000000000001</v>
      </c>
      <c r="V504">
        <v>12.6242</v>
      </c>
      <c r="W504" s="16" t="s">
        <v>301</v>
      </c>
      <c r="X504" t="s">
        <v>203</v>
      </c>
    </row>
    <row r="505" spans="21:24" x14ac:dyDescent="0.25">
      <c r="U505">
        <v>35.401000000000003</v>
      </c>
      <c r="V505">
        <v>12.457000000000001</v>
      </c>
      <c r="W505" s="16" t="s">
        <v>301</v>
      </c>
      <c r="X505" t="s">
        <v>113</v>
      </c>
    </row>
    <row r="506" spans="21:24" x14ac:dyDescent="0.25">
      <c r="U506">
        <v>34</v>
      </c>
      <c r="V506">
        <v>4.62</v>
      </c>
      <c r="W506" s="16" t="s">
        <v>301</v>
      </c>
      <c r="X506" t="s">
        <v>62</v>
      </c>
    </row>
    <row r="507" spans="21:24" x14ac:dyDescent="0.25">
      <c r="U507">
        <v>33.856000000000002</v>
      </c>
      <c r="V507">
        <v>38.722000000000001</v>
      </c>
      <c r="W507" s="16" t="s">
        <v>301</v>
      </c>
      <c r="X507" t="s">
        <v>113</v>
      </c>
    </row>
    <row r="508" spans="21:24" x14ac:dyDescent="0.25">
      <c r="U508">
        <v>33.789000000000001</v>
      </c>
      <c r="V508">
        <v>5.4050000000000002</v>
      </c>
      <c r="W508" s="16" t="s">
        <v>301</v>
      </c>
      <c r="X508" t="s">
        <v>113</v>
      </c>
    </row>
    <row r="509" spans="21:24" x14ac:dyDescent="0.25">
      <c r="U509">
        <v>33.700000000000003</v>
      </c>
      <c r="V509">
        <v>3.45</v>
      </c>
      <c r="W509" s="16" t="s">
        <v>301</v>
      </c>
      <c r="X509" t="s">
        <v>62</v>
      </c>
    </row>
    <row r="510" spans="21:24" x14ac:dyDescent="0.25">
      <c r="U510">
        <v>33.619999999999997</v>
      </c>
      <c r="V510">
        <v>14.3086</v>
      </c>
      <c r="W510" s="16" t="s">
        <v>301</v>
      </c>
      <c r="X510" t="s">
        <v>203</v>
      </c>
    </row>
    <row r="511" spans="21:24" x14ac:dyDescent="0.25">
      <c r="U511">
        <v>33.482999999999997</v>
      </c>
      <c r="V511">
        <v>7.4939999999999998</v>
      </c>
      <c r="W511" s="16" t="s">
        <v>301</v>
      </c>
      <c r="X511" t="s">
        <v>113</v>
      </c>
    </row>
    <row r="512" spans="21:24" x14ac:dyDescent="0.25">
      <c r="U512">
        <v>32.576000000000001</v>
      </c>
      <c r="V512">
        <v>6.4917999999999996</v>
      </c>
      <c r="W512" s="16" t="s">
        <v>301</v>
      </c>
      <c r="X512" t="s">
        <v>203</v>
      </c>
    </row>
    <row r="513" spans="21:24" x14ac:dyDescent="0.25">
      <c r="U513">
        <v>32.536000000000001</v>
      </c>
      <c r="V513">
        <v>12.0672</v>
      </c>
      <c r="W513" s="16" t="s">
        <v>301</v>
      </c>
      <c r="X513" t="s">
        <v>203</v>
      </c>
    </row>
    <row r="514" spans="21:24" x14ac:dyDescent="0.25">
      <c r="U514">
        <v>32.5</v>
      </c>
      <c r="V514">
        <v>6.16</v>
      </c>
      <c r="W514" s="16" t="s">
        <v>301</v>
      </c>
      <c r="X514" t="s">
        <v>62</v>
      </c>
    </row>
    <row r="515" spans="21:24" x14ac:dyDescent="0.25">
      <c r="U515">
        <v>32</v>
      </c>
      <c r="V515">
        <v>2.95</v>
      </c>
      <c r="W515" s="16" t="s">
        <v>301</v>
      </c>
      <c r="X515" t="s">
        <v>62</v>
      </c>
    </row>
    <row r="516" spans="21:24" x14ac:dyDescent="0.25">
      <c r="U516">
        <v>31.5</v>
      </c>
      <c r="V516">
        <v>3.72</v>
      </c>
      <c r="W516" s="16" t="s">
        <v>301</v>
      </c>
      <c r="X516" t="s">
        <v>62</v>
      </c>
    </row>
    <row r="517" spans="21:24" x14ac:dyDescent="0.25">
      <c r="U517">
        <v>30.635000000000002</v>
      </c>
      <c r="V517">
        <v>12.7957</v>
      </c>
      <c r="W517" s="16" t="s">
        <v>301</v>
      </c>
      <c r="X517" t="s">
        <v>203</v>
      </c>
    </row>
    <row r="518" spans="21:24" x14ac:dyDescent="0.25">
      <c r="U518">
        <v>29.759</v>
      </c>
      <c r="V518">
        <v>6.0484999999999998</v>
      </c>
      <c r="W518" s="16" t="s">
        <v>301</v>
      </c>
      <c r="X518" t="s">
        <v>203</v>
      </c>
    </row>
    <row r="519" spans="21:24" x14ac:dyDescent="0.25">
      <c r="U519">
        <v>29</v>
      </c>
      <c r="V519">
        <v>3</v>
      </c>
      <c r="W519" s="16" t="s">
        <v>301</v>
      </c>
      <c r="X519" t="s">
        <v>62</v>
      </c>
    </row>
    <row r="520" spans="21:24" x14ac:dyDescent="0.25">
      <c r="U520">
        <v>28.597000000000001</v>
      </c>
      <c r="V520">
        <v>13.9567</v>
      </c>
      <c r="W520" s="16" t="s">
        <v>301</v>
      </c>
      <c r="X520" t="s">
        <v>203</v>
      </c>
    </row>
    <row r="521" spans="21:24" x14ac:dyDescent="0.25">
      <c r="U521">
        <v>27.995000000000001</v>
      </c>
      <c r="V521">
        <v>5.4684999999999997</v>
      </c>
      <c r="W521" s="16" t="s">
        <v>301</v>
      </c>
      <c r="X521" t="s">
        <v>203</v>
      </c>
    </row>
    <row r="522" spans="21:24" x14ac:dyDescent="0.25">
      <c r="U522">
        <v>27.581</v>
      </c>
      <c r="V522">
        <v>12.068</v>
      </c>
      <c r="W522" s="16" t="s">
        <v>301</v>
      </c>
      <c r="X522" t="s">
        <v>203</v>
      </c>
    </row>
    <row r="523" spans="21:24" x14ac:dyDescent="0.25">
      <c r="U523">
        <v>27.5</v>
      </c>
      <c r="V523">
        <v>3.9</v>
      </c>
      <c r="W523" s="16" t="s">
        <v>301</v>
      </c>
      <c r="X523" t="s">
        <v>62</v>
      </c>
    </row>
    <row r="524" spans="21:24" x14ac:dyDescent="0.25">
      <c r="U524">
        <v>27.3</v>
      </c>
      <c r="V524">
        <v>4.7</v>
      </c>
      <c r="W524" s="16" t="s">
        <v>301</v>
      </c>
      <c r="X524" t="s">
        <v>62</v>
      </c>
    </row>
    <row r="525" spans="21:24" x14ac:dyDescent="0.25">
      <c r="U525">
        <v>27.11</v>
      </c>
      <c r="V525">
        <v>8.1425000000000001</v>
      </c>
      <c r="W525" s="16" t="s">
        <v>301</v>
      </c>
      <c r="X525" t="s">
        <v>203</v>
      </c>
    </row>
    <row r="526" spans="21:24" x14ac:dyDescent="0.25">
      <c r="U526">
        <v>26.957000000000001</v>
      </c>
      <c r="V526">
        <v>3.8264999999999998</v>
      </c>
      <c r="W526" s="16" t="s">
        <v>301</v>
      </c>
      <c r="X526" t="s">
        <v>112</v>
      </c>
    </row>
    <row r="527" spans="21:24" x14ac:dyDescent="0.25">
      <c r="U527">
        <v>26</v>
      </c>
      <c r="V527">
        <v>3.1</v>
      </c>
      <c r="W527" s="16" t="s">
        <v>301</v>
      </c>
      <c r="X527" t="s">
        <v>62</v>
      </c>
    </row>
    <row r="528" spans="21:24" x14ac:dyDescent="0.25">
      <c r="U528">
        <v>25.952000000000002</v>
      </c>
      <c r="V528">
        <v>11.909000000000001</v>
      </c>
      <c r="W528" s="16" t="s">
        <v>301</v>
      </c>
      <c r="X528" t="s">
        <v>203</v>
      </c>
    </row>
    <row r="529" spans="21:24" x14ac:dyDescent="0.25">
      <c r="U529">
        <v>25.006</v>
      </c>
      <c r="V529">
        <v>7.4032999999999998</v>
      </c>
      <c r="W529" s="16" t="s">
        <v>301</v>
      </c>
      <c r="X529" t="s">
        <v>203</v>
      </c>
    </row>
    <row r="530" spans="21:24" x14ac:dyDescent="0.25">
      <c r="U530">
        <v>24.5</v>
      </c>
      <c r="V530">
        <v>2.9</v>
      </c>
      <c r="W530" s="16" t="s">
        <v>301</v>
      </c>
      <c r="X530" t="s">
        <v>62</v>
      </c>
    </row>
    <row r="531" spans="21:24" x14ac:dyDescent="0.25">
      <c r="U531">
        <v>23.920999999999999</v>
      </c>
      <c r="V531">
        <v>12.919</v>
      </c>
      <c r="W531" s="16" t="s">
        <v>301</v>
      </c>
      <c r="X531" t="s">
        <v>351</v>
      </c>
    </row>
    <row r="532" spans="21:24" x14ac:dyDescent="0.25">
      <c r="U532">
        <v>23.5</v>
      </c>
      <c r="V532">
        <v>2.5299999999999998</v>
      </c>
      <c r="W532" s="16" t="s">
        <v>301</v>
      </c>
      <c r="X532" t="s">
        <v>62</v>
      </c>
    </row>
    <row r="533" spans="21:24" x14ac:dyDescent="0.25">
      <c r="U533">
        <v>23.42</v>
      </c>
      <c r="V533">
        <v>10.955</v>
      </c>
      <c r="W533" s="16" t="s">
        <v>301</v>
      </c>
      <c r="X533" t="s">
        <v>351</v>
      </c>
    </row>
    <row r="534" spans="21:24" x14ac:dyDescent="0.25">
      <c r="U534">
        <v>23</v>
      </c>
      <c r="V534">
        <v>4.63</v>
      </c>
      <c r="W534" s="16" t="s">
        <v>301</v>
      </c>
      <c r="X534" t="s">
        <v>62</v>
      </c>
    </row>
    <row r="535" spans="21:24" x14ac:dyDescent="0.25">
      <c r="U535">
        <v>22.382999999999999</v>
      </c>
      <c r="V535">
        <v>2.4192999999999998</v>
      </c>
      <c r="W535" s="16" t="s">
        <v>301</v>
      </c>
      <c r="X535" t="s">
        <v>112</v>
      </c>
    </row>
    <row r="536" spans="21:24" x14ac:dyDescent="0.25">
      <c r="U536">
        <v>22.361000000000001</v>
      </c>
      <c r="V536">
        <v>4.8662999999999998</v>
      </c>
      <c r="W536" s="16" t="s">
        <v>301</v>
      </c>
      <c r="X536" t="s">
        <v>203</v>
      </c>
    </row>
    <row r="537" spans="21:24" x14ac:dyDescent="0.25">
      <c r="U537">
        <v>20.527999999999999</v>
      </c>
      <c r="V537">
        <v>5.2648999999999999</v>
      </c>
      <c r="W537" s="16" t="s">
        <v>301</v>
      </c>
      <c r="X537" t="s">
        <v>203</v>
      </c>
    </row>
    <row r="538" spans="21:24" x14ac:dyDescent="0.25">
      <c r="U538">
        <v>20</v>
      </c>
      <c r="V538">
        <v>1.9</v>
      </c>
      <c r="W538" s="16" t="s">
        <v>301</v>
      </c>
      <c r="X538" t="s">
        <v>62</v>
      </c>
    </row>
    <row r="539" spans="21:24" x14ac:dyDescent="0.25">
      <c r="U539">
        <v>19.852</v>
      </c>
      <c r="V539">
        <v>2.8868999999999998</v>
      </c>
      <c r="W539" s="16" t="s">
        <v>301</v>
      </c>
      <c r="X539" t="s">
        <v>203</v>
      </c>
    </row>
    <row r="540" spans="21:24" x14ac:dyDescent="0.25">
      <c r="U540">
        <v>19.5</v>
      </c>
      <c r="V540">
        <v>3.25</v>
      </c>
      <c r="W540" s="16" t="s">
        <v>301</v>
      </c>
      <c r="X540" t="s">
        <v>62</v>
      </c>
    </row>
    <row r="541" spans="21:24" x14ac:dyDescent="0.25">
      <c r="U541">
        <v>19.474</v>
      </c>
      <c r="V541">
        <v>7.2335000000000003</v>
      </c>
      <c r="W541" s="16" t="s">
        <v>301</v>
      </c>
      <c r="X541" t="s">
        <v>203</v>
      </c>
    </row>
    <row r="542" spans="21:24" x14ac:dyDescent="0.25">
      <c r="U542">
        <v>19.442</v>
      </c>
      <c r="V542">
        <v>5.6405000000000003</v>
      </c>
      <c r="W542" s="16" t="s">
        <v>301</v>
      </c>
      <c r="X542" t="s">
        <v>203</v>
      </c>
    </row>
    <row r="543" spans="21:24" x14ac:dyDescent="0.25">
      <c r="U543">
        <v>19.3</v>
      </c>
      <c r="V543">
        <v>1.6</v>
      </c>
      <c r="W543" s="16" t="s">
        <v>301</v>
      </c>
      <c r="X543" t="s">
        <v>62</v>
      </c>
    </row>
    <row r="544" spans="21:24" x14ac:dyDescent="0.25">
      <c r="U544">
        <v>18.513999999999999</v>
      </c>
      <c r="V544">
        <v>2.0390000000000001</v>
      </c>
      <c r="W544" s="16" t="s">
        <v>301</v>
      </c>
      <c r="X544" t="s">
        <v>113</v>
      </c>
    </row>
    <row r="545" spans="21:24" x14ac:dyDescent="0.25">
      <c r="U545">
        <v>18.5</v>
      </c>
      <c r="V545">
        <v>2.4500000000000002</v>
      </c>
      <c r="W545" s="16" t="s">
        <v>301</v>
      </c>
      <c r="X545" t="s">
        <v>62</v>
      </c>
    </row>
    <row r="546" spans="21:24" x14ac:dyDescent="0.25">
      <c r="U546">
        <v>17.95</v>
      </c>
      <c r="V546">
        <v>3.6154000000000002</v>
      </c>
      <c r="W546" s="16" t="s">
        <v>301</v>
      </c>
      <c r="X546" t="s">
        <v>203</v>
      </c>
    </row>
    <row r="547" spans="21:24" x14ac:dyDescent="0.25">
      <c r="U547">
        <v>17.5</v>
      </c>
      <c r="V547">
        <v>1.76</v>
      </c>
      <c r="W547" s="16" t="s">
        <v>301</v>
      </c>
      <c r="X547" t="s">
        <v>62</v>
      </c>
    </row>
    <row r="548" spans="21:24" x14ac:dyDescent="0.25">
      <c r="U548">
        <v>17.170999999999999</v>
      </c>
      <c r="V548">
        <v>2.8077000000000001</v>
      </c>
      <c r="W548" s="16" t="s">
        <v>301</v>
      </c>
      <c r="X548" t="s">
        <v>203</v>
      </c>
    </row>
    <row r="549" spans="21:24" x14ac:dyDescent="0.25">
      <c r="U549">
        <v>16.853999999999999</v>
      </c>
      <c r="V549">
        <v>10.045999999999999</v>
      </c>
      <c r="W549" s="16" t="s">
        <v>301</v>
      </c>
      <c r="X549" t="s">
        <v>351</v>
      </c>
    </row>
    <row r="550" spans="21:24" x14ac:dyDescent="0.25">
      <c r="U550">
        <v>15.644</v>
      </c>
      <c r="V550">
        <v>1.909</v>
      </c>
      <c r="W550" s="16" t="s">
        <v>301</v>
      </c>
      <c r="X550" t="s">
        <v>203</v>
      </c>
    </row>
    <row r="551" spans="21:24" x14ac:dyDescent="0.25">
      <c r="U551">
        <v>15.608000000000001</v>
      </c>
      <c r="V551">
        <v>3.9571999999999998</v>
      </c>
      <c r="W551" s="16" t="s">
        <v>301</v>
      </c>
      <c r="X551" t="s">
        <v>203</v>
      </c>
    </row>
    <row r="552" spans="21:24" x14ac:dyDescent="0.25">
      <c r="U552">
        <v>15.253</v>
      </c>
      <c r="V552">
        <v>2.383</v>
      </c>
      <c r="W552" s="16" t="s">
        <v>301</v>
      </c>
      <c r="X552" t="s">
        <v>351</v>
      </c>
    </row>
    <row r="553" spans="21:24" x14ac:dyDescent="0.25">
      <c r="U553">
        <v>14.861000000000001</v>
      </c>
      <c r="V553">
        <v>4.4465000000000003</v>
      </c>
      <c r="W553" s="16" t="s">
        <v>301</v>
      </c>
      <c r="X553" t="s">
        <v>203</v>
      </c>
    </row>
    <row r="554" spans="21:24" x14ac:dyDescent="0.25">
      <c r="U554">
        <v>14.5</v>
      </c>
      <c r="V554">
        <v>1.98</v>
      </c>
      <c r="W554" s="16" t="s">
        <v>301</v>
      </c>
      <c r="X554" t="s">
        <v>62</v>
      </c>
    </row>
    <row r="555" spans="21:24" x14ac:dyDescent="0.25">
      <c r="U555">
        <v>14</v>
      </c>
      <c r="V555">
        <v>1.56</v>
      </c>
      <c r="W555" s="16" t="s">
        <v>301</v>
      </c>
      <c r="X555" t="s">
        <v>62</v>
      </c>
    </row>
    <row r="556" spans="21:24" x14ac:dyDescent="0.25">
      <c r="U556">
        <v>13.5</v>
      </c>
      <c r="V556">
        <v>1.8</v>
      </c>
      <c r="W556" s="16" t="s">
        <v>301</v>
      </c>
      <c r="X556" t="s">
        <v>62</v>
      </c>
    </row>
    <row r="557" spans="21:24" x14ac:dyDescent="0.25">
      <c r="U557">
        <v>13.151999999999999</v>
      </c>
      <c r="V557">
        <v>1.671</v>
      </c>
      <c r="W557" s="16" t="s">
        <v>301</v>
      </c>
      <c r="X557" t="s">
        <v>113</v>
      </c>
    </row>
    <row r="558" spans="21:24" x14ac:dyDescent="0.25">
      <c r="U558">
        <v>12.929</v>
      </c>
      <c r="V558">
        <v>2.0175000000000001</v>
      </c>
      <c r="W558" s="16" t="s">
        <v>301</v>
      </c>
      <c r="X558" t="s">
        <v>112</v>
      </c>
    </row>
    <row r="559" spans="21:24" x14ac:dyDescent="0.25">
      <c r="U559">
        <v>12.840999999999999</v>
      </c>
      <c r="V559">
        <v>1.9160999999999999</v>
      </c>
      <c r="W559" s="16" t="s">
        <v>301</v>
      </c>
      <c r="X559" t="s">
        <v>112</v>
      </c>
    </row>
    <row r="560" spans="21:24" x14ac:dyDescent="0.25">
      <c r="U560">
        <v>12.269</v>
      </c>
      <c r="V560">
        <v>1.637</v>
      </c>
      <c r="W560" s="16" t="s">
        <v>301</v>
      </c>
      <c r="X560" t="s">
        <v>112</v>
      </c>
    </row>
    <row r="561" spans="21:24" x14ac:dyDescent="0.25">
      <c r="U561">
        <v>12</v>
      </c>
      <c r="V561">
        <v>2.15</v>
      </c>
      <c r="W561" s="16" t="s">
        <v>301</v>
      </c>
      <c r="X561" t="s">
        <v>62</v>
      </c>
    </row>
    <row r="562" spans="21:24" x14ac:dyDescent="0.25">
      <c r="U562">
        <v>11.202</v>
      </c>
      <c r="V562">
        <v>6.8280000000000003</v>
      </c>
      <c r="W562" s="16" t="s">
        <v>301</v>
      </c>
      <c r="X562" t="s">
        <v>351</v>
      </c>
    </row>
    <row r="563" spans="21:24" x14ac:dyDescent="0.25">
      <c r="U563">
        <v>11.010999999999999</v>
      </c>
      <c r="V563">
        <v>1.573</v>
      </c>
      <c r="W563" s="16" t="s">
        <v>301</v>
      </c>
      <c r="X563" t="s">
        <v>351</v>
      </c>
    </row>
    <row r="564" spans="21:24" x14ac:dyDescent="0.25">
      <c r="U564">
        <v>11</v>
      </c>
      <c r="V564">
        <v>1</v>
      </c>
      <c r="W564" s="16" t="s">
        <v>301</v>
      </c>
      <c r="X564" t="s">
        <v>337</v>
      </c>
    </row>
    <row r="565" spans="21:24" x14ac:dyDescent="0.25">
      <c r="U565">
        <v>11</v>
      </c>
      <c r="V565">
        <v>1.9</v>
      </c>
      <c r="W565" s="16" t="s">
        <v>301</v>
      </c>
      <c r="X565" t="s">
        <v>62</v>
      </c>
    </row>
    <row r="566" spans="21:24" x14ac:dyDescent="0.25">
      <c r="U566">
        <v>10.4</v>
      </c>
      <c r="V566">
        <v>1.66</v>
      </c>
      <c r="W566" s="16" t="s">
        <v>301</v>
      </c>
      <c r="X566" t="s">
        <v>62</v>
      </c>
    </row>
    <row r="567" spans="21:24" x14ac:dyDescent="0.25">
      <c r="U567">
        <v>9.5</v>
      </c>
      <c r="V567">
        <v>0.9</v>
      </c>
      <c r="W567" s="16" t="s">
        <v>301</v>
      </c>
      <c r="X567" t="s">
        <v>62</v>
      </c>
    </row>
    <row r="568" spans="21:24" x14ac:dyDescent="0.25">
      <c r="U568">
        <v>9.5</v>
      </c>
      <c r="V568">
        <v>1.1000000000000001</v>
      </c>
      <c r="W568" s="16" t="s">
        <v>301</v>
      </c>
      <c r="X568" t="s">
        <v>62</v>
      </c>
    </row>
    <row r="569" spans="21:24" x14ac:dyDescent="0.25">
      <c r="U569">
        <v>9.1940000000000008</v>
      </c>
      <c r="V569">
        <v>0.63900000000000001</v>
      </c>
      <c r="W569" s="16" t="s">
        <v>301</v>
      </c>
      <c r="X569" t="s">
        <v>351</v>
      </c>
    </row>
    <row r="570" spans="21:24" x14ac:dyDescent="0.25">
      <c r="U570">
        <v>9</v>
      </c>
      <c r="V570">
        <v>0.68</v>
      </c>
      <c r="W570" s="16" t="s">
        <v>301</v>
      </c>
      <c r="X570" t="s">
        <v>62</v>
      </c>
    </row>
    <row r="571" spans="21:24" x14ac:dyDescent="0.25">
      <c r="U571">
        <v>8.27</v>
      </c>
      <c r="V571">
        <v>2.83</v>
      </c>
      <c r="W571" s="16" t="s">
        <v>301</v>
      </c>
      <c r="X571" t="s">
        <v>52</v>
      </c>
    </row>
    <row r="572" spans="21:24" x14ac:dyDescent="0.25">
      <c r="U572">
        <v>8.27</v>
      </c>
      <c r="V572">
        <v>2.83</v>
      </c>
      <c r="W572" s="16" t="s">
        <v>301</v>
      </c>
      <c r="X572" t="s">
        <v>52</v>
      </c>
    </row>
    <row r="573" spans="21:24" x14ac:dyDescent="0.25">
      <c r="U573">
        <v>8.2230000000000008</v>
      </c>
      <c r="V573">
        <v>1.0114000000000001</v>
      </c>
      <c r="W573" s="16" t="s">
        <v>301</v>
      </c>
      <c r="X573" t="s">
        <v>112</v>
      </c>
    </row>
    <row r="574" spans="21:24" x14ac:dyDescent="0.25">
      <c r="U574">
        <v>8.0039999999999996</v>
      </c>
      <c r="V574">
        <v>1.1235999999999999</v>
      </c>
      <c r="W574" s="16" t="s">
        <v>301</v>
      </c>
      <c r="X574" t="s">
        <v>112</v>
      </c>
    </row>
    <row r="575" spans="21:24" x14ac:dyDescent="0.25">
      <c r="U575">
        <v>7.9619999999999997</v>
      </c>
      <c r="V575">
        <v>10.34</v>
      </c>
      <c r="W575" s="16" t="s">
        <v>301</v>
      </c>
      <c r="X575" t="s">
        <v>351</v>
      </c>
    </row>
    <row r="576" spans="21:24" x14ac:dyDescent="0.25">
      <c r="U576">
        <v>7.94</v>
      </c>
      <c r="V576">
        <v>21.268000000000001</v>
      </c>
      <c r="W576" s="16" t="s">
        <v>301</v>
      </c>
      <c r="X576" t="s">
        <v>351</v>
      </c>
    </row>
    <row r="577" spans="21:24" x14ac:dyDescent="0.25">
      <c r="U577">
        <v>7.2679999999999998</v>
      </c>
      <c r="V577">
        <v>3.39</v>
      </c>
      <c r="W577" s="16" t="s">
        <v>301</v>
      </c>
      <c r="X577" t="s">
        <v>351</v>
      </c>
    </row>
    <row r="578" spans="21:24" x14ac:dyDescent="0.25">
      <c r="U578">
        <v>6.8769999999999998</v>
      </c>
      <c r="V578">
        <v>3.464</v>
      </c>
      <c r="W578" s="16" t="s">
        <v>301</v>
      </c>
      <c r="X578" t="s">
        <v>113</v>
      </c>
    </row>
    <row r="579" spans="21:24" x14ac:dyDescent="0.25">
      <c r="U579">
        <v>6.7649999999999997</v>
      </c>
      <c r="V579">
        <v>2.2109999999999999</v>
      </c>
      <c r="W579" s="16" t="s">
        <v>301</v>
      </c>
      <c r="X579" t="s">
        <v>351</v>
      </c>
    </row>
    <row r="580" spans="21:24" x14ac:dyDescent="0.25">
      <c r="U580">
        <v>6.0250000000000004</v>
      </c>
      <c r="V580">
        <v>0.81559999999999999</v>
      </c>
      <c r="W580" s="16" t="s">
        <v>301</v>
      </c>
      <c r="X580" t="s">
        <v>112</v>
      </c>
    </row>
    <row r="581" spans="21:24" x14ac:dyDescent="0.25">
      <c r="U581">
        <v>5.6970000000000001</v>
      </c>
      <c r="V581">
        <v>30.87</v>
      </c>
      <c r="W581" s="16" t="s">
        <v>301</v>
      </c>
      <c r="X581" t="s">
        <v>351</v>
      </c>
    </row>
    <row r="582" spans="21:24" x14ac:dyDescent="0.25">
      <c r="U582">
        <v>5</v>
      </c>
      <c r="V582">
        <v>2</v>
      </c>
      <c r="W582" s="16" t="s">
        <v>301</v>
      </c>
      <c r="X582" t="s">
        <v>337</v>
      </c>
    </row>
    <row r="583" spans="21:24" x14ac:dyDescent="0.25">
      <c r="U583">
        <v>4.7469999999999999</v>
      </c>
      <c r="V583">
        <v>1.056</v>
      </c>
      <c r="W583" s="16" t="s">
        <v>301</v>
      </c>
      <c r="X583" t="s">
        <v>351</v>
      </c>
    </row>
    <row r="584" spans="21:24" x14ac:dyDescent="0.25">
      <c r="U584">
        <v>1.8615811028833822</v>
      </c>
      <c r="V584">
        <v>0.20684234476482025</v>
      </c>
      <c r="W584" s="16" t="s">
        <v>301</v>
      </c>
      <c r="X584" t="s">
        <v>52</v>
      </c>
    </row>
    <row r="585" spans="21:24" x14ac:dyDescent="0.25">
      <c r="U585">
        <v>1.8029999999999999</v>
      </c>
      <c r="V585">
        <v>0.25719999999999998</v>
      </c>
      <c r="W585" s="16" t="s">
        <v>301</v>
      </c>
      <c r="X585" t="s">
        <v>112</v>
      </c>
    </row>
    <row r="586" spans="21:24" x14ac:dyDescent="0.25">
      <c r="U586">
        <v>1.5389999999999999</v>
      </c>
      <c r="V586">
        <v>0.1232</v>
      </c>
      <c r="W586" s="16" t="s">
        <v>301</v>
      </c>
      <c r="X586" t="s">
        <v>112</v>
      </c>
    </row>
    <row r="587" spans="21:24" x14ac:dyDescent="0.25">
      <c r="U587">
        <v>1.41</v>
      </c>
      <c r="V587">
        <v>0.55000000000000004</v>
      </c>
      <c r="W587" s="16" t="s">
        <v>301</v>
      </c>
      <c r="X587" t="s">
        <v>52</v>
      </c>
    </row>
    <row r="588" spans="21:24" x14ac:dyDescent="0.25">
      <c r="U588">
        <v>1.41</v>
      </c>
      <c r="V588">
        <v>0.55000000000000004</v>
      </c>
      <c r="W588" s="16" t="s">
        <v>301</v>
      </c>
      <c r="X588" t="s">
        <v>52</v>
      </c>
    </row>
    <row r="589" spans="21:24" x14ac:dyDescent="0.25">
      <c r="U589">
        <v>1.2749999999999999</v>
      </c>
      <c r="V589">
        <v>0.34079999999999999</v>
      </c>
      <c r="W589" s="16" t="s">
        <v>301</v>
      </c>
      <c r="X589" t="s">
        <v>112</v>
      </c>
    </row>
    <row r="590" spans="21:24" x14ac:dyDescent="0.25">
      <c r="U590">
        <v>16.565999999999999</v>
      </c>
      <c r="V590">
        <v>2.2042000000000002</v>
      </c>
      <c r="W590" s="16" t="s">
        <v>151</v>
      </c>
      <c r="X590" t="s">
        <v>203</v>
      </c>
    </row>
    <row r="591" spans="21:24" x14ac:dyDescent="0.25">
      <c r="U591">
        <v>16.903448275862068</v>
      </c>
      <c r="V591">
        <v>2.6206896551724137</v>
      </c>
      <c r="W591" s="16" t="s">
        <v>151</v>
      </c>
      <c r="X591" t="s">
        <v>177</v>
      </c>
    </row>
    <row r="592" spans="21:24" x14ac:dyDescent="0.25">
      <c r="U592">
        <v>18.7</v>
      </c>
      <c r="V592">
        <v>2.64</v>
      </c>
      <c r="W592" s="16" t="s">
        <v>151</v>
      </c>
      <c r="X592" t="s">
        <v>298</v>
      </c>
    </row>
    <row r="593" spans="21:24" x14ac:dyDescent="0.25">
      <c r="U593">
        <v>46.194790330809852</v>
      </c>
      <c r="V593">
        <v>3.1715826197272441</v>
      </c>
      <c r="W593" s="16" t="s">
        <v>151</v>
      </c>
      <c r="X593" t="s">
        <v>110</v>
      </c>
    </row>
    <row r="594" spans="21:24" x14ac:dyDescent="0.25">
      <c r="U594">
        <v>16.346</v>
      </c>
      <c r="V594">
        <v>3.8885000000000001</v>
      </c>
      <c r="W594" s="16" t="s">
        <v>151</v>
      </c>
      <c r="X594" t="s">
        <v>203</v>
      </c>
    </row>
    <row r="595" spans="21:24" x14ac:dyDescent="0.25">
      <c r="U595">
        <v>23.49655172413793</v>
      </c>
      <c r="V595">
        <v>3.9310344827586206</v>
      </c>
      <c r="W595" s="16" t="s">
        <v>151</v>
      </c>
      <c r="X595" t="s">
        <v>176</v>
      </c>
    </row>
    <row r="596" spans="21:24" x14ac:dyDescent="0.25">
      <c r="U596">
        <v>30.423999999999999</v>
      </c>
      <c r="V596">
        <v>4.3391000000000002</v>
      </c>
      <c r="W596" s="16" t="s">
        <v>151</v>
      </c>
      <c r="X596" t="s">
        <v>203</v>
      </c>
    </row>
    <row r="597" spans="21:24" x14ac:dyDescent="0.25">
      <c r="U597">
        <v>24.033999999999999</v>
      </c>
      <c r="V597">
        <v>4.6501999999999999</v>
      </c>
      <c r="W597" s="16" t="s">
        <v>151</v>
      </c>
      <c r="X597" t="s">
        <v>203</v>
      </c>
    </row>
    <row r="598" spans="21:24" x14ac:dyDescent="0.25">
      <c r="U598">
        <v>34.701000000000001</v>
      </c>
      <c r="V598">
        <v>4.7662000000000004</v>
      </c>
      <c r="W598" s="16" t="s">
        <v>151</v>
      </c>
      <c r="X598" t="s">
        <v>203</v>
      </c>
    </row>
    <row r="599" spans="21:24" x14ac:dyDescent="0.25">
      <c r="U599">
        <v>30.911000000000001</v>
      </c>
      <c r="V599">
        <v>4.7889999999999997</v>
      </c>
      <c r="W599" s="16" t="s">
        <v>151</v>
      </c>
      <c r="X599" t="s">
        <v>203</v>
      </c>
    </row>
    <row r="600" spans="21:24" x14ac:dyDescent="0.25">
      <c r="U600">
        <v>24.47634413050373</v>
      </c>
      <c r="V600">
        <v>4.8263213778458063</v>
      </c>
      <c r="W600" s="16" t="s">
        <v>151</v>
      </c>
      <c r="X600" t="s">
        <v>110</v>
      </c>
    </row>
    <row r="601" spans="21:24" x14ac:dyDescent="0.25">
      <c r="U601">
        <v>55.157958603952061</v>
      </c>
      <c r="V601">
        <v>4.8263213778458063</v>
      </c>
      <c r="W601" s="16" t="s">
        <v>151</v>
      </c>
      <c r="X601" t="s">
        <v>110</v>
      </c>
    </row>
    <row r="602" spans="21:24" x14ac:dyDescent="0.25">
      <c r="U602">
        <v>26.036000000000001</v>
      </c>
      <c r="V602">
        <v>5.4116999999999997</v>
      </c>
      <c r="W602" s="16" t="s">
        <v>151</v>
      </c>
      <c r="X602" t="s">
        <v>203</v>
      </c>
    </row>
    <row r="603" spans="21:24" x14ac:dyDescent="0.25">
      <c r="U603">
        <v>29.889655172413793</v>
      </c>
      <c r="V603">
        <v>5.5862068965517242</v>
      </c>
      <c r="W603" s="16" t="s">
        <v>151</v>
      </c>
      <c r="X603" t="s">
        <v>187</v>
      </c>
    </row>
    <row r="604" spans="21:24" x14ac:dyDescent="0.25">
      <c r="U604">
        <v>37.786000000000001</v>
      </c>
      <c r="V604">
        <v>5.9199000000000002</v>
      </c>
      <c r="W604" s="16" t="s">
        <v>151</v>
      </c>
      <c r="X604" t="s">
        <v>203</v>
      </c>
    </row>
    <row r="605" spans="21:24" x14ac:dyDescent="0.25">
      <c r="U605">
        <v>71.709999999999994</v>
      </c>
      <c r="V605">
        <v>6</v>
      </c>
      <c r="W605" s="16" t="s">
        <v>151</v>
      </c>
      <c r="X605" t="s">
        <v>52</v>
      </c>
    </row>
    <row r="606" spans="21:24" x14ac:dyDescent="0.25">
      <c r="U606">
        <v>34.698999999999998</v>
      </c>
      <c r="V606">
        <v>6.0236000000000001</v>
      </c>
      <c r="W606" s="16" t="s">
        <v>151</v>
      </c>
      <c r="X606" t="s">
        <v>203</v>
      </c>
    </row>
    <row r="607" spans="21:24" x14ac:dyDescent="0.25">
      <c r="U607">
        <v>46.502000000000002</v>
      </c>
      <c r="V607">
        <v>6.4394999999999998</v>
      </c>
      <c r="W607" s="16" t="s">
        <v>151</v>
      </c>
      <c r="X607" t="s">
        <v>203</v>
      </c>
    </row>
    <row r="608" spans="21:24" x14ac:dyDescent="0.25">
      <c r="U608">
        <v>31.991</v>
      </c>
      <c r="V608">
        <v>6.4733000000000001</v>
      </c>
      <c r="W608" s="16" t="s">
        <v>151</v>
      </c>
      <c r="X608" t="s">
        <v>203</v>
      </c>
    </row>
    <row r="609" spans="21:24" x14ac:dyDescent="0.25">
      <c r="U609">
        <v>41.195999999999998</v>
      </c>
      <c r="V609">
        <v>6.4737999999999998</v>
      </c>
      <c r="W609" s="16" t="s">
        <v>151</v>
      </c>
      <c r="X609" t="s">
        <v>203</v>
      </c>
    </row>
    <row r="610" spans="21:24" x14ac:dyDescent="0.25">
      <c r="U610">
        <v>34.698</v>
      </c>
      <c r="V610">
        <v>6.6119000000000003</v>
      </c>
      <c r="W610" s="16" t="s">
        <v>151</v>
      </c>
      <c r="X610" t="s">
        <v>203</v>
      </c>
    </row>
    <row r="611" spans="21:24" x14ac:dyDescent="0.25">
      <c r="U611">
        <v>55.15</v>
      </c>
      <c r="V611">
        <v>6.7</v>
      </c>
      <c r="W611" s="16" t="s">
        <v>151</v>
      </c>
      <c r="X611" t="s">
        <v>52</v>
      </c>
    </row>
    <row r="612" spans="21:24" x14ac:dyDescent="0.25">
      <c r="U612">
        <v>10.620689655172415</v>
      </c>
      <c r="V612">
        <v>6.7586206896551726</v>
      </c>
      <c r="W612" s="16" t="s">
        <v>151</v>
      </c>
      <c r="X612" t="s">
        <v>167</v>
      </c>
    </row>
    <row r="613" spans="21:24" x14ac:dyDescent="0.25">
      <c r="U613">
        <v>50.834000000000003</v>
      </c>
      <c r="V613">
        <v>6.8089000000000004</v>
      </c>
      <c r="W613" s="16" t="s">
        <v>151</v>
      </c>
      <c r="X613" t="s">
        <v>203</v>
      </c>
    </row>
    <row r="614" spans="21:24" x14ac:dyDescent="0.25">
      <c r="U614">
        <v>78.600091010631687</v>
      </c>
      <c r="V614">
        <v>6.8947448254940085</v>
      </c>
      <c r="W614" s="16" t="s">
        <v>151</v>
      </c>
      <c r="X614" t="s">
        <v>110</v>
      </c>
    </row>
    <row r="615" spans="21:24" x14ac:dyDescent="0.25">
      <c r="U615">
        <v>40.862068965517238</v>
      </c>
      <c r="V615">
        <v>6.8965517241379306</v>
      </c>
      <c r="W615" s="16" t="s">
        <v>151</v>
      </c>
      <c r="X615" t="s">
        <v>188</v>
      </c>
    </row>
    <row r="616" spans="21:24" x14ac:dyDescent="0.25">
      <c r="U616">
        <v>66.900000000000006</v>
      </c>
      <c r="V616">
        <v>6.8999999999999995</v>
      </c>
      <c r="W616" s="16" t="s">
        <v>151</v>
      </c>
      <c r="X616" t="s">
        <v>60</v>
      </c>
    </row>
    <row r="617" spans="21:24" x14ac:dyDescent="0.25">
      <c r="U617">
        <v>37.299999999999997</v>
      </c>
      <c r="V617">
        <v>7.1899999999999995</v>
      </c>
      <c r="W617" s="16" t="s">
        <v>151</v>
      </c>
      <c r="X617" t="s">
        <v>60</v>
      </c>
    </row>
    <row r="618" spans="21:24" x14ac:dyDescent="0.25">
      <c r="U618">
        <v>46.012999999999998</v>
      </c>
      <c r="V618">
        <v>7.7892000000000001</v>
      </c>
      <c r="W618" s="16" t="s">
        <v>151</v>
      </c>
      <c r="X618" t="s">
        <v>203</v>
      </c>
    </row>
    <row r="619" spans="21:24" x14ac:dyDescent="0.25">
      <c r="U619">
        <v>37.024999999999999</v>
      </c>
      <c r="V619">
        <v>7.8002000000000002</v>
      </c>
      <c r="W619" s="16" t="s">
        <v>151</v>
      </c>
      <c r="X619" t="s">
        <v>203</v>
      </c>
    </row>
    <row r="620" spans="21:24" x14ac:dyDescent="0.25">
      <c r="U620">
        <v>47.15</v>
      </c>
      <c r="V620">
        <v>7.9507000000000003</v>
      </c>
      <c r="W620" s="16" t="s">
        <v>151</v>
      </c>
      <c r="X620" t="s">
        <v>203</v>
      </c>
    </row>
    <row r="621" spans="21:24" x14ac:dyDescent="0.25">
      <c r="U621">
        <v>86.9</v>
      </c>
      <c r="V621">
        <v>8.27</v>
      </c>
      <c r="W621" s="16" t="s">
        <v>151</v>
      </c>
      <c r="X621" t="s">
        <v>52</v>
      </c>
    </row>
    <row r="622" spans="21:24" x14ac:dyDescent="0.25">
      <c r="U622">
        <v>41.408999999999999</v>
      </c>
      <c r="V622">
        <v>8.4925999999999995</v>
      </c>
      <c r="W622" s="16" t="s">
        <v>151</v>
      </c>
      <c r="X622" t="s">
        <v>203</v>
      </c>
    </row>
    <row r="623" spans="21:24" x14ac:dyDescent="0.25">
      <c r="U623">
        <v>34.966000000000001</v>
      </c>
      <c r="V623">
        <v>8.5268999999999995</v>
      </c>
      <c r="W623" s="16" t="s">
        <v>151</v>
      </c>
      <c r="X623" t="s">
        <v>203</v>
      </c>
    </row>
    <row r="624" spans="21:24" x14ac:dyDescent="0.25">
      <c r="U624">
        <v>44.982999999999997</v>
      </c>
      <c r="V624">
        <v>8.5966000000000005</v>
      </c>
      <c r="W624" s="16" t="s">
        <v>151</v>
      </c>
      <c r="X624" t="s">
        <v>203</v>
      </c>
    </row>
    <row r="625" spans="21:24" x14ac:dyDescent="0.25">
      <c r="U625">
        <v>33.883000000000003</v>
      </c>
      <c r="V625">
        <v>8.6653000000000002</v>
      </c>
      <c r="W625" s="16" t="s">
        <v>151</v>
      </c>
      <c r="X625" t="s">
        <v>203</v>
      </c>
    </row>
    <row r="626" spans="21:24" x14ac:dyDescent="0.25">
      <c r="U626">
        <v>50.884999999999998</v>
      </c>
      <c r="V626">
        <v>8.7007999999999992</v>
      </c>
      <c r="W626" s="16" t="s">
        <v>151</v>
      </c>
      <c r="X626" t="s">
        <v>203</v>
      </c>
    </row>
    <row r="627" spans="21:24" x14ac:dyDescent="0.25">
      <c r="U627">
        <v>53.09</v>
      </c>
      <c r="V627">
        <v>8.8000000000000007</v>
      </c>
      <c r="W627" s="16" t="s">
        <v>151</v>
      </c>
      <c r="X627" t="s">
        <v>52</v>
      </c>
    </row>
    <row r="628" spans="21:24" x14ac:dyDescent="0.25">
      <c r="U628">
        <v>59.331000000000003</v>
      </c>
      <c r="V628">
        <v>8.9435000000000002</v>
      </c>
      <c r="W628" s="16" t="s">
        <v>151</v>
      </c>
      <c r="X628" t="s">
        <v>203</v>
      </c>
    </row>
    <row r="629" spans="21:24" x14ac:dyDescent="0.25">
      <c r="U629">
        <v>42.654000000000003</v>
      </c>
      <c r="V629">
        <v>9.0809999999999995</v>
      </c>
      <c r="W629" s="16" t="s">
        <v>151</v>
      </c>
      <c r="X629" t="s">
        <v>203</v>
      </c>
    </row>
    <row r="630" spans="21:24" x14ac:dyDescent="0.25">
      <c r="U630">
        <v>51.533999999999999</v>
      </c>
      <c r="V630">
        <v>9.2199000000000009</v>
      </c>
      <c r="W630" s="16" t="s">
        <v>151</v>
      </c>
      <c r="X630" t="s">
        <v>203</v>
      </c>
    </row>
    <row r="631" spans="21:24" x14ac:dyDescent="0.25">
      <c r="U631">
        <v>50.505000000000003</v>
      </c>
      <c r="V631">
        <v>9.4852000000000007</v>
      </c>
      <c r="W631" s="16" t="s">
        <v>151</v>
      </c>
      <c r="X631" t="s">
        <v>203</v>
      </c>
    </row>
    <row r="632" spans="21:24" x14ac:dyDescent="0.25">
      <c r="U632">
        <v>73.773769632785886</v>
      </c>
      <c r="V632">
        <v>9.6526427556916126</v>
      </c>
      <c r="W632" s="16" t="s">
        <v>151</v>
      </c>
      <c r="X632" t="s">
        <v>110</v>
      </c>
    </row>
    <row r="633" spans="21:24" x14ac:dyDescent="0.25">
      <c r="U633">
        <v>39.512</v>
      </c>
      <c r="V633">
        <v>9.7844999999999995</v>
      </c>
      <c r="W633" s="16" t="s">
        <v>151</v>
      </c>
      <c r="X633" t="s">
        <v>203</v>
      </c>
    </row>
    <row r="634" spans="21:24" x14ac:dyDescent="0.25">
      <c r="U634">
        <v>49.15</v>
      </c>
      <c r="V634">
        <v>9.8658000000000001</v>
      </c>
      <c r="W634" s="16" t="s">
        <v>151</v>
      </c>
      <c r="X634" t="s">
        <v>203</v>
      </c>
    </row>
    <row r="635" spans="21:24" x14ac:dyDescent="0.25">
      <c r="U635">
        <v>52.237000000000002</v>
      </c>
      <c r="V635">
        <v>10.0275</v>
      </c>
      <c r="W635" s="16" t="s">
        <v>151</v>
      </c>
      <c r="X635" t="s">
        <v>203</v>
      </c>
    </row>
    <row r="636" spans="21:24" x14ac:dyDescent="0.25">
      <c r="U636">
        <v>37.454000000000001</v>
      </c>
      <c r="V636">
        <v>10.315099999999999</v>
      </c>
      <c r="W636" s="16" t="s">
        <v>151</v>
      </c>
      <c r="X636" t="s">
        <v>203</v>
      </c>
    </row>
    <row r="637" spans="21:24" x14ac:dyDescent="0.25">
      <c r="U637">
        <v>38.9</v>
      </c>
      <c r="V637">
        <v>10.52</v>
      </c>
      <c r="W637" s="16" t="s">
        <v>151</v>
      </c>
      <c r="X637" t="s">
        <v>111</v>
      </c>
    </row>
    <row r="638" spans="21:24" x14ac:dyDescent="0.25">
      <c r="U638">
        <v>78.599999999999994</v>
      </c>
      <c r="V638">
        <v>10.69</v>
      </c>
      <c r="W638" s="16" t="s">
        <v>151</v>
      </c>
      <c r="X638" t="s">
        <v>52</v>
      </c>
    </row>
    <row r="639" spans="21:24" x14ac:dyDescent="0.25">
      <c r="U639">
        <v>48.987000000000002</v>
      </c>
      <c r="V639">
        <v>10.7079</v>
      </c>
      <c r="W639" s="16" t="s">
        <v>151</v>
      </c>
      <c r="X639" t="s">
        <v>203</v>
      </c>
    </row>
    <row r="640" spans="21:24" x14ac:dyDescent="0.25">
      <c r="U640">
        <v>50.719000000000001</v>
      </c>
      <c r="V640">
        <v>10.9041</v>
      </c>
      <c r="W640" s="16" t="s">
        <v>151</v>
      </c>
      <c r="X640" t="s">
        <v>203</v>
      </c>
    </row>
    <row r="641" spans="21:24" x14ac:dyDescent="0.25">
      <c r="U641">
        <v>32.82</v>
      </c>
      <c r="V641">
        <v>11.03</v>
      </c>
      <c r="W641" s="16" t="s">
        <v>151</v>
      </c>
      <c r="X641" t="s">
        <v>52</v>
      </c>
    </row>
    <row r="642" spans="21:24" x14ac:dyDescent="0.25">
      <c r="U642">
        <v>55.9</v>
      </c>
      <c r="V642">
        <v>11.200000000000001</v>
      </c>
      <c r="W642" s="16" t="s">
        <v>151</v>
      </c>
      <c r="X642" t="s">
        <v>60</v>
      </c>
    </row>
    <row r="643" spans="21:24" x14ac:dyDescent="0.25">
      <c r="U643">
        <v>52.18</v>
      </c>
      <c r="V643">
        <v>11.5387</v>
      </c>
      <c r="W643" s="16" t="s">
        <v>151</v>
      </c>
      <c r="X643" t="s">
        <v>203</v>
      </c>
    </row>
    <row r="644" spans="21:24" x14ac:dyDescent="0.25">
      <c r="U644">
        <v>55.05</v>
      </c>
      <c r="V644">
        <v>11.573399999999999</v>
      </c>
      <c r="W644" s="16" t="s">
        <v>151</v>
      </c>
      <c r="X644" t="s">
        <v>203</v>
      </c>
    </row>
    <row r="645" spans="21:24" x14ac:dyDescent="0.25">
      <c r="U645">
        <v>61.601999999999997</v>
      </c>
      <c r="V645">
        <v>11.5738</v>
      </c>
      <c r="W645" s="16" t="s">
        <v>151</v>
      </c>
      <c r="X645" t="s">
        <v>203</v>
      </c>
    </row>
    <row r="646" spans="21:24" x14ac:dyDescent="0.25">
      <c r="U646">
        <v>66.474000000000004</v>
      </c>
      <c r="V646">
        <v>11.793200000000001</v>
      </c>
      <c r="W646" s="16" t="s">
        <v>151</v>
      </c>
      <c r="X646" t="s">
        <v>203</v>
      </c>
    </row>
    <row r="647" spans="21:24" x14ac:dyDescent="0.25">
      <c r="U647">
        <v>58.731000000000002</v>
      </c>
      <c r="V647">
        <v>12.2081</v>
      </c>
      <c r="W647" s="16" t="s">
        <v>151</v>
      </c>
      <c r="X647" t="s">
        <v>203</v>
      </c>
    </row>
    <row r="648" spans="21:24" x14ac:dyDescent="0.25">
      <c r="U648">
        <v>66.906999999999996</v>
      </c>
      <c r="V648">
        <v>12.208500000000001</v>
      </c>
      <c r="W648" s="16" t="s">
        <v>151</v>
      </c>
      <c r="X648" t="s">
        <v>203</v>
      </c>
    </row>
    <row r="649" spans="21:24" x14ac:dyDescent="0.25">
      <c r="U649">
        <v>51.203000000000003</v>
      </c>
      <c r="V649">
        <v>12.9114</v>
      </c>
      <c r="W649" s="16" t="s">
        <v>151</v>
      </c>
      <c r="X649" t="s">
        <v>203</v>
      </c>
    </row>
    <row r="650" spans="21:24" x14ac:dyDescent="0.25">
      <c r="U650">
        <v>48.116999999999997</v>
      </c>
      <c r="V650">
        <v>13.015000000000001</v>
      </c>
      <c r="W650" s="16" t="s">
        <v>151</v>
      </c>
      <c r="X650" t="s">
        <v>203</v>
      </c>
    </row>
    <row r="651" spans="21:24" x14ac:dyDescent="0.25">
      <c r="U651">
        <v>60.408000000000001</v>
      </c>
      <c r="V651">
        <v>13.188700000000001</v>
      </c>
      <c r="W651" s="16" t="s">
        <v>151</v>
      </c>
      <c r="X651" t="s">
        <v>203</v>
      </c>
    </row>
    <row r="652" spans="21:24" x14ac:dyDescent="0.25">
      <c r="U652">
        <v>47.466999999999999</v>
      </c>
      <c r="V652">
        <v>13.1996</v>
      </c>
      <c r="W652" s="16" t="s">
        <v>151</v>
      </c>
      <c r="X652" t="s">
        <v>203</v>
      </c>
    </row>
    <row r="653" spans="21:24" x14ac:dyDescent="0.25">
      <c r="U653">
        <v>54.667999999999999</v>
      </c>
      <c r="V653">
        <v>13.315300000000001</v>
      </c>
      <c r="W653" s="16" t="s">
        <v>151</v>
      </c>
      <c r="X653" t="s">
        <v>203</v>
      </c>
    </row>
    <row r="654" spans="21:24" x14ac:dyDescent="0.25">
      <c r="U654">
        <v>43.134</v>
      </c>
      <c r="V654">
        <v>13.7531</v>
      </c>
      <c r="W654" s="16" t="s">
        <v>151</v>
      </c>
      <c r="X654" t="s">
        <v>203</v>
      </c>
    </row>
    <row r="655" spans="21:24" x14ac:dyDescent="0.25">
      <c r="U655">
        <v>73.781000000000006</v>
      </c>
      <c r="V655">
        <v>13.9969</v>
      </c>
      <c r="W655" s="16" t="s">
        <v>151</v>
      </c>
      <c r="X655" t="s">
        <v>203</v>
      </c>
    </row>
    <row r="656" spans="21:24" x14ac:dyDescent="0.25">
      <c r="U656">
        <v>59.865000000000002</v>
      </c>
      <c r="V656">
        <v>14.042400000000001</v>
      </c>
      <c r="W656" s="16" t="s">
        <v>151</v>
      </c>
      <c r="X656" t="s">
        <v>203</v>
      </c>
    </row>
    <row r="657" spans="21:24" x14ac:dyDescent="0.25">
      <c r="U657">
        <v>96.739000000000004</v>
      </c>
      <c r="V657">
        <v>14.078900000000001</v>
      </c>
      <c r="W657" s="16" t="s">
        <v>151</v>
      </c>
      <c r="X657" t="s">
        <v>203</v>
      </c>
    </row>
    <row r="658" spans="21:24" x14ac:dyDescent="0.25">
      <c r="U658">
        <v>47.682000000000002</v>
      </c>
      <c r="V658">
        <v>14.099399999999999</v>
      </c>
      <c r="W658" s="16" t="s">
        <v>151</v>
      </c>
      <c r="X658" t="s">
        <v>203</v>
      </c>
    </row>
    <row r="659" spans="21:24" x14ac:dyDescent="0.25">
      <c r="U659">
        <v>57.807000000000002</v>
      </c>
      <c r="V659">
        <v>14.307600000000001</v>
      </c>
      <c r="W659" s="16" t="s">
        <v>151</v>
      </c>
      <c r="X659" t="s">
        <v>203</v>
      </c>
    </row>
    <row r="660" spans="21:24" x14ac:dyDescent="0.25">
      <c r="U660">
        <v>54.503999999999998</v>
      </c>
      <c r="V660">
        <v>14.388199999999999</v>
      </c>
      <c r="W660" s="16" t="s">
        <v>151</v>
      </c>
      <c r="X660" t="s">
        <v>203</v>
      </c>
    </row>
    <row r="661" spans="21:24" x14ac:dyDescent="0.25">
      <c r="U661">
        <v>46.194790330809852</v>
      </c>
      <c r="V661">
        <v>14.478964133537417</v>
      </c>
      <c r="W661" s="16" t="s">
        <v>151</v>
      </c>
      <c r="X661" t="s">
        <v>51</v>
      </c>
    </row>
    <row r="662" spans="21:24" x14ac:dyDescent="0.25">
      <c r="U662">
        <v>52.554000000000002</v>
      </c>
      <c r="V662">
        <v>14.664899999999999</v>
      </c>
      <c r="W662" s="16" t="s">
        <v>151</v>
      </c>
      <c r="X662" t="s">
        <v>203</v>
      </c>
    </row>
    <row r="663" spans="21:24" x14ac:dyDescent="0.25">
      <c r="U663">
        <v>56.344000000000001</v>
      </c>
      <c r="V663">
        <v>14.838200000000001</v>
      </c>
      <c r="W663" s="16" t="s">
        <v>151</v>
      </c>
      <c r="X663" t="s">
        <v>203</v>
      </c>
    </row>
    <row r="664" spans="21:24" x14ac:dyDescent="0.25">
      <c r="U664">
        <v>125</v>
      </c>
      <c r="V664">
        <v>15</v>
      </c>
      <c r="W664" s="16" t="s">
        <v>151</v>
      </c>
      <c r="X664" t="s">
        <v>58</v>
      </c>
    </row>
    <row r="665" spans="21:24" x14ac:dyDescent="0.25">
      <c r="U665">
        <v>86.558000000000007</v>
      </c>
      <c r="V665">
        <v>15.2781</v>
      </c>
      <c r="W665" s="16" t="s">
        <v>151</v>
      </c>
      <c r="X665" t="s">
        <v>203</v>
      </c>
    </row>
    <row r="666" spans="21:24" x14ac:dyDescent="0.25">
      <c r="U666">
        <v>81.63</v>
      </c>
      <c r="V666">
        <v>15.6355</v>
      </c>
      <c r="W666" s="16" t="s">
        <v>151</v>
      </c>
      <c r="X666" t="s">
        <v>203</v>
      </c>
    </row>
    <row r="667" spans="21:24" x14ac:dyDescent="0.25">
      <c r="U667">
        <v>68.147000000000006</v>
      </c>
      <c r="V667">
        <v>15.680899999999999</v>
      </c>
      <c r="W667" s="16" t="s">
        <v>151</v>
      </c>
      <c r="X667" t="s">
        <v>203</v>
      </c>
    </row>
    <row r="668" spans="21:24" x14ac:dyDescent="0.25">
      <c r="U668">
        <v>45.134</v>
      </c>
      <c r="V668">
        <v>15.7143</v>
      </c>
      <c r="W668" s="16" t="s">
        <v>151</v>
      </c>
      <c r="X668" t="s">
        <v>203</v>
      </c>
    </row>
    <row r="669" spans="21:24" x14ac:dyDescent="0.25">
      <c r="U669">
        <v>76.81</v>
      </c>
      <c r="V669">
        <v>15.7506</v>
      </c>
      <c r="W669" s="16" t="s">
        <v>151</v>
      </c>
      <c r="X669" t="s">
        <v>203</v>
      </c>
    </row>
    <row r="670" spans="21:24" x14ac:dyDescent="0.25">
      <c r="U670">
        <v>61.215000000000003</v>
      </c>
      <c r="V670">
        <v>16.176600000000001</v>
      </c>
      <c r="W670" s="16" t="s">
        <v>151</v>
      </c>
      <c r="X670" t="s">
        <v>203</v>
      </c>
    </row>
    <row r="671" spans="21:24" x14ac:dyDescent="0.25">
      <c r="U671">
        <v>111.518</v>
      </c>
      <c r="V671">
        <v>16.2715</v>
      </c>
      <c r="W671" s="16" t="s">
        <v>151</v>
      </c>
      <c r="X671" t="s">
        <v>203</v>
      </c>
    </row>
    <row r="672" spans="21:24" x14ac:dyDescent="0.25">
      <c r="U672">
        <v>56.341999999999999</v>
      </c>
      <c r="V672">
        <v>16.464700000000001</v>
      </c>
      <c r="W672" s="16" t="s">
        <v>151</v>
      </c>
      <c r="X672" t="s">
        <v>203</v>
      </c>
    </row>
    <row r="673" spans="21:24" x14ac:dyDescent="0.25">
      <c r="U673">
        <v>46.052999999999997</v>
      </c>
      <c r="V673">
        <v>16.718</v>
      </c>
      <c r="W673" s="16" t="s">
        <v>151</v>
      </c>
      <c r="X673" t="s">
        <v>203</v>
      </c>
    </row>
    <row r="674" spans="21:24" x14ac:dyDescent="0.25">
      <c r="U674">
        <v>105.3</v>
      </c>
      <c r="V674">
        <v>17</v>
      </c>
      <c r="W674" s="16" t="s">
        <v>151</v>
      </c>
      <c r="X674" t="s">
        <v>298</v>
      </c>
    </row>
    <row r="675" spans="21:24" x14ac:dyDescent="0.25">
      <c r="U675">
        <v>66.412000000000006</v>
      </c>
      <c r="V675">
        <v>17.157399999999999</v>
      </c>
      <c r="W675" s="16" t="s">
        <v>151</v>
      </c>
      <c r="X675" t="s">
        <v>203</v>
      </c>
    </row>
    <row r="676" spans="21:24" x14ac:dyDescent="0.25">
      <c r="U676">
        <v>113.07381513810174</v>
      </c>
      <c r="V676">
        <v>17.236862063735021</v>
      </c>
      <c r="W676" s="16" t="s">
        <v>151</v>
      </c>
      <c r="X676" t="s">
        <v>110</v>
      </c>
    </row>
    <row r="677" spans="21:24" x14ac:dyDescent="0.25">
      <c r="U677">
        <v>124</v>
      </c>
      <c r="V677">
        <v>17.5</v>
      </c>
      <c r="W677" s="16" t="s">
        <v>151</v>
      </c>
      <c r="X677" t="s">
        <v>60</v>
      </c>
    </row>
    <row r="678" spans="21:24" x14ac:dyDescent="0.25">
      <c r="U678">
        <v>74.263000000000005</v>
      </c>
      <c r="V678">
        <v>17.527000000000001</v>
      </c>
      <c r="W678" s="16" t="s">
        <v>151</v>
      </c>
      <c r="X678" t="s">
        <v>203</v>
      </c>
    </row>
    <row r="679" spans="21:24" x14ac:dyDescent="0.25">
      <c r="U679">
        <v>47.622</v>
      </c>
      <c r="V679">
        <v>17.8947</v>
      </c>
      <c r="W679" s="16" t="s">
        <v>151</v>
      </c>
      <c r="X679" t="s">
        <v>203</v>
      </c>
    </row>
    <row r="680" spans="21:24" x14ac:dyDescent="0.25">
      <c r="U680">
        <v>88.177000000000007</v>
      </c>
      <c r="V680">
        <v>18.692799999999998</v>
      </c>
      <c r="W680" s="16" t="s">
        <v>151</v>
      </c>
      <c r="X680" t="s">
        <v>203</v>
      </c>
    </row>
    <row r="681" spans="21:24" x14ac:dyDescent="0.25">
      <c r="U681">
        <v>75.842193080434086</v>
      </c>
      <c r="V681">
        <v>18.960548270108525</v>
      </c>
      <c r="W681" s="16" t="s">
        <v>151</v>
      </c>
      <c r="X681" t="s">
        <v>51</v>
      </c>
    </row>
    <row r="682" spans="21:24" x14ac:dyDescent="0.25">
      <c r="U682">
        <v>61.156999999999996</v>
      </c>
      <c r="V682">
        <v>19.014399999999998</v>
      </c>
      <c r="W682" s="16" t="s">
        <v>151</v>
      </c>
      <c r="X682" t="s">
        <v>203</v>
      </c>
    </row>
    <row r="683" spans="21:24" x14ac:dyDescent="0.25">
      <c r="U683">
        <v>108.64400000000001</v>
      </c>
      <c r="V683">
        <v>19.316800000000001</v>
      </c>
      <c r="W683" s="16" t="s">
        <v>151</v>
      </c>
      <c r="X683" t="s">
        <v>203</v>
      </c>
    </row>
    <row r="684" spans="21:24" x14ac:dyDescent="0.25">
      <c r="U684">
        <v>69.817999999999998</v>
      </c>
      <c r="V684">
        <v>20.364599999999999</v>
      </c>
      <c r="W684" s="16" t="s">
        <v>151</v>
      </c>
      <c r="X684" t="s">
        <v>203</v>
      </c>
    </row>
    <row r="685" spans="21:24" x14ac:dyDescent="0.25">
      <c r="U685">
        <v>101.223</v>
      </c>
      <c r="V685">
        <v>20.516200000000001</v>
      </c>
      <c r="W685" s="16" t="s">
        <v>151</v>
      </c>
      <c r="X685" t="s">
        <v>203</v>
      </c>
    </row>
    <row r="686" spans="21:24" x14ac:dyDescent="0.25">
      <c r="U686">
        <v>83.787999999999997</v>
      </c>
      <c r="V686">
        <v>20.5383</v>
      </c>
      <c r="W686" s="16" t="s">
        <v>151</v>
      </c>
      <c r="X686" t="s">
        <v>203</v>
      </c>
    </row>
    <row r="687" spans="21:24" x14ac:dyDescent="0.25">
      <c r="U687">
        <v>109.453</v>
      </c>
      <c r="V687">
        <v>21.128</v>
      </c>
      <c r="W687" s="16" t="s">
        <v>151</v>
      </c>
      <c r="X687" t="s">
        <v>203</v>
      </c>
    </row>
    <row r="688" spans="21:24" x14ac:dyDescent="0.25">
      <c r="U688">
        <v>82.379000000000005</v>
      </c>
      <c r="V688">
        <v>21.1843</v>
      </c>
      <c r="W688" s="16" t="s">
        <v>151</v>
      </c>
      <c r="X688" t="s">
        <v>203</v>
      </c>
    </row>
    <row r="689" spans="21:24" x14ac:dyDescent="0.25">
      <c r="U689">
        <v>107</v>
      </c>
      <c r="V689">
        <v>21.37</v>
      </c>
      <c r="W689" s="16" t="s">
        <v>151</v>
      </c>
      <c r="X689" t="s">
        <v>111</v>
      </c>
    </row>
    <row r="690" spans="21:24" x14ac:dyDescent="0.25">
      <c r="U690">
        <v>106.095</v>
      </c>
      <c r="V690">
        <v>21.796900000000001</v>
      </c>
      <c r="W690" s="16" t="s">
        <v>151</v>
      </c>
      <c r="X690" t="s">
        <v>203</v>
      </c>
    </row>
    <row r="691" spans="21:24" x14ac:dyDescent="0.25">
      <c r="U691">
        <v>64.400999999999996</v>
      </c>
      <c r="V691">
        <v>22.0139</v>
      </c>
      <c r="W691" s="16" t="s">
        <v>151</v>
      </c>
      <c r="X691" t="s">
        <v>203</v>
      </c>
    </row>
    <row r="692" spans="21:24" x14ac:dyDescent="0.25">
      <c r="U692">
        <v>104.145</v>
      </c>
      <c r="V692">
        <v>22.177499999999998</v>
      </c>
      <c r="W692" s="16" t="s">
        <v>151</v>
      </c>
      <c r="X692" t="s">
        <v>203</v>
      </c>
    </row>
    <row r="693" spans="21:24" x14ac:dyDescent="0.25">
      <c r="U693">
        <v>97.213999999999999</v>
      </c>
      <c r="V693">
        <v>22.303999999999998</v>
      </c>
      <c r="W693" s="16" t="s">
        <v>151</v>
      </c>
      <c r="X693" t="s">
        <v>203</v>
      </c>
    </row>
    <row r="694" spans="21:24" x14ac:dyDescent="0.25">
      <c r="U694">
        <v>119.684</v>
      </c>
      <c r="V694">
        <v>22.8474</v>
      </c>
      <c r="W694" s="16" t="s">
        <v>151</v>
      </c>
      <c r="X694" t="s">
        <v>204</v>
      </c>
    </row>
    <row r="695" spans="21:24" x14ac:dyDescent="0.25">
      <c r="U695">
        <v>105.44199999999999</v>
      </c>
      <c r="V695">
        <v>23.781099999999999</v>
      </c>
      <c r="W695" s="16" t="s">
        <v>151</v>
      </c>
      <c r="X695" t="s">
        <v>203</v>
      </c>
    </row>
    <row r="696" spans="21:24" x14ac:dyDescent="0.25">
      <c r="U696">
        <v>99</v>
      </c>
      <c r="V696">
        <v>23.8</v>
      </c>
      <c r="W696" s="16" t="s">
        <v>151</v>
      </c>
      <c r="X696" t="s">
        <v>58</v>
      </c>
    </row>
    <row r="697" spans="21:24" x14ac:dyDescent="0.25">
      <c r="U697">
        <v>127.858</v>
      </c>
      <c r="V697">
        <v>24.0245</v>
      </c>
      <c r="W697" s="16" t="s">
        <v>151</v>
      </c>
      <c r="X697" t="s">
        <v>205</v>
      </c>
    </row>
    <row r="698" spans="21:24" x14ac:dyDescent="0.25">
      <c r="U698">
        <v>148.23701374812117</v>
      </c>
      <c r="V698">
        <v>25.51055585432783</v>
      </c>
      <c r="W698" s="16" t="s">
        <v>151</v>
      </c>
      <c r="X698" t="s">
        <v>110</v>
      </c>
    </row>
    <row r="699" spans="21:24" x14ac:dyDescent="0.25">
      <c r="U699">
        <v>136.19999999999999</v>
      </c>
      <c r="V699">
        <v>26</v>
      </c>
      <c r="W699" s="16" t="s">
        <v>151</v>
      </c>
      <c r="X699" t="s">
        <v>298</v>
      </c>
    </row>
    <row r="700" spans="21:24" x14ac:dyDescent="0.25">
      <c r="U700">
        <v>90.32</v>
      </c>
      <c r="V700">
        <v>27.58</v>
      </c>
      <c r="W700" s="16" t="s">
        <v>151</v>
      </c>
      <c r="X700" t="s">
        <v>52</v>
      </c>
    </row>
    <row r="701" spans="21:24" x14ac:dyDescent="0.25">
      <c r="U701">
        <v>109</v>
      </c>
      <c r="V701">
        <v>28</v>
      </c>
      <c r="W701" s="16" t="s">
        <v>151</v>
      </c>
      <c r="X701" t="s">
        <v>337</v>
      </c>
    </row>
    <row r="702" spans="21:24" x14ac:dyDescent="0.25">
      <c r="U702">
        <v>147</v>
      </c>
      <c r="V702">
        <v>28</v>
      </c>
      <c r="W702" s="16" t="s">
        <v>151</v>
      </c>
      <c r="X702" t="s">
        <v>337</v>
      </c>
    </row>
    <row r="703" spans="21:24" x14ac:dyDescent="0.25">
      <c r="U703">
        <v>90.321157213971503</v>
      </c>
      <c r="V703">
        <v>28.957928267074834</v>
      </c>
      <c r="W703" s="16" t="s">
        <v>151</v>
      </c>
      <c r="X703" t="s">
        <v>110</v>
      </c>
    </row>
    <row r="704" spans="21:24" x14ac:dyDescent="0.25">
      <c r="U704">
        <v>31.715826197272438</v>
      </c>
      <c r="V704">
        <v>36.542147575118243</v>
      </c>
      <c r="W704" s="16" t="s">
        <v>151</v>
      </c>
      <c r="X704" t="s">
        <v>110</v>
      </c>
    </row>
    <row r="705" spans="21:24" x14ac:dyDescent="0.25">
      <c r="U705">
        <v>2.5670000000000002</v>
      </c>
      <c r="V705">
        <v>0.28827036633071262</v>
      </c>
      <c r="W705" s="16" t="s">
        <v>384</v>
      </c>
      <c r="X705" s="16" t="s">
        <v>55</v>
      </c>
    </row>
    <row r="706" spans="21:24" x14ac:dyDescent="0.25">
      <c r="U706">
        <v>2.6625999999999999</v>
      </c>
      <c r="V706">
        <v>0.38949330770365465</v>
      </c>
      <c r="W706" s="16" t="s">
        <v>384</v>
      </c>
      <c r="X706" s="16" t="s">
        <v>55</v>
      </c>
    </row>
    <row r="707" spans="21:24" x14ac:dyDescent="0.25">
      <c r="U707">
        <v>4.8948</v>
      </c>
      <c r="V707">
        <v>0.36282733594033501</v>
      </c>
      <c r="W707" s="16" t="s">
        <v>384</v>
      </c>
      <c r="X707" s="16" t="s">
        <v>55</v>
      </c>
    </row>
    <row r="708" spans="21:24" x14ac:dyDescent="0.25">
      <c r="U708">
        <v>5.0382999999999996</v>
      </c>
      <c r="V708">
        <v>0.67857835095040775</v>
      </c>
      <c r="W708" s="16" t="s">
        <v>384</v>
      </c>
      <c r="X708" s="16" t="s">
        <v>55</v>
      </c>
    </row>
    <row r="709" spans="21:24" x14ac:dyDescent="0.25">
      <c r="U709">
        <v>3.0474772128683516</v>
      </c>
      <c r="V709" s="16">
        <v>0.53562944812999103</v>
      </c>
      <c r="W709" s="16" t="s">
        <v>385</v>
      </c>
      <c r="X709" t="s">
        <v>386</v>
      </c>
    </row>
    <row r="710" spans="21:24" x14ac:dyDescent="0.25">
      <c r="U710">
        <v>3.1016009597484797</v>
      </c>
      <c r="V710" s="16">
        <v>0.84981421268637225</v>
      </c>
      <c r="W710" s="16" t="s">
        <v>385</v>
      </c>
      <c r="X710" t="s">
        <v>387</v>
      </c>
    </row>
    <row r="711" spans="21:24" x14ac:dyDescent="0.25">
      <c r="U711">
        <v>2.3761359092099998</v>
      </c>
      <c r="V711" s="16">
        <v>0.998362059941026</v>
      </c>
      <c r="W711" s="16" t="s">
        <v>385</v>
      </c>
      <c r="X711" t="s">
        <v>388</v>
      </c>
    </row>
    <row r="712" spans="21:24" x14ac:dyDescent="0.25">
      <c r="U712" s="16">
        <v>3.3515354596726374</v>
      </c>
      <c r="V712" s="16">
        <v>0.32887514576578819</v>
      </c>
      <c r="W712" s="16" t="s">
        <v>385</v>
      </c>
      <c r="X712" t="s">
        <v>404</v>
      </c>
    </row>
    <row r="713" spans="21:24" x14ac:dyDescent="0.25">
      <c r="U713" s="16">
        <v>2.7192873591748365</v>
      </c>
      <c r="V713" s="16">
        <v>0.41368386215364239</v>
      </c>
      <c r="W713" s="16" t="s">
        <v>385</v>
      </c>
      <c r="X713" t="s">
        <v>407</v>
      </c>
    </row>
    <row r="714" spans="21:24" x14ac:dyDescent="0.25">
      <c r="U714" s="16">
        <v>4.0444573146347853</v>
      </c>
      <c r="V714" s="16">
        <v>0.49365822197838582</v>
      </c>
      <c r="W714" s="16" t="s">
        <v>385</v>
      </c>
      <c r="X714" t="s">
        <v>405</v>
      </c>
    </row>
    <row r="715" spans="21:24" x14ac:dyDescent="0.25">
      <c r="U715" s="16">
        <v>8.5150098594850991</v>
      </c>
      <c r="V715" s="16">
        <v>0.7749679228768962</v>
      </c>
      <c r="W715" s="16" t="s">
        <v>385</v>
      </c>
      <c r="X715" t="s">
        <v>406</v>
      </c>
    </row>
    <row r="716" spans="21:24" x14ac:dyDescent="0.25">
      <c r="U716">
        <v>24.82108137177843</v>
      </c>
      <c r="V716">
        <v>4.9642162743556861</v>
      </c>
      <c r="W716" s="16" t="s">
        <v>142</v>
      </c>
      <c r="X716" t="s">
        <v>51</v>
      </c>
    </row>
    <row r="717" spans="21:24" x14ac:dyDescent="0.25">
      <c r="U717">
        <v>15.857913098636219</v>
      </c>
      <c r="V717">
        <v>1.8615811028833822</v>
      </c>
      <c r="W717" s="16" t="s">
        <v>142</v>
      </c>
      <c r="X717" t="s">
        <v>110</v>
      </c>
    </row>
    <row r="718" spans="21:24" x14ac:dyDescent="0.25">
      <c r="U718">
        <v>11.3</v>
      </c>
      <c r="V718">
        <v>3.65</v>
      </c>
      <c r="W718" s="16" t="s">
        <v>142</v>
      </c>
      <c r="X718" t="s">
        <v>111</v>
      </c>
    </row>
    <row r="719" spans="21:24" x14ac:dyDescent="0.25">
      <c r="U719">
        <v>10.755801927770653</v>
      </c>
      <c r="V719">
        <v>2.9647402749624234</v>
      </c>
      <c r="W719" s="16" t="s">
        <v>142</v>
      </c>
      <c r="X719" t="s">
        <v>117</v>
      </c>
    </row>
    <row r="720" spans="21:24" x14ac:dyDescent="0.25">
      <c r="U720">
        <v>11.514223858574994</v>
      </c>
      <c r="V720">
        <v>5.3089535156303862</v>
      </c>
      <c r="W720" s="16" t="s">
        <v>142</v>
      </c>
      <c r="X720" t="s">
        <v>117</v>
      </c>
    </row>
    <row r="721" spans="21:24" x14ac:dyDescent="0.25">
      <c r="U721">
        <v>11.583171306829934</v>
      </c>
      <c r="V721">
        <v>2.7578979301976032</v>
      </c>
      <c r="W721" s="16" t="s">
        <v>142</v>
      </c>
      <c r="X721" t="s">
        <v>117</v>
      </c>
    </row>
    <row r="722" spans="21:24" x14ac:dyDescent="0.25">
      <c r="U722">
        <v>9.23</v>
      </c>
      <c r="V722">
        <v>5.58</v>
      </c>
      <c r="W722" s="16" t="s">
        <v>142</v>
      </c>
      <c r="X722" t="s">
        <v>130</v>
      </c>
    </row>
    <row r="723" spans="21:24" x14ac:dyDescent="0.25">
      <c r="U723">
        <v>14.84</v>
      </c>
      <c r="V723">
        <v>4.3499999999999996</v>
      </c>
      <c r="W723" s="16" t="s">
        <v>142</v>
      </c>
      <c r="X723" t="s">
        <v>131</v>
      </c>
    </row>
    <row r="724" spans="21:24" x14ac:dyDescent="0.25">
      <c r="U724">
        <v>15.83</v>
      </c>
      <c r="V724">
        <v>4.6399999999999997</v>
      </c>
      <c r="W724" s="16" t="s">
        <v>142</v>
      </c>
      <c r="X724" t="s">
        <v>131</v>
      </c>
    </row>
    <row r="725" spans="21:24" x14ac:dyDescent="0.25">
      <c r="U725">
        <v>17.55</v>
      </c>
      <c r="V725">
        <v>3.4</v>
      </c>
      <c r="W725" s="16" t="s">
        <v>142</v>
      </c>
      <c r="X725" t="s">
        <v>131</v>
      </c>
    </row>
    <row r="726" spans="21:24" x14ac:dyDescent="0.25">
      <c r="U726">
        <v>18.63</v>
      </c>
      <c r="V726">
        <v>5.56</v>
      </c>
      <c r="W726" s="16" t="s">
        <v>142</v>
      </c>
      <c r="X726" t="s">
        <v>131</v>
      </c>
    </row>
    <row r="727" spans="21:24" x14ac:dyDescent="0.25">
      <c r="U727">
        <v>20.29</v>
      </c>
      <c r="V727">
        <v>5.29</v>
      </c>
      <c r="W727" s="16" t="s">
        <v>142</v>
      </c>
      <c r="X727" t="s">
        <v>131</v>
      </c>
    </row>
    <row r="728" spans="21:24" x14ac:dyDescent="0.25">
      <c r="U728">
        <v>21.76</v>
      </c>
      <c r="V728">
        <v>5.26</v>
      </c>
      <c r="W728" s="16" t="s">
        <v>142</v>
      </c>
      <c r="X728" t="s">
        <v>131</v>
      </c>
    </row>
    <row r="729" spans="21:24" x14ac:dyDescent="0.25">
      <c r="U729">
        <v>21.83</v>
      </c>
      <c r="V729">
        <v>6.44</v>
      </c>
      <c r="W729" s="16" t="s">
        <v>142</v>
      </c>
      <c r="X729" t="s">
        <v>131</v>
      </c>
    </row>
    <row r="730" spans="21:24" x14ac:dyDescent="0.25">
      <c r="U730">
        <v>22.4</v>
      </c>
      <c r="V730">
        <v>5.25</v>
      </c>
      <c r="W730" s="16" t="s">
        <v>142</v>
      </c>
      <c r="X730" t="s">
        <v>131</v>
      </c>
    </row>
    <row r="731" spans="21:24" x14ac:dyDescent="0.25">
      <c r="U731">
        <v>22.73</v>
      </c>
      <c r="V731">
        <v>5.44</v>
      </c>
      <c r="W731" s="16" t="s">
        <v>142</v>
      </c>
      <c r="X731" t="s">
        <v>131</v>
      </c>
    </row>
    <row r="732" spans="21:24" x14ac:dyDescent="0.25">
      <c r="U732">
        <v>22.9</v>
      </c>
      <c r="V732">
        <v>4.16</v>
      </c>
      <c r="W732" s="16" t="s">
        <v>142</v>
      </c>
      <c r="X732" t="s">
        <v>131</v>
      </c>
    </row>
    <row r="733" spans="21:24" x14ac:dyDescent="0.25">
      <c r="U733">
        <v>22.93</v>
      </c>
      <c r="V733">
        <v>5.31</v>
      </c>
      <c r="W733" s="16" t="s">
        <v>142</v>
      </c>
      <c r="X733" t="s">
        <v>131</v>
      </c>
    </row>
    <row r="734" spans="21:24" x14ac:dyDescent="0.25">
      <c r="U734">
        <v>23.27</v>
      </c>
      <c r="V734">
        <v>4.57</v>
      </c>
      <c r="W734" s="16" t="s">
        <v>142</v>
      </c>
      <c r="X734" t="s">
        <v>131</v>
      </c>
    </row>
    <row r="735" spans="21:24" x14ac:dyDescent="0.25">
      <c r="U735">
        <v>25.34</v>
      </c>
      <c r="V735">
        <v>6.11</v>
      </c>
      <c r="W735" s="16" t="s">
        <v>142</v>
      </c>
      <c r="X735" t="s">
        <v>131</v>
      </c>
    </row>
    <row r="736" spans="21:24" x14ac:dyDescent="0.25">
      <c r="U736">
        <v>26.15</v>
      </c>
      <c r="V736">
        <v>5.54</v>
      </c>
      <c r="W736" s="16" t="s">
        <v>142</v>
      </c>
      <c r="X736" t="s">
        <v>131</v>
      </c>
    </row>
    <row r="737" spans="21:24" x14ac:dyDescent="0.25">
      <c r="U737">
        <v>26.6</v>
      </c>
      <c r="V737">
        <v>3.97</v>
      </c>
      <c r="W737" s="16" t="s">
        <v>142</v>
      </c>
      <c r="X737" t="s">
        <v>131</v>
      </c>
    </row>
    <row r="738" spans="21:24" x14ac:dyDescent="0.25">
      <c r="U738">
        <v>27.39</v>
      </c>
      <c r="V738">
        <v>5.12</v>
      </c>
      <c r="W738" s="16" t="s">
        <v>142</v>
      </c>
      <c r="X738" t="s">
        <v>131</v>
      </c>
    </row>
    <row r="739" spans="21:24" x14ac:dyDescent="0.25">
      <c r="U739">
        <v>27.82</v>
      </c>
      <c r="V739">
        <v>6.1</v>
      </c>
      <c r="W739" s="16" t="s">
        <v>142</v>
      </c>
      <c r="X739" t="s">
        <v>131</v>
      </c>
    </row>
    <row r="740" spans="21:24" x14ac:dyDescent="0.25">
      <c r="U740">
        <v>28.73</v>
      </c>
      <c r="V740">
        <v>4.71</v>
      </c>
      <c r="W740" s="16" t="s">
        <v>142</v>
      </c>
      <c r="X740" t="s">
        <v>131</v>
      </c>
    </row>
    <row r="741" spans="21:24" x14ac:dyDescent="0.25">
      <c r="U741">
        <v>28.85</v>
      </c>
      <c r="V741">
        <v>5.93</v>
      </c>
      <c r="W741" s="16" t="s">
        <v>142</v>
      </c>
      <c r="X741" t="s">
        <v>131</v>
      </c>
    </row>
    <row r="742" spans="21:24" x14ac:dyDescent="0.25">
      <c r="U742">
        <v>28.92</v>
      </c>
      <c r="V742">
        <v>5.2</v>
      </c>
      <c r="W742" s="16" t="s">
        <v>142</v>
      </c>
      <c r="X742" t="s">
        <v>131</v>
      </c>
    </row>
    <row r="743" spans="21:24" x14ac:dyDescent="0.25">
      <c r="U743">
        <v>30.03</v>
      </c>
      <c r="V743">
        <v>8.44</v>
      </c>
      <c r="W743" s="16" t="s">
        <v>142</v>
      </c>
      <c r="X743" t="s">
        <v>131</v>
      </c>
    </row>
    <row r="744" spans="21:24" x14ac:dyDescent="0.25">
      <c r="U744">
        <v>30.25</v>
      </c>
      <c r="V744">
        <v>5.28</v>
      </c>
      <c r="W744" s="16" t="s">
        <v>142</v>
      </c>
      <c r="X744" t="s">
        <v>131</v>
      </c>
    </row>
    <row r="745" spans="21:24" x14ac:dyDescent="0.25">
      <c r="U745">
        <v>30.94</v>
      </c>
      <c r="V745">
        <v>9.6300000000000008</v>
      </c>
      <c r="W745" s="16" t="s">
        <v>142</v>
      </c>
      <c r="X745" t="s">
        <v>131</v>
      </c>
    </row>
    <row r="746" spans="21:24" x14ac:dyDescent="0.25">
      <c r="U746">
        <v>31.18</v>
      </c>
      <c r="V746">
        <v>5.69</v>
      </c>
      <c r="W746" s="16" t="s">
        <v>142</v>
      </c>
      <c r="X746" t="s">
        <v>131</v>
      </c>
    </row>
    <row r="747" spans="21:24" x14ac:dyDescent="0.25">
      <c r="U747">
        <v>31.75</v>
      </c>
      <c r="V747">
        <v>5.04</v>
      </c>
      <c r="W747" s="16" t="s">
        <v>142</v>
      </c>
      <c r="X747" t="s">
        <v>131</v>
      </c>
    </row>
    <row r="748" spans="21:24" x14ac:dyDescent="0.25">
      <c r="U748">
        <v>32.020000000000003</v>
      </c>
      <c r="V748">
        <v>6.66</v>
      </c>
      <c r="W748" s="16" t="s">
        <v>142</v>
      </c>
      <c r="X748" t="s">
        <v>131</v>
      </c>
    </row>
    <row r="749" spans="21:24" x14ac:dyDescent="0.25">
      <c r="U749">
        <v>32.26</v>
      </c>
      <c r="V749">
        <v>8.49</v>
      </c>
      <c r="W749" s="16" t="s">
        <v>142</v>
      </c>
      <c r="X749" t="s">
        <v>131</v>
      </c>
    </row>
    <row r="750" spans="21:24" x14ac:dyDescent="0.25">
      <c r="U750" s="2">
        <v>1.3440000000000001</v>
      </c>
      <c r="V750" s="18">
        <v>0.41720250000000003</v>
      </c>
      <c r="W750" s="16" t="s">
        <v>367</v>
      </c>
      <c r="X750" t="s">
        <v>200</v>
      </c>
    </row>
    <row r="751" spans="21:24" x14ac:dyDescent="0.25">
      <c r="U751" s="2">
        <v>1.92</v>
      </c>
      <c r="V751" s="18">
        <v>0.46726680000000004</v>
      </c>
      <c r="W751" s="16" t="s">
        <v>367</v>
      </c>
      <c r="X751" t="s">
        <v>200</v>
      </c>
    </row>
    <row r="752" spans="21:24" x14ac:dyDescent="0.25">
      <c r="U752" s="2">
        <v>1.728</v>
      </c>
      <c r="V752" s="18">
        <v>0.48395490000000008</v>
      </c>
      <c r="W752" s="16" t="s">
        <v>367</v>
      </c>
      <c r="X752" t="s">
        <v>200</v>
      </c>
    </row>
    <row r="753" spans="21:24" x14ac:dyDescent="0.25">
      <c r="U753" s="2">
        <v>4.32</v>
      </c>
      <c r="V753" s="18">
        <v>0.65083590000000013</v>
      </c>
      <c r="W753" s="16" t="s">
        <v>367</v>
      </c>
      <c r="X753" t="s">
        <v>200</v>
      </c>
    </row>
    <row r="754" spans="21:24" x14ac:dyDescent="0.25">
      <c r="U754" s="2">
        <v>4.6080000000000005</v>
      </c>
      <c r="V754" s="18">
        <v>0.70090019999999997</v>
      </c>
      <c r="W754" s="16" t="s">
        <v>367</v>
      </c>
      <c r="X754" t="s">
        <v>200</v>
      </c>
    </row>
    <row r="755" spans="21:24" x14ac:dyDescent="0.25">
      <c r="U755" s="2">
        <v>2.6880000000000002</v>
      </c>
      <c r="V755" s="18">
        <v>0.90950145000000016</v>
      </c>
      <c r="W755" s="16" t="s">
        <v>367</v>
      </c>
      <c r="X755" t="s">
        <v>200</v>
      </c>
    </row>
    <row r="756" spans="21:24" x14ac:dyDescent="0.25">
      <c r="U756" s="2">
        <v>3.1680000000000001</v>
      </c>
      <c r="V756" s="18">
        <v>0.9812602800000001</v>
      </c>
      <c r="W756" s="16" t="s">
        <v>367</v>
      </c>
      <c r="X756" t="s">
        <v>200</v>
      </c>
    </row>
    <row r="757" spans="21:24" x14ac:dyDescent="0.25">
      <c r="U757" s="2">
        <v>5.76</v>
      </c>
      <c r="V757" s="18">
        <v>1.0430062500000001</v>
      </c>
      <c r="W757" s="16" t="s">
        <v>367</v>
      </c>
      <c r="X757" t="s">
        <v>200</v>
      </c>
    </row>
    <row r="758" spans="21:24" x14ac:dyDescent="0.25">
      <c r="U758" s="2">
        <v>6.5280000000000005</v>
      </c>
      <c r="V758" s="18">
        <v>1.3267039500000002</v>
      </c>
      <c r="W758" s="16" t="s">
        <v>367</v>
      </c>
      <c r="X758" t="s">
        <v>200</v>
      </c>
    </row>
    <row r="759" spans="21:24" x14ac:dyDescent="0.25">
      <c r="U759" s="2">
        <v>6.3360000000000003</v>
      </c>
      <c r="V759" s="18">
        <v>1.4101444500000002</v>
      </c>
      <c r="W759" s="16" t="s">
        <v>367</v>
      </c>
      <c r="X759" t="s">
        <v>200</v>
      </c>
    </row>
    <row r="760" spans="21:24" x14ac:dyDescent="0.25">
      <c r="U760" s="2">
        <v>4.032</v>
      </c>
      <c r="V760" s="18">
        <v>1.4685528000000001</v>
      </c>
      <c r="W760" s="16" t="s">
        <v>367</v>
      </c>
      <c r="X760" t="s">
        <v>200</v>
      </c>
    </row>
    <row r="761" spans="21:24" x14ac:dyDescent="0.25">
      <c r="X761" t="s">
        <v>200</v>
      </c>
    </row>
    <row r="762" spans="21:24" x14ac:dyDescent="0.25">
      <c r="X762" t="s">
        <v>200</v>
      </c>
    </row>
    <row r="763" spans="21:24" x14ac:dyDescent="0.25">
      <c r="X763" t="s">
        <v>200</v>
      </c>
    </row>
    <row r="768" spans="21:24" x14ac:dyDescent="0.25">
      <c r="U768" s="2"/>
      <c r="V768" s="18"/>
    </row>
    <row r="769" spans="21:22" x14ac:dyDescent="0.25">
      <c r="U769" s="2"/>
      <c r="V769" s="18"/>
    </row>
    <row r="770" spans="21:22" x14ac:dyDescent="0.25">
      <c r="U770" s="2"/>
      <c r="V770" s="18"/>
    </row>
  </sheetData>
  <sortState xmlns:xlrd2="http://schemas.microsoft.com/office/spreadsheetml/2017/richdata2" ref="U754:V767">
    <sortCondition ref="V754:V767"/>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5CABB-B351-48A8-A7CD-02112454673C}">
  <dimension ref="A1:DH256"/>
  <sheetViews>
    <sheetView topLeftCell="CY1" zoomScaleNormal="100" workbookViewId="0">
      <selection activeCell="DJ2" sqref="DJ2"/>
    </sheetView>
  </sheetViews>
  <sheetFormatPr defaultRowHeight="15" x14ac:dyDescent="0.25"/>
  <cols>
    <col min="3" max="3" width="28.85546875" customWidth="1"/>
    <col min="14" max="14" width="39.140625" customWidth="1"/>
    <col min="25" max="27" width="9.5703125" bestFit="1" customWidth="1"/>
    <col min="50" max="50" width="10.5703125" customWidth="1"/>
    <col min="51" max="51" width="10.5703125" style="2" customWidth="1"/>
    <col min="52" max="52" width="10.85546875" customWidth="1"/>
    <col min="62" max="62" width="10.5703125" customWidth="1"/>
    <col min="63" max="63" width="10.5703125" style="2" customWidth="1"/>
    <col min="64" max="64" width="10.85546875" customWidth="1"/>
    <col min="74" max="74" width="10.5703125" customWidth="1"/>
    <col min="75" max="75" width="10.5703125" style="2" customWidth="1"/>
    <col min="76" max="76" width="10.85546875" customWidth="1"/>
    <col min="86" max="86" width="10.5703125" customWidth="1"/>
    <col min="87" max="87" width="10.85546875" customWidth="1"/>
    <col min="95" max="95" width="10.5703125" customWidth="1"/>
    <col min="96" max="96" width="10.85546875" customWidth="1"/>
  </cols>
  <sheetData>
    <row r="1" spans="1:112" x14ac:dyDescent="0.25">
      <c r="A1" t="s">
        <v>207</v>
      </c>
      <c r="I1" t="s">
        <v>208</v>
      </c>
      <c r="J1" t="s">
        <v>208</v>
      </c>
      <c r="K1" t="s">
        <v>208</v>
      </c>
      <c r="L1" t="s">
        <v>208</v>
      </c>
      <c r="N1" t="s">
        <v>207</v>
      </c>
      <c r="Y1" t="s">
        <v>263</v>
      </c>
      <c r="AG1" t="s">
        <v>276</v>
      </c>
      <c r="BA1" t="s">
        <v>268</v>
      </c>
      <c r="BB1" s="37" t="s">
        <v>212</v>
      </c>
      <c r="BM1" t="s">
        <v>268</v>
      </c>
      <c r="BN1" s="37" t="s">
        <v>212</v>
      </c>
      <c r="BY1" t="s">
        <v>268</v>
      </c>
      <c r="BZ1" s="37" t="s">
        <v>212</v>
      </c>
      <c r="CJ1" t="s">
        <v>268</v>
      </c>
      <c r="CK1" s="37" t="s">
        <v>212</v>
      </c>
      <c r="CS1" t="s">
        <v>268</v>
      </c>
      <c r="CT1" s="37" t="s">
        <v>212</v>
      </c>
    </row>
    <row r="2" spans="1:112" x14ac:dyDescent="0.25">
      <c r="A2" t="s">
        <v>161</v>
      </c>
      <c r="B2" t="s">
        <v>209</v>
      </c>
      <c r="C2" t="s">
        <v>210</v>
      </c>
      <c r="D2" t="s">
        <v>211</v>
      </c>
      <c r="E2" t="s">
        <v>212</v>
      </c>
      <c r="F2" t="s">
        <v>139</v>
      </c>
      <c r="G2" t="s">
        <v>213</v>
      </c>
      <c r="H2" t="s">
        <v>214</v>
      </c>
      <c r="I2" t="s">
        <v>215</v>
      </c>
      <c r="J2" t="s">
        <v>216</v>
      </c>
      <c r="K2" t="s">
        <v>217</v>
      </c>
      <c r="L2" t="s">
        <v>214</v>
      </c>
      <c r="N2" t="s">
        <v>210</v>
      </c>
      <c r="O2" t="s">
        <v>211</v>
      </c>
      <c r="P2" t="s">
        <v>212</v>
      </c>
      <c r="Q2" t="s">
        <v>139</v>
      </c>
      <c r="R2" t="s">
        <v>213</v>
      </c>
      <c r="S2" t="s">
        <v>214</v>
      </c>
      <c r="T2" t="s">
        <v>215</v>
      </c>
      <c r="U2" t="s">
        <v>216</v>
      </c>
      <c r="V2" t="s">
        <v>217</v>
      </c>
      <c r="Y2" t="s">
        <v>257</v>
      </c>
      <c r="AC2" t="s">
        <v>258</v>
      </c>
      <c r="AP2" t="s">
        <v>282</v>
      </c>
      <c r="AX2" t="s">
        <v>282</v>
      </c>
      <c r="BA2" t="s">
        <v>66</v>
      </c>
      <c r="BB2" s="2">
        <v>0.2</v>
      </c>
      <c r="BJ2" t="s">
        <v>263</v>
      </c>
      <c r="BM2" t="s">
        <v>66</v>
      </c>
      <c r="BN2" s="2">
        <v>1.25</v>
      </c>
      <c r="BV2" t="s">
        <v>284</v>
      </c>
      <c r="BY2" t="s">
        <v>66</v>
      </c>
      <c r="BZ2" s="2">
        <v>1.25</v>
      </c>
      <c r="CH2" t="s">
        <v>285</v>
      </c>
      <c r="CJ2" t="s">
        <v>66</v>
      </c>
      <c r="CK2" s="2">
        <v>1.25</v>
      </c>
      <c r="CQ2" t="s">
        <v>288</v>
      </c>
      <c r="CS2" t="s">
        <v>66</v>
      </c>
      <c r="CT2" s="2">
        <v>1.25</v>
      </c>
      <c r="DH2" t="s">
        <v>206</v>
      </c>
    </row>
    <row r="3" spans="1:112" x14ac:dyDescent="0.25">
      <c r="A3" t="s">
        <v>246</v>
      </c>
      <c r="B3" t="s">
        <v>219</v>
      </c>
      <c r="C3" t="s">
        <v>247</v>
      </c>
      <c r="D3">
        <v>0.3</v>
      </c>
      <c r="E3">
        <v>41.7</v>
      </c>
      <c r="F3">
        <v>55.3</v>
      </c>
      <c r="G3">
        <v>2.6</v>
      </c>
      <c r="H3">
        <f t="shared" ref="H3:H22" si="0">D3+E3+F3+G3</f>
        <v>99.899999999999991</v>
      </c>
      <c r="I3">
        <f t="shared" ref="I3:I22" si="1">D3/(H3/100)</f>
        <v>0.3003003003003003</v>
      </c>
      <c r="J3">
        <f t="shared" ref="J3:J22" si="2">E3/(H3/100)</f>
        <v>41.741741741741748</v>
      </c>
      <c r="K3">
        <f t="shared" ref="K3:K22" si="3">(F3+G3)/(H3/100)</f>
        <v>57.957957957957966</v>
      </c>
      <c r="L3" s="9">
        <f t="shared" ref="L3:L22" si="4">I3+J3+K3</f>
        <v>100.00000000000001</v>
      </c>
      <c r="N3" t="s">
        <v>230</v>
      </c>
      <c r="O3">
        <v>3.2</v>
      </c>
      <c r="P3">
        <v>90.1</v>
      </c>
      <c r="Q3">
        <v>0.8</v>
      </c>
      <c r="R3">
        <v>5.7</v>
      </c>
      <c r="S3">
        <v>99.8</v>
      </c>
      <c r="T3">
        <v>3.2064128256513027</v>
      </c>
      <c r="U3">
        <v>90.280561122244478</v>
      </c>
      <c r="V3">
        <v>6.513026052104208</v>
      </c>
      <c r="Y3" t="s">
        <v>208</v>
      </c>
      <c r="Z3" t="s">
        <v>259</v>
      </c>
      <c r="AA3" t="s">
        <v>259</v>
      </c>
      <c r="AC3" t="s">
        <v>208</v>
      </c>
      <c r="AD3" t="s">
        <v>259</v>
      </c>
      <c r="AE3" t="s">
        <v>259</v>
      </c>
      <c r="AG3" s="1" t="s">
        <v>264</v>
      </c>
      <c r="AH3" s="25" t="s">
        <v>265</v>
      </c>
      <c r="AI3" s="26" t="s">
        <v>266</v>
      </c>
      <c r="AJ3" s="27" t="s">
        <v>267</v>
      </c>
      <c r="AK3" s="28"/>
      <c r="AL3" s="29" t="s">
        <v>98</v>
      </c>
      <c r="AM3" s="29" t="s">
        <v>99</v>
      </c>
      <c r="AN3" s="28" t="s">
        <v>210</v>
      </c>
      <c r="AP3" t="s">
        <v>277</v>
      </c>
      <c r="AR3" t="s">
        <v>278</v>
      </c>
      <c r="AT3" t="s">
        <v>279</v>
      </c>
      <c r="AV3" t="s">
        <v>280</v>
      </c>
      <c r="AX3" t="s">
        <v>283</v>
      </c>
      <c r="AZ3" t="s">
        <v>283</v>
      </c>
      <c r="BA3" t="s">
        <v>68</v>
      </c>
      <c r="BB3" s="38">
        <v>0.5</v>
      </c>
      <c r="BL3" t="s">
        <v>283</v>
      </c>
      <c r="BM3" t="s">
        <v>68</v>
      </c>
      <c r="BN3" s="38">
        <f>BB3+BN$2</f>
        <v>1.75</v>
      </c>
      <c r="BX3" t="s">
        <v>283</v>
      </c>
      <c r="BY3" t="s">
        <v>68</v>
      </c>
      <c r="BZ3" s="38">
        <f>BN3+BZ$2</f>
        <v>3</v>
      </c>
      <c r="CI3" t="s">
        <v>283</v>
      </c>
      <c r="CJ3" t="s">
        <v>68</v>
      </c>
      <c r="CK3" s="38">
        <f>BZ3+CK$2</f>
        <v>4.25</v>
      </c>
      <c r="CR3" t="s">
        <v>283</v>
      </c>
      <c r="CS3" t="s">
        <v>68</v>
      </c>
      <c r="CT3" s="38">
        <f>CK3+CT$2</f>
        <v>5.5</v>
      </c>
      <c r="DG3" t="s">
        <v>286</v>
      </c>
      <c r="DH3" t="s">
        <v>287</v>
      </c>
    </row>
    <row r="4" spans="1:112" x14ac:dyDescent="0.25">
      <c r="A4" t="s">
        <v>242</v>
      </c>
      <c r="B4" t="s">
        <v>225</v>
      </c>
      <c r="C4" t="s">
        <v>243</v>
      </c>
      <c r="D4">
        <v>40.200000000000003</v>
      </c>
      <c r="E4">
        <v>56.5</v>
      </c>
      <c r="F4">
        <v>2.1</v>
      </c>
      <c r="G4">
        <v>0.7</v>
      </c>
      <c r="H4">
        <f t="shared" si="0"/>
        <v>99.5</v>
      </c>
      <c r="I4">
        <f t="shared" si="1"/>
        <v>40.402010050251256</v>
      </c>
      <c r="J4">
        <f t="shared" si="2"/>
        <v>56.78391959798995</v>
      </c>
      <c r="K4">
        <f t="shared" si="3"/>
        <v>2.8140703517587937</v>
      </c>
      <c r="L4" s="9">
        <f t="shared" si="4"/>
        <v>100</v>
      </c>
      <c r="N4" t="s">
        <v>236</v>
      </c>
      <c r="O4">
        <v>8.6999999999999993</v>
      </c>
      <c r="P4">
        <v>90.7</v>
      </c>
      <c r="Q4">
        <v>0.4</v>
      </c>
      <c r="R4">
        <v>0.3</v>
      </c>
      <c r="S4">
        <v>100.10000000000001</v>
      </c>
      <c r="T4">
        <v>8.6913086913086897</v>
      </c>
      <c r="U4">
        <v>90.609390609390601</v>
      </c>
      <c r="V4">
        <v>0.69930069930069916</v>
      </c>
      <c r="Y4" t="s">
        <v>260</v>
      </c>
      <c r="Z4" t="s">
        <v>261</v>
      </c>
      <c r="AA4" t="s">
        <v>262</v>
      </c>
      <c r="AC4" t="s">
        <v>260</v>
      </c>
      <c r="AD4" t="s">
        <v>261</v>
      </c>
      <c r="AE4" t="s">
        <v>262</v>
      </c>
      <c r="AG4" s="30">
        <v>96.5</v>
      </c>
      <c r="AH4" s="31">
        <v>0</v>
      </c>
      <c r="AI4" s="32">
        <v>3.5</v>
      </c>
      <c r="AJ4" s="33">
        <v>6</v>
      </c>
      <c r="AK4" s="34"/>
      <c r="AL4" s="34">
        <v>1.75</v>
      </c>
      <c r="AM4" s="34">
        <v>3.0310889132455352</v>
      </c>
      <c r="AN4" s="11" t="s">
        <v>268</v>
      </c>
      <c r="AP4" t="s">
        <v>213</v>
      </c>
      <c r="AQ4" t="s">
        <v>281</v>
      </c>
      <c r="AR4" t="s">
        <v>213</v>
      </c>
      <c r="AS4" t="s">
        <v>281</v>
      </c>
      <c r="AT4" t="s">
        <v>213</v>
      </c>
      <c r="AU4" t="s">
        <v>281</v>
      </c>
      <c r="AV4" t="s">
        <v>213</v>
      </c>
      <c r="AW4" t="s">
        <v>281</v>
      </c>
      <c r="AX4" t="s">
        <v>213</v>
      </c>
      <c r="AY4" s="2" t="s">
        <v>289</v>
      </c>
      <c r="AZ4" t="s">
        <v>281</v>
      </c>
      <c r="BA4" t="s">
        <v>70</v>
      </c>
      <c r="BB4" s="38">
        <v>0.5</v>
      </c>
      <c r="BK4" s="2" t="s">
        <v>289</v>
      </c>
      <c r="BL4" t="s">
        <v>281</v>
      </c>
      <c r="BM4" t="s">
        <v>70</v>
      </c>
      <c r="BN4" s="38">
        <f>BB4+BN$2</f>
        <v>1.75</v>
      </c>
      <c r="BW4" s="2" t="s">
        <v>289</v>
      </c>
      <c r="BX4" t="s">
        <v>281</v>
      </c>
      <c r="BY4" t="s">
        <v>70</v>
      </c>
      <c r="BZ4" s="38">
        <f>BN4+BZ$2</f>
        <v>3</v>
      </c>
      <c r="CH4" s="2" t="s">
        <v>289</v>
      </c>
      <c r="CI4" t="s">
        <v>281</v>
      </c>
      <c r="CJ4" t="s">
        <v>70</v>
      </c>
      <c r="CK4" s="38">
        <f>BZ4+CK$2</f>
        <v>4.25</v>
      </c>
      <c r="CQ4" s="2" t="s">
        <v>289</v>
      </c>
      <c r="CR4" t="s">
        <v>281</v>
      </c>
      <c r="CS4" t="s">
        <v>70</v>
      </c>
      <c r="CT4" s="38">
        <f>CK4+CT$2</f>
        <v>5.5</v>
      </c>
      <c r="DG4">
        <v>78</v>
      </c>
      <c r="DH4" s="24">
        <v>0.78</v>
      </c>
    </row>
    <row r="5" spans="1:112" x14ac:dyDescent="0.25">
      <c r="A5" t="s">
        <v>237</v>
      </c>
      <c r="B5" t="s">
        <v>225</v>
      </c>
      <c r="C5" t="s">
        <v>226</v>
      </c>
      <c r="D5">
        <v>20.100000000000001</v>
      </c>
      <c r="E5">
        <v>79.599999999999994</v>
      </c>
      <c r="F5">
        <v>0.2</v>
      </c>
      <c r="G5">
        <v>0.3</v>
      </c>
      <c r="H5">
        <f t="shared" si="0"/>
        <v>100.19999999999999</v>
      </c>
      <c r="I5">
        <f t="shared" si="1"/>
        <v>20.059880239520965</v>
      </c>
      <c r="J5">
        <f t="shared" si="2"/>
        <v>79.441117764471073</v>
      </c>
      <c r="K5">
        <f t="shared" si="3"/>
        <v>0.49900199600798412</v>
      </c>
      <c r="L5" s="9">
        <f t="shared" si="4"/>
        <v>100.00000000000003</v>
      </c>
      <c r="N5" t="s">
        <v>223</v>
      </c>
      <c r="O5">
        <v>5.6</v>
      </c>
      <c r="P5">
        <v>93.6</v>
      </c>
      <c r="Q5">
        <v>0.3</v>
      </c>
      <c r="R5">
        <v>0.2</v>
      </c>
      <c r="S5">
        <v>99.699999999999989</v>
      </c>
      <c r="T5">
        <v>5.6168505516549656</v>
      </c>
      <c r="U5">
        <v>93.881644934804413</v>
      </c>
      <c r="V5">
        <v>0.50150451354062198</v>
      </c>
      <c r="Y5" s="24">
        <v>0.98989898989898994</v>
      </c>
      <c r="Z5" s="24">
        <v>0</v>
      </c>
      <c r="AA5" s="24">
        <v>1.0101010101010102E-2</v>
      </c>
      <c r="AC5" s="24">
        <v>0.88</v>
      </c>
      <c r="AD5" s="24">
        <v>0.04</v>
      </c>
      <c r="AE5" s="24">
        <v>0.08</v>
      </c>
      <c r="AG5" s="30">
        <v>94.9</v>
      </c>
      <c r="AH5" s="31">
        <v>3.8</v>
      </c>
      <c r="AI5" s="32">
        <v>1.3</v>
      </c>
      <c r="AJ5" s="33">
        <v>2</v>
      </c>
      <c r="AK5" s="34"/>
      <c r="AL5" s="34">
        <v>4.45</v>
      </c>
      <c r="AM5" s="34">
        <v>1.1258330249197701</v>
      </c>
      <c r="AN5" s="11" t="s">
        <v>268</v>
      </c>
      <c r="AP5">
        <v>23.99</v>
      </c>
      <c r="AQ5">
        <v>76.010000000000005</v>
      </c>
      <c r="AR5">
        <v>13.21</v>
      </c>
      <c r="AS5">
        <v>86.09</v>
      </c>
      <c r="AT5">
        <v>1.96</v>
      </c>
      <c r="AU5">
        <v>97.84</v>
      </c>
      <c r="AV5">
        <v>1.91</v>
      </c>
      <c r="AW5">
        <v>98.09</v>
      </c>
      <c r="AX5" s="24">
        <v>0.1321</v>
      </c>
      <c r="AY5" s="46">
        <v>1.0920000000000001</v>
      </c>
      <c r="AZ5" s="24">
        <v>0.8609</v>
      </c>
      <c r="BA5" t="s">
        <v>72</v>
      </c>
      <c r="BB5" s="38">
        <v>1</v>
      </c>
      <c r="BJ5" s="24"/>
      <c r="BK5" s="46">
        <v>4.7770000000000001</v>
      </c>
      <c r="BL5" s="24">
        <v>0.8315217391304347</v>
      </c>
      <c r="BM5" t="s">
        <v>72</v>
      </c>
      <c r="BN5" s="38">
        <f>BB5+BN$2</f>
        <v>2.25</v>
      </c>
      <c r="BV5" s="24"/>
      <c r="BW5" s="46">
        <v>2.262</v>
      </c>
      <c r="BX5" s="24">
        <v>0.90099999999999991</v>
      </c>
      <c r="BY5" t="s">
        <v>72</v>
      </c>
      <c r="BZ5" s="38">
        <f>BN5+BZ$2</f>
        <v>3.5</v>
      </c>
      <c r="CH5" s="41">
        <v>6.1139999999999999</v>
      </c>
      <c r="CI5" s="24">
        <v>0.96499999999999997</v>
      </c>
      <c r="CJ5" t="s">
        <v>72</v>
      </c>
      <c r="CK5" s="38">
        <f>BZ5+CK$2</f>
        <v>4.75</v>
      </c>
      <c r="CQ5" s="41">
        <v>3.3719999999999999</v>
      </c>
      <c r="CR5" s="24">
        <v>0.99299999999999999</v>
      </c>
      <c r="CS5" t="s">
        <v>72</v>
      </c>
      <c r="CT5" s="38">
        <f>CK5+CT$2</f>
        <v>6</v>
      </c>
      <c r="DG5">
        <v>96</v>
      </c>
      <c r="DH5" s="24">
        <v>0.96</v>
      </c>
    </row>
    <row r="6" spans="1:112" x14ac:dyDescent="0.25">
      <c r="A6" t="s">
        <v>240</v>
      </c>
      <c r="B6" t="s">
        <v>219</v>
      </c>
      <c r="C6" t="s">
        <v>241</v>
      </c>
      <c r="D6">
        <v>17</v>
      </c>
      <c r="E6">
        <v>80.7</v>
      </c>
      <c r="F6">
        <v>2.1</v>
      </c>
      <c r="G6">
        <v>0</v>
      </c>
      <c r="H6">
        <f t="shared" si="0"/>
        <v>99.8</v>
      </c>
      <c r="I6">
        <f t="shared" si="1"/>
        <v>17.034068136272545</v>
      </c>
      <c r="J6">
        <f t="shared" si="2"/>
        <v>80.861723446893791</v>
      </c>
      <c r="K6">
        <f t="shared" si="3"/>
        <v>2.1042084168336674</v>
      </c>
      <c r="L6" s="9">
        <f t="shared" si="4"/>
        <v>100</v>
      </c>
      <c r="N6" t="s">
        <v>220</v>
      </c>
      <c r="O6">
        <v>0.8</v>
      </c>
      <c r="P6">
        <v>94.2</v>
      </c>
      <c r="Q6">
        <v>2</v>
      </c>
      <c r="R6">
        <v>2.9</v>
      </c>
      <c r="S6">
        <v>99.9</v>
      </c>
      <c r="T6">
        <v>0.80080080080080074</v>
      </c>
      <c r="U6">
        <v>94.294294294294289</v>
      </c>
      <c r="V6">
        <v>4.9049049049049049</v>
      </c>
      <c r="Y6" s="24">
        <v>0.91752577319587625</v>
      </c>
      <c r="Z6" s="24">
        <v>0</v>
      </c>
      <c r="AA6" s="24">
        <v>8.2474226804123724E-2</v>
      </c>
      <c r="AC6" s="24">
        <v>0.92</v>
      </c>
      <c r="AD6" s="24">
        <v>0.04</v>
      </c>
      <c r="AE6" s="24">
        <v>0.04</v>
      </c>
      <c r="AG6" s="30">
        <v>94</v>
      </c>
      <c r="AH6" s="31">
        <v>0</v>
      </c>
      <c r="AI6" s="32">
        <v>6</v>
      </c>
      <c r="AJ6" s="33">
        <v>4</v>
      </c>
      <c r="AK6" s="34"/>
      <c r="AL6" s="34">
        <v>3</v>
      </c>
      <c r="AM6" s="34">
        <v>5.196152422706632</v>
      </c>
      <c r="AN6" s="11" t="s">
        <v>268</v>
      </c>
      <c r="AP6">
        <v>7.16</v>
      </c>
      <c r="AQ6">
        <v>92.84</v>
      </c>
      <c r="AT6">
        <v>3.2</v>
      </c>
      <c r="AU6">
        <v>96.81</v>
      </c>
      <c r="AV6">
        <v>1.1399999999999999</v>
      </c>
      <c r="AW6">
        <v>98.86</v>
      </c>
      <c r="AX6" s="24">
        <v>7.1599999999999997E-2</v>
      </c>
      <c r="AY6" s="46">
        <v>1.3049999999999999</v>
      </c>
      <c r="AZ6" s="24">
        <v>0.9284</v>
      </c>
      <c r="BA6" t="s">
        <v>74</v>
      </c>
      <c r="BB6" s="38">
        <v>1.5</v>
      </c>
      <c r="BJ6" s="24"/>
      <c r="BK6" s="46">
        <v>4.7569999999999997</v>
      </c>
      <c r="BL6" s="24">
        <v>0.85</v>
      </c>
      <c r="BM6" t="s">
        <v>74</v>
      </c>
      <c r="BN6" s="38">
        <f>BB6+BN$2</f>
        <v>2.75</v>
      </c>
      <c r="BV6" s="24"/>
      <c r="BW6" s="46">
        <v>2.351</v>
      </c>
      <c r="BX6" s="24">
        <v>0.90700000000000003</v>
      </c>
      <c r="BY6" t="s">
        <v>74</v>
      </c>
      <c r="BZ6" s="38">
        <f>BN6+BZ$2</f>
        <v>4</v>
      </c>
      <c r="CH6" s="41">
        <v>6.069</v>
      </c>
      <c r="CI6" s="24">
        <v>0.94900000000000007</v>
      </c>
      <c r="CJ6" t="s">
        <v>74</v>
      </c>
      <c r="CK6" s="38">
        <f>BZ6+CK$2</f>
        <v>5.25</v>
      </c>
      <c r="CQ6" s="41">
        <v>3.5409999999999999</v>
      </c>
      <c r="CR6" s="24">
        <v>0.99</v>
      </c>
      <c r="CS6" t="s">
        <v>74</v>
      </c>
      <c r="CT6" s="38">
        <f>CK6+CT$2</f>
        <v>6.5</v>
      </c>
      <c r="DG6">
        <v>95</v>
      </c>
      <c r="DH6" s="24">
        <v>0.95</v>
      </c>
    </row>
    <row r="7" spans="1:112" x14ac:dyDescent="0.25">
      <c r="A7" t="s">
        <v>224</v>
      </c>
      <c r="B7" t="s">
        <v>225</v>
      </c>
      <c r="C7" t="s">
        <v>226</v>
      </c>
      <c r="D7">
        <v>16.100000000000001</v>
      </c>
      <c r="E7">
        <v>83.5</v>
      </c>
      <c r="F7">
        <v>0.2</v>
      </c>
      <c r="G7">
        <v>0</v>
      </c>
      <c r="H7">
        <f t="shared" si="0"/>
        <v>99.8</v>
      </c>
      <c r="I7">
        <f t="shared" si="1"/>
        <v>16.132264529058119</v>
      </c>
      <c r="J7">
        <f t="shared" si="2"/>
        <v>83.667334669338672</v>
      </c>
      <c r="K7">
        <f t="shared" si="3"/>
        <v>0.20040080160320642</v>
      </c>
      <c r="L7" s="9">
        <f t="shared" si="4"/>
        <v>100</v>
      </c>
      <c r="N7" t="s">
        <v>256</v>
      </c>
      <c r="O7">
        <v>2</v>
      </c>
      <c r="P7">
        <v>95.6</v>
      </c>
      <c r="Q7">
        <v>3.5</v>
      </c>
      <c r="R7">
        <v>0</v>
      </c>
      <c r="S7">
        <v>101.1</v>
      </c>
      <c r="T7">
        <v>1.9782393669634029</v>
      </c>
      <c r="U7">
        <v>94.559841740850644</v>
      </c>
      <c r="V7">
        <v>3.4619188921859547</v>
      </c>
      <c r="Y7" s="24">
        <v>0.94897959183673464</v>
      </c>
      <c r="Z7" s="24">
        <v>0</v>
      </c>
      <c r="AA7" s="24">
        <v>5.1020408163265307E-2</v>
      </c>
      <c r="AC7" s="24">
        <v>0.86</v>
      </c>
      <c r="AD7" s="24">
        <v>0.09</v>
      </c>
      <c r="AE7" s="24">
        <v>0.05</v>
      </c>
      <c r="AG7" s="30">
        <v>92.4</v>
      </c>
      <c r="AH7" s="31">
        <v>6.4</v>
      </c>
      <c r="AI7" s="32">
        <v>1.2</v>
      </c>
      <c r="AJ7" s="33">
        <v>1</v>
      </c>
      <c r="AK7" s="34"/>
      <c r="AL7" s="34">
        <v>7</v>
      </c>
      <c r="AM7" s="34">
        <v>1.0392304845413263</v>
      </c>
      <c r="AN7" s="11" t="s">
        <v>268</v>
      </c>
      <c r="AR7">
        <v>1.98</v>
      </c>
      <c r="AS7">
        <v>98.02</v>
      </c>
      <c r="AT7">
        <v>0.84</v>
      </c>
      <c r="AU7">
        <v>99.16</v>
      </c>
      <c r="AV7">
        <v>0.77</v>
      </c>
      <c r="AW7">
        <v>99.23</v>
      </c>
      <c r="AX7" s="24">
        <v>6.2600000000000003E-2</v>
      </c>
      <c r="AY7" s="46">
        <v>0.79200000000000004</v>
      </c>
      <c r="AZ7" s="24">
        <v>0.9373999999999999</v>
      </c>
      <c r="BA7" t="s">
        <v>76</v>
      </c>
      <c r="BB7" s="38">
        <v>1.5</v>
      </c>
      <c r="BJ7" s="24"/>
      <c r="BK7" s="46">
        <v>4.5309999999999997</v>
      </c>
      <c r="BL7" s="24">
        <v>0.86</v>
      </c>
      <c r="BM7" t="s">
        <v>76</v>
      </c>
      <c r="BN7" s="38">
        <f>BB7+BN$2</f>
        <v>2.75</v>
      </c>
      <c r="BV7" s="24"/>
      <c r="BW7" s="46">
        <v>2.3090000000000002</v>
      </c>
      <c r="BX7" s="24">
        <v>0.93599999999999994</v>
      </c>
      <c r="BY7" t="s">
        <v>76</v>
      </c>
      <c r="BZ7" s="38">
        <f>BN7+BZ$2</f>
        <v>4</v>
      </c>
      <c r="CH7" s="41">
        <v>6.0600000000000005</v>
      </c>
      <c r="CI7" s="24">
        <v>0.94</v>
      </c>
      <c r="CJ7" t="s">
        <v>76</v>
      </c>
      <c r="CK7" s="38">
        <f>BZ7+CK$2</f>
        <v>5.25</v>
      </c>
      <c r="CQ7" s="41">
        <v>3.3109999999999999</v>
      </c>
      <c r="CR7" s="24">
        <v>0.99</v>
      </c>
      <c r="CS7" t="s">
        <v>76</v>
      </c>
      <c r="CT7" s="38">
        <f>CK7+CT$2</f>
        <v>6.5</v>
      </c>
      <c r="DG7">
        <v>85</v>
      </c>
      <c r="DH7" s="24">
        <v>0.85</v>
      </c>
    </row>
    <row r="8" spans="1:112" x14ac:dyDescent="0.25">
      <c r="A8" t="s">
        <v>231</v>
      </c>
      <c r="B8" t="s">
        <v>225</v>
      </c>
      <c r="C8" t="s">
        <v>226</v>
      </c>
      <c r="D8">
        <v>11.5</v>
      </c>
      <c r="E8">
        <v>83.7</v>
      </c>
      <c r="F8">
        <v>0.8</v>
      </c>
      <c r="G8">
        <v>3.5</v>
      </c>
      <c r="H8">
        <f t="shared" si="0"/>
        <v>99.5</v>
      </c>
      <c r="I8">
        <f t="shared" si="1"/>
        <v>11.557788944723619</v>
      </c>
      <c r="J8">
        <f t="shared" si="2"/>
        <v>84.120603015075375</v>
      </c>
      <c r="K8">
        <f t="shared" si="3"/>
        <v>4.3216080402010046</v>
      </c>
      <c r="L8" s="9">
        <f t="shared" si="4"/>
        <v>100</v>
      </c>
      <c r="N8" t="s">
        <v>228</v>
      </c>
      <c r="O8">
        <v>3</v>
      </c>
      <c r="P8">
        <v>94.4</v>
      </c>
      <c r="Q8">
        <v>0.7</v>
      </c>
      <c r="R8">
        <v>1.7</v>
      </c>
      <c r="S8">
        <v>99.800000000000011</v>
      </c>
      <c r="T8">
        <v>3.0060120240480956</v>
      </c>
      <c r="U8">
        <v>94.589178356713418</v>
      </c>
      <c r="V8">
        <v>2.4048096192384767</v>
      </c>
      <c r="Y8" s="24">
        <v>0.96938775510204078</v>
      </c>
      <c r="Z8" s="24">
        <v>0</v>
      </c>
      <c r="AA8" s="24">
        <v>3.0612244897959183E-2</v>
      </c>
      <c r="AC8" s="24">
        <v>0.96941896024464824</v>
      </c>
      <c r="AD8" s="24">
        <v>0</v>
      </c>
      <c r="AE8" s="24">
        <v>3.0581039755351681E-2</v>
      </c>
      <c r="AG8" s="30">
        <v>91.5</v>
      </c>
      <c r="AH8" s="31">
        <v>4.5</v>
      </c>
      <c r="AI8" s="32">
        <v>4</v>
      </c>
      <c r="AJ8" s="33">
        <v>5</v>
      </c>
      <c r="AK8" s="34"/>
      <c r="AL8" s="34">
        <v>6.5</v>
      </c>
      <c r="AM8" s="34">
        <v>3.4641016151377544</v>
      </c>
      <c r="AN8" s="11" t="s">
        <v>268</v>
      </c>
      <c r="AR8">
        <v>0.89</v>
      </c>
      <c r="AS8">
        <v>99.11</v>
      </c>
      <c r="AT8">
        <v>0.92</v>
      </c>
      <c r="AU8">
        <v>99.08</v>
      </c>
      <c r="AV8">
        <v>0.5</v>
      </c>
      <c r="AW8">
        <v>99.5</v>
      </c>
      <c r="AX8" s="24">
        <v>8.8766666666666674E-2</v>
      </c>
      <c r="AY8" s="46">
        <v>0.80600000000000005</v>
      </c>
      <c r="AZ8" s="24">
        <v>0.90890000000000004</v>
      </c>
      <c r="BA8" t="s">
        <v>78</v>
      </c>
      <c r="BB8" s="39">
        <f>_xlfn.QUARTILE.EXC(AZ5:AZ200,3)</f>
        <v>0.98970000000000002</v>
      </c>
      <c r="BJ8" s="24"/>
      <c r="BK8" s="46">
        <v>4.7160000000000002</v>
      </c>
      <c r="BL8" s="24">
        <v>0.86299999999999999</v>
      </c>
      <c r="BM8" t="s">
        <v>78</v>
      </c>
      <c r="BN8" s="39">
        <f>_xlfn.QUARTILE.EXC(BL5:BL199,3)</f>
        <v>0.9664999999999998</v>
      </c>
      <c r="BV8" s="24"/>
      <c r="BW8" s="46">
        <v>2.19</v>
      </c>
      <c r="BX8" s="24">
        <v>0.94200000000000006</v>
      </c>
      <c r="BY8" t="s">
        <v>78</v>
      </c>
      <c r="BZ8" s="39">
        <f>_xlfn.QUARTILE.EXC(BX5:BX199,3)</f>
        <v>0.98925000000000007</v>
      </c>
      <c r="CH8" s="41">
        <v>5.7919999999999998</v>
      </c>
      <c r="CI8" s="24">
        <v>0.92400000000000004</v>
      </c>
      <c r="CJ8" t="s">
        <v>78</v>
      </c>
      <c r="CK8" s="39">
        <f>_xlfn.QUARTILE.EXC(CI5:CI199,3)</f>
        <v>0.94674999999999998</v>
      </c>
      <c r="CQ8" s="41">
        <v>3.653</v>
      </c>
      <c r="CR8" s="24">
        <v>0.98599999999999999</v>
      </c>
      <c r="CS8" t="s">
        <v>78</v>
      </c>
      <c r="CT8" s="39">
        <f>_xlfn.QUARTILE.EXC(CR5:CR199,3)</f>
        <v>0.98124999999999996</v>
      </c>
      <c r="DG8">
        <v>91</v>
      </c>
      <c r="DH8" s="24">
        <v>0.91</v>
      </c>
    </row>
    <row r="9" spans="1:112" x14ac:dyDescent="0.25">
      <c r="A9" t="s">
        <v>229</v>
      </c>
      <c r="B9" t="s">
        <v>219</v>
      </c>
      <c r="C9" t="s">
        <v>230</v>
      </c>
      <c r="D9">
        <v>3.2</v>
      </c>
      <c r="E9">
        <v>90.1</v>
      </c>
      <c r="F9">
        <v>0.8</v>
      </c>
      <c r="G9">
        <v>5.7</v>
      </c>
      <c r="H9">
        <f t="shared" si="0"/>
        <v>99.8</v>
      </c>
      <c r="I9">
        <f t="shared" si="1"/>
        <v>3.2064128256513027</v>
      </c>
      <c r="J9">
        <f t="shared" si="2"/>
        <v>90.280561122244478</v>
      </c>
      <c r="K9">
        <f t="shared" si="3"/>
        <v>6.513026052104208</v>
      </c>
      <c r="L9" s="9">
        <f t="shared" si="4"/>
        <v>99.999999999999986</v>
      </c>
      <c r="N9" t="s">
        <v>245</v>
      </c>
      <c r="O9">
        <v>0.2</v>
      </c>
      <c r="P9">
        <v>96.7</v>
      </c>
      <c r="Q9">
        <v>2.7</v>
      </c>
      <c r="R9">
        <v>0.4</v>
      </c>
      <c r="S9">
        <v>100.00000000000001</v>
      </c>
      <c r="T9">
        <v>0.19999999999999996</v>
      </c>
      <c r="U9">
        <v>96.699999999999974</v>
      </c>
      <c r="V9">
        <v>3.0999999999999992</v>
      </c>
      <c r="Y9" s="24">
        <v>0.95918367346938782</v>
      </c>
      <c r="Z9" s="24">
        <v>0</v>
      </c>
      <c r="AA9" s="24">
        <v>4.0816326530612249E-2</v>
      </c>
      <c r="AC9" s="24">
        <v>0.97</v>
      </c>
      <c r="AD9" s="24">
        <v>0</v>
      </c>
      <c r="AE9" s="24">
        <v>0.03</v>
      </c>
      <c r="AG9" s="30">
        <v>91</v>
      </c>
      <c r="AH9" s="31">
        <v>0.5</v>
      </c>
      <c r="AI9" s="32">
        <v>8.5</v>
      </c>
      <c r="AJ9" s="33">
        <v>7</v>
      </c>
      <c r="AK9" s="34"/>
      <c r="AL9" s="34">
        <v>4.75</v>
      </c>
      <c r="AM9" s="34">
        <v>7.3612159321677284</v>
      </c>
      <c r="AN9" s="11" t="s">
        <v>268</v>
      </c>
      <c r="AR9">
        <v>6.26</v>
      </c>
      <c r="AS9">
        <v>93.74</v>
      </c>
      <c r="AV9">
        <v>1.21</v>
      </c>
      <c r="AW9">
        <v>98.79</v>
      </c>
      <c r="AX9" s="24">
        <v>3.4700000000000002E-2</v>
      </c>
      <c r="AY9" s="46">
        <v>0.72699999999999998</v>
      </c>
      <c r="AZ9" s="24">
        <v>0.96530000000000005</v>
      </c>
      <c r="BA9" t="s">
        <v>80</v>
      </c>
      <c r="BB9" s="39">
        <f>MEDIAN(AZ5:AZ200)</f>
        <v>0.98072244897959193</v>
      </c>
      <c r="BJ9" s="24"/>
      <c r="BK9" s="46">
        <v>4.6539999999999999</v>
      </c>
      <c r="BL9" s="24">
        <v>0.87</v>
      </c>
      <c r="BM9" t="s">
        <v>80</v>
      </c>
      <c r="BN9" s="39">
        <f>MEDIAN(BL5:BL199)</f>
        <v>0.92239603960396033</v>
      </c>
      <c r="BV9" s="24"/>
      <c r="BW9" s="46">
        <v>2.0579999999999998</v>
      </c>
      <c r="BX9" s="24">
        <v>0.95599999999999996</v>
      </c>
      <c r="BY9" t="s">
        <v>80</v>
      </c>
      <c r="BZ9" s="39">
        <f>MEDIAN(BX5:BX199)</f>
        <v>0.97300000000000009</v>
      </c>
      <c r="CH9" s="41">
        <v>6.2279999999999998</v>
      </c>
      <c r="CI9" s="24">
        <v>0.91500000000000004</v>
      </c>
      <c r="CJ9" t="s">
        <v>80</v>
      </c>
      <c r="CK9" s="39">
        <f>MEDIAN(CI5:CI199)</f>
        <v>0.91949999999999998</v>
      </c>
      <c r="CQ9" s="41">
        <v>3.577</v>
      </c>
      <c r="CR9" s="24">
        <v>0.98299999999999998</v>
      </c>
      <c r="CS9" t="s">
        <v>80</v>
      </c>
      <c r="CT9" s="39">
        <f>MEDIAN(CR5:CR199)</f>
        <v>0.96599999999999997</v>
      </c>
      <c r="DG9">
        <v>97</v>
      </c>
      <c r="DH9" s="24">
        <v>0.97</v>
      </c>
    </row>
    <row r="10" spans="1:112" x14ac:dyDescent="0.25">
      <c r="A10" t="s">
        <v>235</v>
      </c>
      <c r="B10" t="s">
        <v>219</v>
      </c>
      <c r="C10" t="s">
        <v>236</v>
      </c>
      <c r="D10">
        <v>8.6999999999999993</v>
      </c>
      <c r="E10">
        <v>90.7</v>
      </c>
      <c r="F10">
        <v>0.4</v>
      </c>
      <c r="G10">
        <v>0.3</v>
      </c>
      <c r="H10">
        <f t="shared" si="0"/>
        <v>100.10000000000001</v>
      </c>
      <c r="I10">
        <f t="shared" si="1"/>
        <v>8.6913086913086897</v>
      </c>
      <c r="J10">
        <f t="shared" si="2"/>
        <v>90.609390609390601</v>
      </c>
      <c r="K10">
        <f t="shared" si="3"/>
        <v>0.69930069930069916</v>
      </c>
      <c r="L10" s="9">
        <f t="shared" si="4"/>
        <v>99.999999999999986</v>
      </c>
      <c r="N10" t="s">
        <v>220</v>
      </c>
      <c r="O10">
        <v>0.4</v>
      </c>
      <c r="P10">
        <v>97.9</v>
      </c>
      <c r="Q10">
        <v>0.5</v>
      </c>
      <c r="R10">
        <v>1.2</v>
      </c>
      <c r="S10">
        <v>100.00000000000001</v>
      </c>
      <c r="T10">
        <v>0.39999999999999991</v>
      </c>
      <c r="U10">
        <v>97.899999999999977</v>
      </c>
      <c r="V10">
        <v>1.6999999999999995</v>
      </c>
      <c r="Y10" s="24">
        <v>0.9494949494949495</v>
      </c>
      <c r="Z10" s="24">
        <v>0</v>
      </c>
      <c r="AA10" s="24">
        <v>5.0505050505050504E-2</v>
      </c>
      <c r="AC10" s="24">
        <v>0.92400000000000004</v>
      </c>
      <c r="AD10" s="24">
        <v>6.4000000000000001E-2</v>
      </c>
      <c r="AE10" s="24">
        <v>1.2E-2</v>
      </c>
      <c r="AG10" s="30">
        <v>87.1</v>
      </c>
      <c r="AH10" s="31">
        <v>9.4</v>
      </c>
      <c r="AI10" s="32">
        <v>3.5</v>
      </c>
      <c r="AJ10" s="33">
        <v>8</v>
      </c>
      <c r="AK10" s="34"/>
      <c r="AL10" s="34">
        <v>11.15</v>
      </c>
      <c r="AM10" s="34">
        <v>3.0310889132455352</v>
      </c>
      <c r="AN10" s="11" t="s">
        <v>268</v>
      </c>
      <c r="AR10">
        <v>2.2200000000000002</v>
      </c>
      <c r="AS10">
        <v>97.78</v>
      </c>
      <c r="AV10">
        <v>1.46</v>
      </c>
      <c r="AW10">
        <v>98.54</v>
      </c>
      <c r="AX10" s="24">
        <v>3.2000000000000001E-2</v>
      </c>
      <c r="AY10" s="46">
        <v>0.78600000000000003</v>
      </c>
      <c r="AZ10" s="24">
        <v>0.96810000000000007</v>
      </c>
      <c r="BA10" t="s">
        <v>82</v>
      </c>
      <c r="BB10" s="39">
        <f>_xlfn.QUARTILE.EXC(AZ5:AZ200,1)</f>
        <v>0.96547857142857141</v>
      </c>
      <c r="BJ10" s="24"/>
      <c r="BK10" s="46">
        <v>4.9489999999999998</v>
      </c>
      <c r="BL10" s="24">
        <v>0.87</v>
      </c>
      <c r="BM10" t="s">
        <v>82</v>
      </c>
      <c r="BN10" s="39">
        <f>_xlfn.QUARTILE.EXC(BL5:BL199,1)</f>
        <v>0.89250000000000007</v>
      </c>
      <c r="BV10" s="24"/>
      <c r="BW10" s="46">
        <v>2.468</v>
      </c>
      <c r="BX10" s="24">
        <v>0.94400000000000006</v>
      </c>
      <c r="BY10" t="s">
        <v>82</v>
      </c>
      <c r="BZ10" s="39">
        <f>_xlfn.QUARTILE.EXC(BX5:BX199,1)</f>
        <v>0.9405</v>
      </c>
      <c r="CH10" s="41">
        <v>6.2389999999999999</v>
      </c>
      <c r="CI10" s="24">
        <v>0.91</v>
      </c>
      <c r="CJ10" t="s">
        <v>82</v>
      </c>
      <c r="CK10" s="39">
        <f>_xlfn.QUARTILE.EXC(CI5:CI199,1)</f>
        <v>0.86499999999999999</v>
      </c>
      <c r="CQ10" s="41">
        <v>3.734</v>
      </c>
      <c r="CR10" s="24">
        <v>0.97599999999999998</v>
      </c>
      <c r="CS10" t="s">
        <v>82</v>
      </c>
      <c r="CT10" s="39">
        <f>_xlfn.QUARTILE.EXC(CR5:CR199,1)</f>
        <v>0.95</v>
      </c>
      <c r="DG10">
        <v>97.3</v>
      </c>
      <c r="DH10" s="24">
        <v>0.97299999999999998</v>
      </c>
    </row>
    <row r="11" spans="1:112" x14ac:dyDescent="0.25">
      <c r="A11" t="s">
        <v>222</v>
      </c>
      <c r="B11" t="s">
        <v>219</v>
      </c>
      <c r="C11" t="s">
        <v>223</v>
      </c>
      <c r="D11">
        <v>5.6</v>
      </c>
      <c r="E11">
        <v>93.6</v>
      </c>
      <c r="F11">
        <v>0.3</v>
      </c>
      <c r="G11">
        <v>0.2</v>
      </c>
      <c r="H11">
        <f t="shared" si="0"/>
        <v>99.699999999999989</v>
      </c>
      <c r="I11">
        <f t="shared" si="1"/>
        <v>5.6168505516549656</v>
      </c>
      <c r="J11">
        <f t="shared" si="2"/>
        <v>93.881644934804413</v>
      </c>
      <c r="K11">
        <f t="shared" si="3"/>
        <v>0.50150451354062198</v>
      </c>
      <c r="L11" s="9">
        <f t="shared" si="4"/>
        <v>100</v>
      </c>
      <c r="N11" t="s">
        <v>239</v>
      </c>
      <c r="O11">
        <v>0.7</v>
      </c>
      <c r="P11">
        <v>98.6</v>
      </c>
      <c r="Q11">
        <v>0.5</v>
      </c>
      <c r="R11">
        <v>0.2</v>
      </c>
      <c r="S11">
        <v>100</v>
      </c>
      <c r="T11">
        <v>0.7</v>
      </c>
      <c r="U11">
        <v>98.6</v>
      </c>
      <c r="V11">
        <v>0.7</v>
      </c>
      <c r="Y11" s="24">
        <v>0.75757575757575768</v>
      </c>
      <c r="Z11" s="24">
        <v>0.16161616161616163</v>
      </c>
      <c r="AA11" s="24">
        <v>8.0808080808080815E-2</v>
      </c>
      <c r="AC11" s="24">
        <v>0.94900000000000007</v>
      </c>
      <c r="AD11" s="24">
        <v>3.7999999999999999E-2</v>
      </c>
      <c r="AE11" s="24">
        <v>1.3000000000000001E-2</v>
      </c>
      <c r="AG11" s="30">
        <v>86.3</v>
      </c>
      <c r="AH11" s="31">
        <v>10.7</v>
      </c>
      <c r="AI11" s="32">
        <v>3</v>
      </c>
      <c r="AJ11" s="33">
        <v>9</v>
      </c>
      <c r="AK11" s="34"/>
      <c r="AL11" s="34">
        <v>12.2</v>
      </c>
      <c r="AM11" s="34">
        <v>2.598076211353316</v>
      </c>
      <c r="AN11" s="11" t="s">
        <v>268</v>
      </c>
      <c r="AR11">
        <v>3.47</v>
      </c>
      <c r="AS11">
        <v>96.53</v>
      </c>
      <c r="AV11">
        <v>1.34</v>
      </c>
      <c r="AW11">
        <v>98.66</v>
      </c>
      <c r="AX11" s="24">
        <v>2.2200000000000001E-2</v>
      </c>
      <c r="AY11" s="46">
        <v>0.93300000000000005</v>
      </c>
      <c r="AZ11" s="24">
        <v>0.9778</v>
      </c>
      <c r="BA11" t="s">
        <v>84</v>
      </c>
      <c r="BB11" s="40">
        <f>BB8-BB10</f>
        <v>2.4221428571428616E-2</v>
      </c>
      <c r="BJ11" s="24"/>
      <c r="BK11" s="46">
        <v>5.1050000000000004</v>
      </c>
      <c r="BL11" s="24">
        <v>0.87</v>
      </c>
      <c r="BM11" t="s">
        <v>84</v>
      </c>
      <c r="BN11" s="40">
        <f>BN8-BN10</f>
        <v>7.3999999999999733E-2</v>
      </c>
      <c r="BV11" s="24"/>
      <c r="BW11" s="46">
        <v>2.46</v>
      </c>
      <c r="BX11" s="24">
        <v>0.96700000000000008</v>
      </c>
      <c r="BY11" t="s">
        <v>84</v>
      </c>
      <c r="BZ11" s="40">
        <f>BZ8-BZ10</f>
        <v>4.8750000000000071E-2</v>
      </c>
      <c r="CH11" s="41">
        <v>6.0750000000000002</v>
      </c>
      <c r="CI11" s="24">
        <v>0.871</v>
      </c>
      <c r="CJ11" t="s">
        <v>84</v>
      </c>
      <c r="CK11" s="40">
        <f>CK8-CK10</f>
        <v>8.1749999999999989E-2</v>
      </c>
      <c r="CQ11" s="41">
        <v>3.6859999999999999</v>
      </c>
      <c r="CR11" s="24">
        <v>0.97299999999999998</v>
      </c>
      <c r="CS11" t="s">
        <v>84</v>
      </c>
      <c r="CT11" s="40">
        <f>CT8-CT10</f>
        <v>3.125E-2</v>
      </c>
      <c r="DG11">
        <v>95.9</v>
      </c>
      <c r="DH11" s="24">
        <v>0.95900000000000007</v>
      </c>
    </row>
    <row r="12" spans="1:112" x14ac:dyDescent="0.25">
      <c r="A12" t="s">
        <v>218</v>
      </c>
      <c r="B12" t="s">
        <v>219</v>
      </c>
      <c r="C12" t="s">
        <v>220</v>
      </c>
      <c r="D12">
        <v>0.8</v>
      </c>
      <c r="E12">
        <v>94.2</v>
      </c>
      <c r="F12">
        <v>2</v>
      </c>
      <c r="G12">
        <v>2.9</v>
      </c>
      <c r="H12">
        <f t="shared" si="0"/>
        <v>99.9</v>
      </c>
      <c r="I12">
        <f t="shared" si="1"/>
        <v>0.80080080080080074</v>
      </c>
      <c r="J12">
        <f t="shared" si="2"/>
        <v>94.294294294294289</v>
      </c>
      <c r="K12">
        <f t="shared" si="3"/>
        <v>4.9049049049049049</v>
      </c>
      <c r="L12" s="9">
        <f t="shared" si="4"/>
        <v>100</v>
      </c>
      <c r="N12" t="s">
        <v>253</v>
      </c>
      <c r="O12">
        <v>0.6</v>
      </c>
      <c r="P12">
        <v>98.8</v>
      </c>
      <c r="Q12">
        <v>0.2</v>
      </c>
      <c r="R12">
        <v>0.3</v>
      </c>
      <c r="S12">
        <v>99.899999999999991</v>
      </c>
      <c r="T12">
        <v>0.60060060060060061</v>
      </c>
      <c r="U12">
        <v>98.898898898898906</v>
      </c>
      <c r="V12">
        <v>0.50050050050050054</v>
      </c>
      <c r="Y12" s="24">
        <v>0.8315217391304347</v>
      </c>
      <c r="Z12" s="24">
        <v>2.1739130434782609E-3</v>
      </c>
      <c r="AA12" s="24">
        <v>0.16630434782608694</v>
      </c>
      <c r="AC12" s="24">
        <v>0.94</v>
      </c>
      <c r="AD12" s="24">
        <v>0</v>
      </c>
      <c r="AE12" s="24">
        <v>0.06</v>
      </c>
      <c r="AG12" s="30">
        <v>83.8</v>
      </c>
      <c r="AH12" s="31">
        <v>15.7</v>
      </c>
      <c r="AI12" s="32">
        <v>0.5</v>
      </c>
      <c r="AJ12" s="33">
        <v>13</v>
      </c>
      <c r="AK12" s="34"/>
      <c r="AL12" s="34">
        <v>15.95</v>
      </c>
      <c r="AM12" s="34">
        <v>0.4330127018922193</v>
      </c>
      <c r="AN12" s="11" t="s">
        <v>268</v>
      </c>
      <c r="AP12" s="1">
        <f>AVERAGE(AP5:AP11)</f>
        <v>15.574999999999999</v>
      </c>
      <c r="AQ12" s="1">
        <f t="shared" ref="AQ12:AW12" si="5">AVERAGE(AQ5:AQ11)</f>
        <v>84.425000000000011</v>
      </c>
      <c r="AR12" s="1">
        <f t="shared" si="5"/>
        <v>4.6716666666666669</v>
      </c>
      <c r="AS12" s="1">
        <f t="shared" si="5"/>
        <v>95.211666666666659</v>
      </c>
      <c r="AT12" s="1">
        <f t="shared" si="5"/>
        <v>1.73</v>
      </c>
      <c r="AU12" s="1">
        <f t="shared" si="5"/>
        <v>98.222499999999997</v>
      </c>
      <c r="AV12" s="1">
        <f t="shared" si="5"/>
        <v>1.19</v>
      </c>
      <c r="AW12" s="1">
        <f t="shared" si="5"/>
        <v>98.809999999999988</v>
      </c>
      <c r="AX12" s="24">
        <v>1.9599999999999999E-2</v>
      </c>
      <c r="AY12" s="46">
        <v>0.98499999999999999</v>
      </c>
      <c r="AZ12" s="24">
        <v>0.97840000000000005</v>
      </c>
      <c r="BA12" t="s">
        <v>86</v>
      </c>
      <c r="BB12" s="40">
        <f>BB8+(1.5*BB11)</f>
        <v>1.0260321428571428</v>
      </c>
      <c r="BC12" s="41">
        <f>IF(BB17&gt;BB12,BB12,BB17)</f>
        <v>0.995</v>
      </c>
      <c r="BJ12" s="24"/>
      <c r="BK12" s="46">
        <v>4.8120000000000003</v>
      </c>
      <c r="BL12" s="24">
        <v>0.871</v>
      </c>
      <c r="BM12" t="s">
        <v>86</v>
      </c>
      <c r="BN12" s="40">
        <f>BN8+(1.5*BN11)</f>
        <v>1.0774999999999995</v>
      </c>
      <c r="BO12" s="41">
        <f>IF(BN17&gt;BN12,BN12,BN17)</f>
        <v>0.99299299299299293</v>
      </c>
      <c r="BV12" s="24"/>
      <c r="BW12" s="46">
        <v>2.4689999999999999</v>
      </c>
      <c r="BX12" s="24">
        <v>0.97900000000000009</v>
      </c>
      <c r="BY12" t="s">
        <v>86</v>
      </c>
      <c r="BZ12" s="40">
        <f>BZ8+(1.5*BZ11)</f>
        <v>1.0623750000000003</v>
      </c>
      <c r="CA12" s="41">
        <f>IF(BZ17&gt;BZ12,BZ12,BZ17)</f>
        <v>0.99199999999999999</v>
      </c>
      <c r="CH12" s="41">
        <v>5.8340000000000005</v>
      </c>
      <c r="CI12" s="24">
        <v>0.86299999999999999</v>
      </c>
      <c r="CJ12" t="s">
        <v>86</v>
      </c>
      <c r="CK12" s="40">
        <f>CK8+(1.5*CK11)</f>
        <v>1.069375</v>
      </c>
      <c r="CL12" s="41">
        <f>IF(CK17&gt;CK12,CK12,CK17)</f>
        <v>0.98</v>
      </c>
      <c r="CQ12" s="41">
        <v>3.5609999999999999</v>
      </c>
      <c r="CR12" s="24">
        <v>0.97299999999999998</v>
      </c>
      <c r="CS12" t="s">
        <v>86</v>
      </c>
      <c r="CT12" s="40">
        <f>CT8+(1.5*CT11)</f>
        <v>1.028125</v>
      </c>
      <c r="CU12" s="41">
        <f>IF(CT17&gt;CT12,CT12,CT17)</f>
        <v>0.99299999999999999</v>
      </c>
      <c r="DG12">
        <v>77.900000000000006</v>
      </c>
      <c r="DH12" s="24">
        <v>0.77900000000000003</v>
      </c>
    </row>
    <row r="13" spans="1:112" x14ac:dyDescent="0.25">
      <c r="A13" t="s">
        <v>255</v>
      </c>
      <c r="B13" t="s">
        <v>219</v>
      </c>
      <c r="C13" t="s">
        <v>256</v>
      </c>
      <c r="D13">
        <v>2</v>
      </c>
      <c r="E13">
        <v>95.6</v>
      </c>
      <c r="F13">
        <v>3.5</v>
      </c>
      <c r="G13">
        <v>0</v>
      </c>
      <c r="H13">
        <f t="shared" si="0"/>
        <v>101.1</v>
      </c>
      <c r="I13">
        <f t="shared" si="1"/>
        <v>1.9782393669634029</v>
      </c>
      <c r="J13">
        <f t="shared" si="2"/>
        <v>94.559841740850644</v>
      </c>
      <c r="K13">
        <f t="shared" si="3"/>
        <v>3.4619188921859547</v>
      </c>
      <c r="L13" s="9">
        <f t="shared" si="4"/>
        <v>100</v>
      </c>
      <c r="N13" t="s">
        <v>249</v>
      </c>
      <c r="O13">
        <v>0.2</v>
      </c>
      <c r="P13">
        <v>98.9</v>
      </c>
      <c r="Q13">
        <v>0.6</v>
      </c>
      <c r="R13">
        <v>0.3</v>
      </c>
      <c r="S13">
        <v>100</v>
      </c>
      <c r="T13">
        <v>0.2</v>
      </c>
      <c r="U13">
        <v>98.9</v>
      </c>
      <c r="V13">
        <v>0.89999999999999991</v>
      </c>
      <c r="Y13" s="24">
        <v>0.85</v>
      </c>
      <c r="Z13" s="24">
        <v>0</v>
      </c>
      <c r="AA13" s="24">
        <v>0.15</v>
      </c>
      <c r="AC13" s="24">
        <v>0.91500000000000004</v>
      </c>
      <c r="AD13" s="24">
        <v>4.4999999999999998E-2</v>
      </c>
      <c r="AE13" s="24">
        <v>0.04</v>
      </c>
      <c r="AG13" s="30">
        <v>83.3</v>
      </c>
      <c r="AH13" s="31">
        <v>15.3</v>
      </c>
      <c r="AI13" s="32">
        <v>1.4</v>
      </c>
      <c r="AJ13" s="33">
        <v>14</v>
      </c>
      <c r="AK13" s="34"/>
      <c r="AL13" s="34">
        <v>16</v>
      </c>
      <c r="AM13" s="34">
        <v>1.2124355652982139</v>
      </c>
      <c r="AN13" s="11" t="s">
        <v>268</v>
      </c>
      <c r="AX13" s="24">
        <v>1.9799999999999998E-2</v>
      </c>
      <c r="AY13" s="46">
        <v>0.65100000000000002</v>
      </c>
      <c r="AZ13" s="24">
        <v>0.98019999999999996</v>
      </c>
      <c r="BA13" t="s">
        <v>88</v>
      </c>
      <c r="BB13" s="40">
        <f>BB10-(1.5*BB11)</f>
        <v>0.92914642857142848</v>
      </c>
      <c r="BC13" s="41">
        <f>IF(BB18&lt;BB13,BB18,BB13)</f>
        <v>0.8609</v>
      </c>
      <c r="BJ13" s="24"/>
      <c r="BK13" s="46">
        <v>4.923</v>
      </c>
      <c r="BL13" s="24">
        <v>0.88</v>
      </c>
      <c r="BM13" t="s">
        <v>88</v>
      </c>
      <c r="BN13" s="40">
        <f>BN10-(1.5*BN11)</f>
        <v>0.78150000000000053</v>
      </c>
      <c r="BO13" s="41">
        <f>IF(BN18&gt;BN13,BN18,BN13)</f>
        <v>0.8315217391304347</v>
      </c>
      <c r="BV13" s="24"/>
      <c r="BW13" s="46">
        <v>2.359</v>
      </c>
      <c r="BX13" s="24">
        <v>0.98599999999999999</v>
      </c>
      <c r="BY13" t="s">
        <v>88</v>
      </c>
      <c r="BZ13" s="40">
        <f>BZ10-(1.5*BZ11)</f>
        <v>0.8673749999999999</v>
      </c>
      <c r="CA13" s="41">
        <f>IF(BZ18&gt;BZ13,BZ18,BZ13)</f>
        <v>0.90099999999999991</v>
      </c>
      <c r="CH13" s="41">
        <v>6.0380000000000003</v>
      </c>
      <c r="CI13" s="24">
        <v>0.83799999999999997</v>
      </c>
      <c r="CJ13" t="s">
        <v>88</v>
      </c>
      <c r="CK13" s="40">
        <f>CK10-(1.5*CK11)</f>
        <v>0.74237500000000001</v>
      </c>
      <c r="CL13" s="41">
        <f>IF(CK18&gt;CK13,CK18,CK13)</f>
        <v>0.83299999999999996</v>
      </c>
      <c r="CQ13" s="41">
        <v>3.645</v>
      </c>
      <c r="CR13" s="24">
        <v>0.97199999999999998</v>
      </c>
      <c r="CS13" t="s">
        <v>88</v>
      </c>
      <c r="CT13" s="40">
        <f>CT10-(1.5*CT11)</f>
        <v>0.90312499999999996</v>
      </c>
      <c r="CU13" s="41">
        <f>IF(CT18&gt;CT13,CT13,CT18)</f>
        <v>0.85</v>
      </c>
      <c r="DG13">
        <v>80.3</v>
      </c>
      <c r="DH13" s="24">
        <v>0.80299999999999994</v>
      </c>
    </row>
    <row r="14" spans="1:112" x14ac:dyDescent="0.25">
      <c r="A14" t="s">
        <v>227</v>
      </c>
      <c r="B14" t="s">
        <v>219</v>
      </c>
      <c r="C14" t="s">
        <v>228</v>
      </c>
      <c r="D14">
        <v>3</v>
      </c>
      <c r="E14">
        <v>94.4</v>
      </c>
      <c r="F14">
        <v>0.7</v>
      </c>
      <c r="G14">
        <v>1.7</v>
      </c>
      <c r="H14">
        <f t="shared" si="0"/>
        <v>99.800000000000011</v>
      </c>
      <c r="I14">
        <f t="shared" si="1"/>
        <v>3.0060120240480956</v>
      </c>
      <c r="J14">
        <f t="shared" si="2"/>
        <v>94.589178356713418</v>
      </c>
      <c r="K14">
        <f t="shared" si="3"/>
        <v>2.4048096192384767</v>
      </c>
      <c r="L14" s="9">
        <f t="shared" si="4"/>
        <v>99.999999999999986</v>
      </c>
      <c r="N14" t="s">
        <v>251</v>
      </c>
      <c r="O14">
        <v>0.3</v>
      </c>
      <c r="P14">
        <v>99</v>
      </c>
      <c r="Q14">
        <v>0.4</v>
      </c>
      <c r="R14">
        <v>0.2</v>
      </c>
      <c r="S14">
        <v>99.9</v>
      </c>
      <c r="T14">
        <v>0.30030030030030025</v>
      </c>
      <c r="U14">
        <v>99.099099099099092</v>
      </c>
      <c r="V14">
        <v>0.60060060060060061</v>
      </c>
      <c r="Y14" s="24">
        <v>0.87</v>
      </c>
      <c r="Z14" s="24">
        <v>0</v>
      </c>
      <c r="AA14" s="24">
        <v>0.13</v>
      </c>
      <c r="AC14" s="24">
        <v>0.96499999999999997</v>
      </c>
      <c r="AD14" s="24">
        <v>0</v>
      </c>
      <c r="AE14" s="24">
        <v>3.5000000000000003E-2</v>
      </c>
      <c r="AG14" s="30">
        <v>80.8</v>
      </c>
      <c r="AH14" s="31">
        <v>18.8</v>
      </c>
      <c r="AI14" s="32">
        <v>0.4</v>
      </c>
      <c r="AJ14" s="33">
        <v>15</v>
      </c>
      <c r="AK14" s="34"/>
      <c r="AL14" s="34">
        <v>19</v>
      </c>
      <c r="AM14" s="34">
        <v>0.34641016151377546</v>
      </c>
      <c r="AN14" s="11" t="s">
        <v>268</v>
      </c>
      <c r="AX14" s="24">
        <v>1.9099999999999999E-2</v>
      </c>
      <c r="AY14" s="46">
        <v>0.82600000000000007</v>
      </c>
      <c r="AZ14" s="24">
        <v>0.98089999999999999</v>
      </c>
      <c r="BA14" t="s">
        <v>90</v>
      </c>
      <c r="BB14" s="40">
        <f>BB9+(1.57*(BB11/(BB16^0.5)))</f>
        <v>0.98902076097452551</v>
      </c>
      <c r="BJ14" s="24"/>
      <c r="BK14" s="46">
        <v>4.3630000000000004</v>
      </c>
      <c r="BL14" s="24">
        <v>0.88</v>
      </c>
      <c r="BM14" t="s">
        <v>90</v>
      </c>
      <c r="BN14" s="40">
        <f>BN9+(1.57*(BN11/(BN16^0.5)))</f>
        <v>0.93916517817257295</v>
      </c>
      <c r="BV14" s="24"/>
      <c r="BW14" s="46">
        <v>2.25</v>
      </c>
      <c r="BX14" s="24">
        <v>0.98799999999999999</v>
      </c>
      <c r="BY14" t="s">
        <v>90</v>
      </c>
      <c r="BZ14" s="40">
        <f>BZ9+(1.57*(BZ11/(BZ16^0.5)))</f>
        <v>0.99345550730287235</v>
      </c>
      <c r="CH14" s="41">
        <v>6.1370000000000005</v>
      </c>
      <c r="CI14" s="24">
        <v>0.83299999999999996</v>
      </c>
      <c r="CJ14" t="s">
        <v>90</v>
      </c>
      <c r="CK14" s="40">
        <f>CK9+(1.57*(CK11/(CK16^0.5)))</f>
        <v>0.95158687499999994</v>
      </c>
      <c r="CQ14" s="41">
        <v>3.5449999999999999</v>
      </c>
      <c r="CR14" s="24">
        <v>0.97</v>
      </c>
      <c r="CS14" t="s">
        <v>90</v>
      </c>
      <c r="CT14" s="40">
        <f>CT9+(1.57*(CT11/(CT16^0.5)))</f>
        <v>0.97697070851460832</v>
      </c>
      <c r="DG14">
        <v>63.3</v>
      </c>
      <c r="DH14" s="24">
        <v>0.63300000000000001</v>
      </c>
    </row>
    <row r="15" spans="1:112" x14ac:dyDescent="0.25">
      <c r="A15" t="s">
        <v>244</v>
      </c>
      <c r="B15" t="s">
        <v>233</v>
      </c>
      <c r="C15" t="s">
        <v>245</v>
      </c>
      <c r="D15">
        <v>0.2</v>
      </c>
      <c r="E15">
        <v>96.7</v>
      </c>
      <c r="F15">
        <v>2.7</v>
      </c>
      <c r="G15">
        <v>0.4</v>
      </c>
      <c r="H15">
        <f t="shared" si="0"/>
        <v>100.00000000000001</v>
      </c>
      <c r="I15">
        <f t="shared" si="1"/>
        <v>0.19999999999999996</v>
      </c>
      <c r="J15">
        <f t="shared" si="2"/>
        <v>96.699999999999974</v>
      </c>
      <c r="K15">
        <f t="shared" si="3"/>
        <v>3.0999999999999992</v>
      </c>
      <c r="L15" s="9">
        <f t="shared" si="4"/>
        <v>99.999999999999972</v>
      </c>
      <c r="N15" t="s">
        <v>253</v>
      </c>
      <c r="O15">
        <v>0.3</v>
      </c>
      <c r="P15">
        <v>99.1</v>
      </c>
      <c r="Q15">
        <v>0.3</v>
      </c>
      <c r="R15">
        <v>0.3</v>
      </c>
      <c r="S15">
        <v>99.999999999999986</v>
      </c>
      <c r="T15">
        <v>0.30000000000000004</v>
      </c>
      <c r="U15">
        <v>99.100000000000009</v>
      </c>
      <c r="V15">
        <v>0.60000000000000009</v>
      </c>
      <c r="Y15" s="24">
        <v>0.90909090909090906</v>
      </c>
      <c r="Z15" s="24">
        <v>0</v>
      </c>
      <c r="AA15" s="24">
        <v>9.0909090909090912E-2</v>
      </c>
      <c r="AC15" s="24">
        <v>0.91</v>
      </c>
      <c r="AD15" s="24">
        <v>5.0000000000000001E-3</v>
      </c>
      <c r="AE15" s="24">
        <v>8.5000000000000006E-2</v>
      </c>
      <c r="AG15" s="30">
        <v>80</v>
      </c>
      <c r="AH15" s="31">
        <v>15</v>
      </c>
      <c r="AI15" s="32">
        <v>5</v>
      </c>
      <c r="AJ15" s="33">
        <v>16</v>
      </c>
      <c r="AK15" s="34"/>
      <c r="AL15" s="34">
        <v>17.5</v>
      </c>
      <c r="AM15" s="34">
        <v>4.3301270189221928</v>
      </c>
      <c r="AN15" s="11" t="s">
        <v>268</v>
      </c>
      <c r="AX15" s="24">
        <v>3.3738095238095241E-2</v>
      </c>
      <c r="AY15" s="46">
        <v>1.1679999999999999</v>
      </c>
      <c r="AZ15" s="24">
        <v>0.96565714285714288</v>
      </c>
      <c r="BA15" t="s">
        <v>92</v>
      </c>
      <c r="BB15" s="40">
        <f>BB9-(1.57*(BB11/(BB16^0.5)))</f>
        <v>0.97242413698465835</v>
      </c>
      <c r="BJ15" s="24"/>
      <c r="BK15" s="46">
        <v>4.9030000000000005</v>
      </c>
      <c r="BL15" s="24">
        <v>0.88</v>
      </c>
      <c r="BM15" t="s">
        <v>92</v>
      </c>
      <c r="BN15" s="40">
        <f>BN9-(1.57*(BN11/(BN16^0.5)))</f>
        <v>0.90562690103534771</v>
      </c>
      <c r="BV15" s="24"/>
      <c r="BW15" s="46">
        <v>1.954</v>
      </c>
      <c r="BX15" s="24">
        <v>0.9890000000000001</v>
      </c>
      <c r="BY15" t="s">
        <v>92</v>
      </c>
      <c r="BZ15" s="40">
        <f>BZ9-(1.57*(BZ11/(BZ16^0.5)))</f>
        <v>0.95254449269712782</v>
      </c>
      <c r="CH15" s="41">
        <v>6.0549999999999997</v>
      </c>
      <c r="CI15" s="24">
        <v>0.85</v>
      </c>
      <c r="CJ15" t="s">
        <v>92</v>
      </c>
      <c r="CK15" s="40">
        <f>CK9-(1.57*(CK11/(CK16^0.5)))</f>
        <v>0.88741312500000002</v>
      </c>
      <c r="CQ15" s="41">
        <v>3.5580000000000003</v>
      </c>
      <c r="CR15" s="24">
        <v>0.96200000000000008</v>
      </c>
      <c r="CS15" t="s">
        <v>92</v>
      </c>
      <c r="CT15" s="40">
        <f>CT9-(1.57*(CT11/(CT16^0.5)))</f>
        <v>0.95502929148539162</v>
      </c>
      <c r="DG15">
        <v>96.2</v>
      </c>
      <c r="DH15" s="24">
        <v>0.96200000000000008</v>
      </c>
    </row>
    <row r="16" spans="1:112" x14ac:dyDescent="0.25">
      <c r="A16" t="s">
        <v>221</v>
      </c>
      <c r="B16" t="s">
        <v>219</v>
      </c>
      <c r="C16" t="s">
        <v>220</v>
      </c>
      <c r="D16">
        <v>0.4</v>
      </c>
      <c r="E16">
        <v>97.9</v>
      </c>
      <c r="F16">
        <v>0.5</v>
      </c>
      <c r="G16">
        <v>1.2</v>
      </c>
      <c r="H16">
        <f t="shared" si="0"/>
        <v>100.00000000000001</v>
      </c>
      <c r="I16">
        <f t="shared" si="1"/>
        <v>0.39999999999999991</v>
      </c>
      <c r="J16">
        <f t="shared" si="2"/>
        <v>97.899999999999977</v>
      </c>
      <c r="K16">
        <f t="shared" si="3"/>
        <v>1.6999999999999995</v>
      </c>
      <c r="L16" s="9">
        <f t="shared" si="4"/>
        <v>99.999999999999986</v>
      </c>
      <c r="N16" t="s">
        <v>234</v>
      </c>
      <c r="O16">
        <v>0.1</v>
      </c>
      <c r="P16">
        <v>99.2</v>
      </c>
      <c r="Q16">
        <v>0.4</v>
      </c>
      <c r="R16">
        <v>0.2</v>
      </c>
      <c r="S16">
        <v>99.9</v>
      </c>
      <c r="T16">
        <v>0.10010010010010009</v>
      </c>
      <c r="U16">
        <v>99.299299299299292</v>
      </c>
      <c r="V16">
        <v>0.60060060060060061</v>
      </c>
      <c r="Y16" s="24">
        <v>0.90909090909090906</v>
      </c>
      <c r="Z16" s="24">
        <v>0</v>
      </c>
      <c r="AA16" s="24">
        <v>9.0909090909090912E-2</v>
      </c>
      <c r="AC16" s="24">
        <v>0.871</v>
      </c>
      <c r="AD16" s="24">
        <v>9.4E-2</v>
      </c>
      <c r="AE16" s="24">
        <v>3.5000000000000003E-2</v>
      </c>
      <c r="AG16" s="30">
        <v>75.3</v>
      </c>
      <c r="AH16" s="31">
        <v>23.4</v>
      </c>
      <c r="AI16" s="32">
        <v>1.3</v>
      </c>
      <c r="AJ16" s="33">
        <v>28</v>
      </c>
      <c r="AK16" s="34"/>
      <c r="AL16" s="34">
        <v>24.049999999999997</v>
      </c>
      <c r="AM16" s="34">
        <v>1.1258330249197701</v>
      </c>
      <c r="AN16" s="11" t="s">
        <v>268</v>
      </c>
      <c r="AX16" s="24">
        <v>1.46E-2</v>
      </c>
      <c r="AY16" s="46">
        <v>0.73599999999999999</v>
      </c>
      <c r="AZ16" s="24">
        <v>0.98540000000000005</v>
      </c>
      <c r="BA16" t="s">
        <v>94</v>
      </c>
      <c r="BB16" s="40">
        <f>COUNT(AZ5:AZ200)</f>
        <v>21</v>
      </c>
      <c r="BJ16" s="24"/>
      <c r="BK16" s="46">
        <v>5.008</v>
      </c>
      <c r="BL16" s="24">
        <v>0.89</v>
      </c>
      <c r="BM16" t="s">
        <v>94</v>
      </c>
      <c r="BN16" s="40">
        <f>COUNT(BL5:BL199)</f>
        <v>48</v>
      </c>
      <c r="BV16" s="24"/>
      <c r="BW16" s="46">
        <v>2.4020000000000001</v>
      </c>
      <c r="BX16" s="24">
        <v>0.99</v>
      </c>
      <c r="BY16" t="s">
        <v>94</v>
      </c>
      <c r="BZ16" s="40">
        <f>COUNT(BX5:BX199)</f>
        <v>14</v>
      </c>
      <c r="CH16" s="41">
        <v>6.1379999999999999</v>
      </c>
      <c r="CI16" s="24">
        <v>0.89</v>
      </c>
      <c r="CJ16" t="s">
        <v>94</v>
      </c>
      <c r="CK16" s="40">
        <f>COUNT(CI5:CI199)</f>
        <v>16</v>
      </c>
      <c r="CQ16" s="41">
        <v>3.5820000000000003</v>
      </c>
      <c r="CR16" s="24">
        <v>0.96</v>
      </c>
      <c r="CS16" t="s">
        <v>94</v>
      </c>
      <c r="CT16" s="40">
        <f>COUNT(CR5:CR199)</f>
        <v>20</v>
      </c>
      <c r="DG16">
        <v>45.7</v>
      </c>
      <c r="DH16" s="24">
        <v>0.45700000000000002</v>
      </c>
    </row>
    <row r="17" spans="1:112" x14ac:dyDescent="0.25">
      <c r="A17" t="s">
        <v>238</v>
      </c>
      <c r="B17" t="s">
        <v>233</v>
      </c>
      <c r="C17" t="s">
        <v>239</v>
      </c>
      <c r="D17">
        <v>0.7</v>
      </c>
      <c r="E17">
        <v>98.6</v>
      </c>
      <c r="F17">
        <v>0.5</v>
      </c>
      <c r="G17">
        <v>0.2</v>
      </c>
      <c r="H17">
        <f t="shared" si="0"/>
        <v>100</v>
      </c>
      <c r="I17">
        <f t="shared" si="1"/>
        <v>0.7</v>
      </c>
      <c r="J17">
        <f t="shared" si="2"/>
        <v>98.6</v>
      </c>
      <c r="K17">
        <f t="shared" si="3"/>
        <v>0.7</v>
      </c>
      <c r="L17" s="9">
        <f t="shared" si="4"/>
        <v>100</v>
      </c>
      <c r="Y17" s="24">
        <v>0.87</v>
      </c>
      <c r="Z17" s="24">
        <v>0</v>
      </c>
      <c r="AA17" s="24">
        <v>0.13</v>
      </c>
      <c r="AC17" s="24">
        <v>0.86299999999999999</v>
      </c>
      <c r="AD17" s="24">
        <v>0.107</v>
      </c>
      <c r="AE17" s="24">
        <v>0.03</v>
      </c>
      <c r="AG17" s="30">
        <v>75.05</v>
      </c>
      <c r="AH17" s="31">
        <v>20.7</v>
      </c>
      <c r="AI17" s="32">
        <v>4.25</v>
      </c>
      <c r="AJ17" s="33">
        <v>27</v>
      </c>
      <c r="AK17" s="34"/>
      <c r="AL17" s="34">
        <v>22.824999999999999</v>
      </c>
      <c r="AM17" s="34">
        <v>3.6806079660838642</v>
      </c>
      <c r="AN17" s="11" t="s">
        <v>268</v>
      </c>
      <c r="AX17" s="24">
        <v>1.34E-2</v>
      </c>
      <c r="AY17" s="46">
        <v>1.385</v>
      </c>
      <c r="AZ17" s="24">
        <v>0.98659999999999992</v>
      </c>
      <c r="BA17" t="s">
        <v>95</v>
      </c>
      <c r="BB17" s="40">
        <f>MAX(AZ5:AZ200)</f>
        <v>0.995</v>
      </c>
      <c r="BJ17" s="24"/>
      <c r="BK17" s="46">
        <v>4.7279999999999998</v>
      </c>
      <c r="BL17" s="24">
        <v>0.9</v>
      </c>
      <c r="BM17" t="s">
        <v>95</v>
      </c>
      <c r="BN17" s="40">
        <f>MAX(BL5:BL199)</f>
        <v>0.99299299299299293</v>
      </c>
      <c r="BV17" s="24"/>
      <c r="BW17" s="46">
        <v>2.1</v>
      </c>
      <c r="BX17" s="24">
        <v>0.99099999999999999</v>
      </c>
      <c r="BY17" t="s">
        <v>95</v>
      </c>
      <c r="BZ17" s="40">
        <f>MAX(BX5:BX199)</f>
        <v>0.99199999999999999</v>
      </c>
      <c r="CH17" s="41">
        <v>5.9009999999999998</v>
      </c>
      <c r="CI17" s="24">
        <v>0.93</v>
      </c>
      <c r="CJ17" t="s">
        <v>95</v>
      </c>
      <c r="CK17" s="40">
        <f>MAX(CI5:CI199)</f>
        <v>0.98</v>
      </c>
      <c r="CQ17" s="41">
        <v>3.2</v>
      </c>
      <c r="CR17" s="24">
        <v>0.95900000000000007</v>
      </c>
      <c r="CS17" t="s">
        <v>95</v>
      </c>
      <c r="CT17" s="40">
        <f>MAX(CR5:CR199)</f>
        <v>0.99299999999999999</v>
      </c>
      <c r="DG17">
        <v>99</v>
      </c>
      <c r="DH17" s="24">
        <v>0.99</v>
      </c>
    </row>
    <row r="18" spans="1:112" x14ac:dyDescent="0.25">
      <c r="A18" t="s">
        <v>252</v>
      </c>
      <c r="B18" t="s">
        <v>233</v>
      </c>
      <c r="C18" t="s">
        <v>253</v>
      </c>
      <c r="D18">
        <v>0.6</v>
      </c>
      <c r="E18">
        <v>98.8</v>
      </c>
      <c r="F18">
        <v>0.2</v>
      </c>
      <c r="G18">
        <v>0.3</v>
      </c>
      <c r="H18">
        <f t="shared" si="0"/>
        <v>99.899999999999991</v>
      </c>
      <c r="I18">
        <f t="shared" si="1"/>
        <v>0.60060060060060061</v>
      </c>
      <c r="J18">
        <f t="shared" si="2"/>
        <v>98.898898898898906</v>
      </c>
      <c r="K18">
        <f t="shared" si="3"/>
        <v>0.50050050050050054</v>
      </c>
      <c r="L18" s="9">
        <f t="shared" si="4"/>
        <v>100.00000000000001</v>
      </c>
      <c r="Y18" s="24">
        <v>0.92079207920792072</v>
      </c>
      <c r="Z18" s="24">
        <v>3.9603960396039604E-2</v>
      </c>
      <c r="AA18" s="24">
        <v>3.9603960396039604E-2</v>
      </c>
      <c r="AC18" s="24">
        <v>0.99299299299299293</v>
      </c>
      <c r="AD18" s="24">
        <v>6.006006006006006E-3</v>
      </c>
      <c r="AE18" s="24">
        <v>1.001001001001001E-3</v>
      </c>
      <c r="AG18" s="30">
        <v>74.400000000000006</v>
      </c>
      <c r="AH18" s="31">
        <v>24.8</v>
      </c>
      <c r="AI18" s="32">
        <v>0.8</v>
      </c>
      <c r="AJ18" s="33">
        <v>29</v>
      </c>
      <c r="AK18" s="34"/>
      <c r="AL18" s="34">
        <v>25.2</v>
      </c>
      <c r="AM18" s="34">
        <v>0.69282032302755092</v>
      </c>
      <c r="AN18" s="11" t="s">
        <v>268</v>
      </c>
      <c r="AX18" s="24">
        <v>1.21E-2</v>
      </c>
      <c r="AY18" s="46">
        <v>1.0589999999999999</v>
      </c>
      <c r="AZ18" s="24">
        <v>0.98790000000000011</v>
      </c>
      <c r="BA18" t="s">
        <v>96</v>
      </c>
      <c r="BB18" s="40">
        <f>MIN(AZ5:AZ200)</f>
        <v>0.8609</v>
      </c>
      <c r="BJ18" s="24"/>
      <c r="BK18" s="46">
        <v>4.7460000000000004</v>
      </c>
      <c r="BL18" s="24">
        <v>0.9</v>
      </c>
      <c r="BM18" t="s">
        <v>96</v>
      </c>
      <c r="BN18" s="40">
        <f>MIN(BL5:BL199)</f>
        <v>0.8315217391304347</v>
      </c>
      <c r="BV18" s="24"/>
      <c r="BW18" s="46">
        <v>1.9970000000000001</v>
      </c>
      <c r="BX18" s="24">
        <v>0.99199999999999999</v>
      </c>
      <c r="BY18" t="s">
        <v>96</v>
      </c>
      <c r="BZ18" s="40">
        <f>MIN(BX5:BX199)</f>
        <v>0.90099999999999991</v>
      </c>
      <c r="CH18" s="41">
        <v>6.2140000000000004</v>
      </c>
      <c r="CI18" s="24">
        <v>0.94</v>
      </c>
      <c r="CJ18" t="s">
        <v>96</v>
      </c>
      <c r="CK18" s="40">
        <f>MIN(CI5:CI199)</f>
        <v>0.83299999999999996</v>
      </c>
      <c r="CQ18" s="41">
        <v>3.2730000000000001</v>
      </c>
      <c r="CR18" s="24">
        <v>0.95900000000000007</v>
      </c>
      <c r="CS18" t="s">
        <v>96</v>
      </c>
      <c r="CT18" s="40">
        <f>MIN(CR5:CR199)</f>
        <v>0.85</v>
      </c>
      <c r="DG18">
        <v>99</v>
      </c>
      <c r="DH18" s="24">
        <v>0.99</v>
      </c>
    </row>
    <row r="19" spans="1:112" x14ac:dyDescent="0.25">
      <c r="A19" t="s">
        <v>248</v>
      </c>
      <c r="B19" t="s">
        <v>233</v>
      </c>
      <c r="C19" t="s">
        <v>249</v>
      </c>
      <c r="D19">
        <v>0.2</v>
      </c>
      <c r="E19">
        <v>98.9</v>
      </c>
      <c r="F19">
        <v>0.6</v>
      </c>
      <c r="G19">
        <v>0.3</v>
      </c>
      <c r="H19">
        <f t="shared" si="0"/>
        <v>100</v>
      </c>
      <c r="I19">
        <f t="shared" si="1"/>
        <v>0.2</v>
      </c>
      <c r="J19">
        <f t="shared" si="2"/>
        <v>98.9</v>
      </c>
      <c r="K19">
        <f t="shared" si="3"/>
        <v>0.89999999999999991</v>
      </c>
      <c r="L19" s="9">
        <f t="shared" si="4"/>
        <v>100.00000000000001</v>
      </c>
      <c r="Y19" s="24">
        <v>0.92</v>
      </c>
      <c r="Z19" s="24">
        <v>0</v>
      </c>
      <c r="AA19" s="24">
        <v>0.08</v>
      </c>
      <c r="AC19" s="24">
        <v>0.98599999999999999</v>
      </c>
      <c r="AD19" s="24">
        <v>6.9999999999999993E-3</v>
      </c>
      <c r="AE19" s="24">
        <v>6.9999999999999993E-3</v>
      </c>
      <c r="AG19" s="30">
        <v>69.5</v>
      </c>
      <c r="AH19" s="31">
        <v>29.6</v>
      </c>
      <c r="AI19" s="32">
        <v>0.9</v>
      </c>
      <c r="AJ19" s="33">
        <v>30</v>
      </c>
      <c r="AK19" s="34"/>
      <c r="AL19" s="34">
        <v>30.05</v>
      </c>
      <c r="AM19" s="34">
        <v>0.77942286340599476</v>
      </c>
      <c r="AN19" s="11" t="s">
        <v>268</v>
      </c>
      <c r="AX19" s="24">
        <v>1.8905442176870745E-2</v>
      </c>
      <c r="AY19" s="46">
        <v>0.56300000000000006</v>
      </c>
      <c r="AZ19" s="24">
        <v>0.98072244897959193</v>
      </c>
      <c r="BA19" t="s">
        <v>67</v>
      </c>
      <c r="BB19" s="2">
        <f>AVERAGE(AZ5:AZ200)</f>
        <v>0.96866569484936804</v>
      </c>
      <c r="BJ19" s="24"/>
      <c r="BK19" s="46">
        <v>5.0570000000000004</v>
      </c>
      <c r="BL19" s="24">
        <v>0.90280561122244474</v>
      </c>
      <c r="BM19" t="s">
        <v>67</v>
      </c>
      <c r="BN19" s="2">
        <f>AVERAGE(BL5:BL199)</f>
        <v>0.92683338255861869</v>
      </c>
      <c r="BQ19" t="s">
        <v>290</v>
      </c>
      <c r="BR19" t="s">
        <v>291</v>
      </c>
      <c r="BV19" s="24"/>
      <c r="BW19" s="46"/>
      <c r="BX19" s="24"/>
      <c r="BY19" t="s">
        <v>67</v>
      </c>
      <c r="BZ19" s="2">
        <f>AVERAGE(BX5:BX199)</f>
        <v>0.96199999999999997</v>
      </c>
      <c r="CC19" t="s">
        <v>290</v>
      </c>
      <c r="CD19" t="s">
        <v>291</v>
      </c>
      <c r="CH19" s="41">
        <v>5.9670000000000005</v>
      </c>
      <c r="CI19" s="24">
        <v>0.95</v>
      </c>
      <c r="CJ19" t="s">
        <v>67</v>
      </c>
      <c r="CK19" s="2">
        <f>AVERAGE(CI5:CI199)</f>
        <v>0.90924999999999989</v>
      </c>
      <c r="CN19" t="s">
        <v>290</v>
      </c>
      <c r="CO19" t="s">
        <v>291</v>
      </c>
      <c r="CQ19" s="41">
        <v>3.65</v>
      </c>
      <c r="CR19" s="24">
        <v>0.95</v>
      </c>
      <c r="CS19" t="s">
        <v>67</v>
      </c>
      <c r="CT19" s="2">
        <f>AVERAGE(CR5:CR199)</f>
        <v>0.95524999999999982</v>
      </c>
      <c r="CW19" t="s">
        <v>290</v>
      </c>
      <c r="CX19" t="s">
        <v>291</v>
      </c>
      <c r="DG19">
        <v>99.3</v>
      </c>
      <c r="DH19" s="24">
        <v>0.99299999999999999</v>
      </c>
    </row>
    <row r="20" spans="1:112" x14ac:dyDescent="0.25">
      <c r="A20" t="s">
        <v>250</v>
      </c>
      <c r="B20" t="s">
        <v>233</v>
      </c>
      <c r="C20" t="s">
        <v>251</v>
      </c>
      <c r="D20">
        <v>0.3</v>
      </c>
      <c r="E20">
        <v>99</v>
      </c>
      <c r="F20">
        <v>0.4</v>
      </c>
      <c r="G20">
        <v>0.2</v>
      </c>
      <c r="H20">
        <f t="shared" si="0"/>
        <v>99.9</v>
      </c>
      <c r="I20">
        <f t="shared" si="1"/>
        <v>0.30030030030030025</v>
      </c>
      <c r="J20">
        <f t="shared" si="2"/>
        <v>99.099099099099092</v>
      </c>
      <c r="K20">
        <f t="shared" si="3"/>
        <v>0.60060060060060061</v>
      </c>
      <c r="L20" s="9">
        <f t="shared" si="4"/>
        <v>100</v>
      </c>
      <c r="Y20" s="24">
        <v>0.89</v>
      </c>
      <c r="Z20" s="24">
        <v>0</v>
      </c>
      <c r="AA20" s="24">
        <v>0.11</v>
      </c>
      <c r="AC20" s="24">
        <v>0.9890000000000001</v>
      </c>
      <c r="AD20" s="24">
        <v>8.9999999999999993E-3</v>
      </c>
      <c r="AE20" s="24">
        <v>2E-3</v>
      </c>
      <c r="AG20" s="30">
        <v>67.8</v>
      </c>
      <c r="AH20" s="31">
        <v>30</v>
      </c>
      <c r="AI20" s="32">
        <v>2.2000000000000002</v>
      </c>
      <c r="AJ20" s="33">
        <v>31</v>
      </c>
      <c r="AK20" s="34"/>
      <c r="AL20" s="34">
        <v>31.1</v>
      </c>
      <c r="AM20" s="34">
        <v>1.9052558883257651</v>
      </c>
      <c r="AN20" s="11" t="s">
        <v>268</v>
      </c>
      <c r="AX20" s="24">
        <v>1.1399999999999999E-2</v>
      </c>
      <c r="AY20" s="46">
        <v>0.70399999999999996</v>
      </c>
      <c r="AZ20" s="24">
        <v>0.98860000000000003</v>
      </c>
      <c r="BA20" t="s">
        <v>97</v>
      </c>
      <c r="BB20" s="2">
        <f>_xlfn.STDEV.S(AZ5:AZ200)</f>
        <v>3.3579401085597232E-2</v>
      </c>
      <c r="BE20" s="2" t="s">
        <v>289</v>
      </c>
      <c r="BJ20" s="24"/>
      <c r="BK20" s="46">
        <v>4.6050000000000004</v>
      </c>
      <c r="BL20" s="24">
        <v>0.90609390609390605</v>
      </c>
      <c r="BM20" t="s">
        <v>97</v>
      </c>
      <c r="BN20" s="2">
        <f>_xlfn.STDEV.S(BL5:BL199)</f>
        <v>4.4108532084234223E-2</v>
      </c>
      <c r="BQ20">
        <f>(BM24+(0.1*BM24))*1000</f>
        <v>4675</v>
      </c>
      <c r="BR20">
        <f>(BM27-(0.1*BM27))*1000</f>
        <v>4725</v>
      </c>
      <c r="BV20" s="24"/>
      <c r="BW20" s="46"/>
      <c r="BX20" s="24"/>
      <c r="BY20" t="s">
        <v>97</v>
      </c>
      <c r="BZ20" s="2">
        <f>_xlfn.STDEV.S(BX5:BX199)</f>
        <v>3.1625209029409546E-2</v>
      </c>
      <c r="CC20">
        <f>(BY24+(0.1*BY24))*1000</f>
        <v>1925</v>
      </c>
      <c r="CD20">
        <f>(BY27-(0.1*BY27))*1000</f>
        <v>2475</v>
      </c>
      <c r="CH20" s="41">
        <v>5.9880000000000004</v>
      </c>
      <c r="CI20" s="24">
        <v>0.98</v>
      </c>
      <c r="CJ20" t="s">
        <v>97</v>
      </c>
      <c r="CK20" s="2">
        <f>_xlfn.STDEV.S(CI5:CI199)</f>
        <v>4.6404741137086418E-2</v>
      </c>
      <c r="CN20">
        <v>5700</v>
      </c>
      <c r="CO20">
        <v>6300</v>
      </c>
      <c r="CQ20" s="41">
        <v>3.3359999999999999</v>
      </c>
      <c r="CR20" s="24">
        <v>0.95</v>
      </c>
      <c r="CS20" t="s">
        <v>97</v>
      </c>
      <c r="CT20" s="2">
        <f>_xlfn.STDEV.S(CR5:CR199)</f>
        <v>3.896810436619591E-2</v>
      </c>
      <c r="CW20">
        <v>3200</v>
      </c>
      <c r="CX20">
        <v>3800</v>
      </c>
      <c r="DG20">
        <v>98.3</v>
      </c>
      <c r="DH20" s="24">
        <v>0.98299999999999998</v>
      </c>
    </row>
    <row r="21" spans="1:112" x14ac:dyDescent="0.25">
      <c r="A21" t="s">
        <v>254</v>
      </c>
      <c r="B21" t="s">
        <v>233</v>
      </c>
      <c r="C21" t="s">
        <v>253</v>
      </c>
      <c r="D21">
        <v>0.3</v>
      </c>
      <c r="E21">
        <v>99.1</v>
      </c>
      <c r="F21">
        <v>0.3</v>
      </c>
      <c r="G21">
        <v>0.3</v>
      </c>
      <c r="H21">
        <f t="shared" si="0"/>
        <v>99.999999999999986</v>
      </c>
      <c r="I21">
        <f t="shared" si="1"/>
        <v>0.30000000000000004</v>
      </c>
      <c r="J21">
        <f t="shared" si="2"/>
        <v>99.100000000000009</v>
      </c>
      <c r="K21">
        <f t="shared" si="3"/>
        <v>0.60000000000000009</v>
      </c>
      <c r="L21" s="9">
        <f t="shared" si="4"/>
        <v>100</v>
      </c>
      <c r="Y21" s="24">
        <v>0.87</v>
      </c>
      <c r="Z21" s="24">
        <v>0</v>
      </c>
      <c r="AA21" s="24">
        <v>0.13</v>
      </c>
      <c r="AC21" s="24">
        <v>0.96699999999999975</v>
      </c>
      <c r="AD21" s="24">
        <v>3.0999999999999993E-2</v>
      </c>
      <c r="AE21" s="24">
        <v>1.9999999999999996E-3</v>
      </c>
      <c r="AG21" s="30">
        <v>71.599999999999994</v>
      </c>
      <c r="AH21" s="31">
        <v>2.5</v>
      </c>
      <c r="AI21" s="32">
        <v>25.9</v>
      </c>
      <c r="AJ21" s="33">
        <v>23</v>
      </c>
      <c r="AK21" s="34"/>
      <c r="AL21" s="34">
        <v>15.45</v>
      </c>
      <c r="AM21" s="34">
        <v>22.43005795801696</v>
      </c>
      <c r="AN21" s="11" t="s">
        <v>271</v>
      </c>
      <c r="AX21" s="24">
        <v>9.1999999999999998E-3</v>
      </c>
      <c r="AY21" s="46">
        <v>1.3260000000000001</v>
      </c>
      <c r="AZ21" s="24">
        <v>0.99080000000000001</v>
      </c>
      <c r="BB21" s="24"/>
      <c r="BE21" s="46">
        <f ca="1">RANDBETWEEN(543,1412)</f>
        <v>1320</v>
      </c>
      <c r="BF21">
        <f ca="1">BE21*0.001</f>
        <v>1.32</v>
      </c>
      <c r="BJ21" s="24"/>
      <c r="BK21" s="46">
        <v>4.8159999999999998</v>
      </c>
      <c r="BL21" s="24">
        <v>0.90909090909090906</v>
      </c>
      <c r="BN21" s="24"/>
      <c r="BV21" s="24"/>
      <c r="BW21" s="46"/>
      <c r="BX21" s="24"/>
      <c r="BZ21" s="24"/>
      <c r="CH21" s="24"/>
      <c r="CK21" s="24"/>
      <c r="CQ21" s="41">
        <v>3.7090000000000001</v>
      </c>
      <c r="CR21" s="24">
        <v>0.93299999999999994</v>
      </c>
      <c r="CT21" s="24"/>
      <c r="DG21">
        <v>97.3</v>
      </c>
      <c r="DH21" s="24">
        <v>0.97299999999999998</v>
      </c>
    </row>
    <row r="22" spans="1:112" x14ac:dyDescent="0.25">
      <c r="A22" t="s">
        <v>232</v>
      </c>
      <c r="B22" t="s">
        <v>233</v>
      </c>
      <c r="C22" t="s">
        <v>234</v>
      </c>
      <c r="D22">
        <v>0.1</v>
      </c>
      <c r="E22">
        <v>99.2</v>
      </c>
      <c r="F22">
        <v>0.4</v>
      </c>
      <c r="G22">
        <v>0.2</v>
      </c>
      <c r="H22">
        <f t="shared" si="0"/>
        <v>99.9</v>
      </c>
      <c r="I22">
        <f t="shared" si="1"/>
        <v>0.10010010010010009</v>
      </c>
      <c r="J22">
        <f t="shared" si="2"/>
        <v>99.299299299299292</v>
      </c>
      <c r="K22">
        <f t="shared" si="3"/>
        <v>0.60060060060060061</v>
      </c>
      <c r="L22" s="9">
        <f t="shared" si="4"/>
        <v>100</v>
      </c>
      <c r="Y22" s="24">
        <v>0.9</v>
      </c>
      <c r="Z22" s="24">
        <v>0</v>
      </c>
      <c r="AA22" s="24">
        <v>0.1</v>
      </c>
      <c r="AC22" s="24">
        <v>0.99099099099099097</v>
      </c>
      <c r="AD22" s="24">
        <v>6.006006006006006E-3</v>
      </c>
      <c r="AE22" s="24">
        <v>3.0030030030030025E-3</v>
      </c>
      <c r="AG22" s="30">
        <v>64.400000000000006</v>
      </c>
      <c r="AH22" s="31">
        <v>8.9</v>
      </c>
      <c r="AI22" s="32">
        <v>26.7</v>
      </c>
      <c r="AJ22" s="33">
        <v>38</v>
      </c>
      <c r="AK22" s="34"/>
      <c r="AL22" s="34">
        <v>22.25</v>
      </c>
      <c r="AM22" s="34">
        <v>23.12287828104451</v>
      </c>
      <c r="AN22" s="11" t="s">
        <v>271</v>
      </c>
      <c r="AX22" s="24">
        <v>8.8999999999999999E-3</v>
      </c>
      <c r="AY22" s="46">
        <v>0.83799999999999997</v>
      </c>
      <c r="AZ22" s="24">
        <v>0.99109999999999998</v>
      </c>
      <c r="BA22" s="42" t="str">
        <f>BB1</f>
        <v>Silica</v>
      </c>
      <c r="BB22" s="42"/>
      <c r="BC22" s="42"/>
      <c r="BE22" s="46">
        <f t="shared" ref="BE22:BE41" ca="1" si="6">RANDBETWEEN(543,1412)</f>
        <v>679</v>
      </c>
      <c r="BF22">
        <f t="shared" ref="BF22:BF41" ca="1" si="7">BE22*0.001</f>
        <v>0.67900000000000005</v>
      </c>
      <c r="BJ22" s="24"/>
      <c r="BK22" s="46">
        <v>4.681</v>
      </c>
      <c r="BL22" s="24">
        <v>0.90909090909090906</v>
      </c>
      <c r="BM22" s="42" t="str">
        <f>BN1</f>
        <v>Silica</v>
      </c>
      <c r="BN22" s="42"/>
      <c r="BO22" s="42"/>
      <c r="BQ22" s="2" t="s">
        <v>289</v>
      </c>
      <c r="BV22" s="24"/>
      <c r="BW22" s="46"/>
      <c r="BX22" s="24"/>
      <c r="BY22" s="42" t="str">
        <f>BZ1</f>
        <v>Silica</v>
      </c>
      <c r="BZ22" s="42"/>
      <c r="CA22" s="42"/>
      <c r="CC22" s="2" t="s">
        <v>289</v>
      </c>
      <c r="CH22" s="24"/>
      <c r="CJ22" s="42" t="str">
        <f>CK1</f>
        <v>Silica</v>
      </c>
      <c r="CK22" s="42"/>
      <c r="CL22" s="42"/>
      <c r="CN22" s="2" t="s">
        <v>289</v>
      </c>
      <c r="CQ22" s="41">
        <v>3.5190000000000001</v>
      </c>
      <c r="CR22" s="24">
        <v>0.91</v>
      </c>
      <c r="CS22" s="42" t="str">
        <f>CT1</f>
        <v>Silica</v>
      </c>
      <c r="CT22" s="42"/>
      <c r="CU22" s="42"/>
      <c r="CW22" s="2" t="s">
        <v>289</v>
      </c>
      <c r="DG22">
        <v>97.6</v>
      </c>
      <c r="DH22" s="24">
        <v>0.97599999999999998</v>
      </c>
    </row>
    <row r="23" spans="1:112" x14ac:dyDescent="0.25">
      <c r="Y23" s="24">
        <v>0.9</v>
      </c>
      <c r="Z23" s="24">
        <v>0.06</v>
      </c>
      <c r="AA23" s="24">
        <v>0.04</v>
      </c>
      <c r="AC23" s="24">
        <v>0.98898898898898902</v>
      </c>
      <c r="AD23" s="24">
        <v>5.0050050050050058E-3</v>
      </c>
      <c r="AE23" s="24">
        <v>6.006006006006006E-3</v>
      </c>
      <c r="AG23" s="30">
        <v>62</v>
      </c>
      <c r="AH23" s="31">
        <v>0</v>
      </c>
      <c r="AI23" s="32">
        <v>38</v>
      </c>
      <c r="AJ23" s="33">
        <v>40</v>
      </c>
      <c r="AK23" s="34"/>
      <c r="AL23" s="34">
        <v>19</v>
      </c>
      <c r="AM23" s="34">
        <v>32.908965343808667</v>
      </c>
      <c r="AN23" s="11" t="s">
        <v>271</v>
      </c>
      <c r="AX23" s="24">
        <v>8.3999999999999995E-3</v>
      </c>
      <c r="AY23" s="46">
        <v>1.113</v>
      </c>
      <c r="AZ23" s="24">
        <v>0.99159999999999993</v>
      </c>
      <c r="BA23" s="42" t="s">
        <v>98</v>
      </c>
      <c r="BB23" s="42" t="s">
        <v>99</v>
      </c>
      <c r="BC23" s="42"/>
      <c r="BE23" s="46">
        <f t="shared" ca="1" si="6"/>
        <v>656</v>
      </c>
      <c r="BF23">
        <f t="shared" ca="1" si="7"/>
        <v>0.65600000000000003</v>
      </c>
      <c r="BJ23" s="24"/>
      <c r="BK23" s="46">
        <v>4.6539999999999999</v>
      </c>
      <c r="BL23" s="24">
        <v>0.91</v>
      </c>
      <c r="BM23" s="42" t="s">
        <v>98</v>
      </c>
      <c r="BN23" s="42" t="s">
        <v>99</v>
      </c>
      <c r="BO23" s="42"/>
      <c r="BQ23" s="47">
        <f ca="1">RANDBETWEEN(BQ20,BR20)</f>
        <v>4683</v>
      </c>
      <c r="BR23">
        <f ca="1">BQ23*0.001</f>
        <v>4.6829999999999998</v>
      </c>
      <c r="BV23" s="24"/>
      <c r="BW23" s="46"/>
      <c r="BX23" s="24"/>
      <c r="BY23" s="42" t="s">
        <v>98</v>
      </c>
      <c r="BZ23" s="42" t="s">
        <v>99</v>
      </c>
      <c r="CA23" s="42"/>
      <c r="CC23" s="47">
        <f ca="1">RANDBETWEEN(CC$20,CD$20)</f>
        <v>1926</v>
      </c>
      <c r="CD23">
        <f ca="1">CC23*0.001</f>
        <v>1.9259999999999999</v>
      </c>
      <c r="CH23" s="24"/>
      <c r="CI23" s="24"/>
      <c r="CJ23" s="42" t="s">
        <v>98</v>
      </c>
      <c r="CK23" s="42" t="s">
        <v>99</v>
      </c>
      <c r="CL23" s="42"/>
      <c r="CN23" s="47">
        <f ca="1">RANDBETWEEN(CN$20,CO$20)</f>
        <v>5748</v>
      </c>
      <c r="CO23">
        <f ca="1">CN23*0.001</f>
        <v>5.7480000000000002</v>
      </c>
      <c r="CP23" s="24">
        <v>0.96499999999999997</v>
      </c>
      <c r="CQ23" s="41">
        <v>3.798</v>
      </c>
      <c r="CR23" s="24">
        <v>0.86599999999999999</v>
      </c>
      <c r="CS23" s="42" t="s">
        <v>98</v>
      </c>
      <c r="CT23" s="42" t="s">
        <v>99</v>
      </c>
      <c r="CU23" s="42"/>
      <c r="CW23" s="47">
        <f ca="1">RANDBETWEEN(CW$20,CX$20)</f>
        <v>3272</v>
      </c>
      <c r="CX23">
        <f ca="1">CW23*0.001</f>
        <v>3.2720000000000002</v>
      </c>
      <c r="CY23" s="24">
        <v>0.99299999999999999</v>
      </c>
      <c r="DG23">
        <v>98.6</v>
      </c>
      <c r="DH23" s="24">
        <v>0.98599999999999999</v>
      </c>
    </row>
    <row r="24" spans="1:112" x14ac:dyDescent="0.25">
      <c r="Y24" s="24">
        <v>0.88</v>
      </c>
      <c r="Z24" s="24">
        <v>0.05</v>
      </c>
      <c r="AA24" s="24">
        <v>7.0000000000000007E-2</v>
      </c>
      <c r="AC24" s="24">
        <v>0.9910000000000001</v>
      </c>
      <c r="AD24" s="24">
        <v>6.000000000000001E-3</v>
      </c>
      <c r="AE24" s="24">
        <v>3.0000000000000005E-3</v>
      </c>
      <c r="AG24" s="30">
        <v>61.7</v>
      </c>
      <c r="AH24" s="31">
        <v>9</v>
      </c>
      <c r="AI24" s="32">
        <v>29.3</v>
      </c>
      <c r="AJ24" s="33">
        <v>39</v>
      </c>
      <c r="AK24" s="34"/>
      <c r="AL24" s="34">
        <v>23.65</v>
      </c>
      <c r="AM24" s="34">
        <v>25.374544330884053</v>
      </c>
      <c r="AN24" s="11" t="s">
        <v>271</v>
      </c>
      <c r="AX24" s="24">
        <v>7.7000000000000002E-3</v>
      </c>
      <c r="AY24" s="46">
        <v>1.1200000000000001</v>
      </c>
      <c r="AZ24" s="24">
        <v>0.99230000000000007</v>
      </c>
      <c r="BA24" s="42">
        <f>BB3</f>
        <v>0.5</v>
      </c>
      <c r="BB24" s="42">
        <f>BB8</f>
        <v>0.98970000000000002</v>
      </c>
      <c r="BC24" s="42" t="s">
        <v>100</v>
      </c>
      <c r="BE24" s="46">
        <f t="shared" ca="1" si="6"/>
        <v>1288</v>
      </c>
      <c r="BF24">
        <f t="shared" ca="1" si="7"/>
        <v>1.288</v>
      </c>
      <c r="BJ24" s="24"/>
      <c r="BK24" s="46">
        <v>4.8840000000000003</v>
      </c>
      <c r="BL24" s="24">
        <v>0.91500000000000004</v>
      </c>
      <c r="BM24" s="42">
        <v>4.25</v>
      </c>
      <c r="BN24" s="42">
        <f>BN8</f>
        <v>0.9664999999999998</v>
      </c>
      <c r="BO24" s="42" t="s">
        <v>100</v>
      </c>
      <c r="BQ24" s="47">
        <f ca="1">RANDBETWEEN(1811,2693)</f>
        <v>2476</v>
      </c>
      <c r="BR24">
        <f ca="1">BQ24*0.001</f>
        <v>2.476</v>
      </c>
      <c r="BU24">
        <v>1.75</v>
      </c>
      <c r="BV24" s="24"/>
      <c r="BW24" s="46"/>
      <c r="BX24" s="24"/>
      <c r="BY24" s="42">
        <v>1.75</v>
      </c>
      <c r="BZ24" s="42">
        <f>BZ8</f>
        <v>0.98925000000000007</v>
      </c>
      <c r="CA24" s="42" t="s">
        <v>100</v>
      </c>
      <c r="CC24" s="47">
        <f t="shared" ref="CC24:CC35" ca="1" si="8">RANDBETWEEN(CC$20,CD$20)</f>
        <v>2429</v>
      </c>
      <c r="CD24">
        <f t="shared" ref="CD24:CD35" ca="1" si="9">CC24*0.001</f>
        <v>2.4290000000000003</v>
      </c>
      <c r="CH24" s="24"/>
      <c r="CI24" s="24"/>
      <c r="CJ24" s="42">
        <v>5.5</v>
      </c>
      <c r="CK24" s="42">
        <f>CK8</f>
        <v>0.94674999999999998</v>
      </c>
      <c r="CL24" s="42" t="s">
        <v>100</v>
      </c>
      <c r="CN24" s="47">
        <f t="shared" ref="CN24:CN38" ca="1" si="10">RANDBETWEEN(CN$20,CO$20)</f>
        <v>5878</v>
      </c>
      <c r="CO24">
        <f t="shared" ref="CO24:CO38" ca="1" si="11">CN24*0.001</f>
        <v>5.8780000000000001</v>
      </c>
      <c r="CP24" s="24">
        <v>0.94900000000000007</v>
      </c>
      <c r="CQ24" s="41">
        <v>3.633</v>
      </c>
      <c r="CR24" s="24">
        <v>0.85</v>
      </c>
      <c r="CS24" s="42">
        <v>3</v>
      </c>
      <c r="CT24" s="42">
        <f>CT8</f>
        <v>0.98124999999999996</v>
      </c>
      <c r="CU24" s="42" t="s">
        <v>100</v>
      </c>
      <c r="CW24" s="47">
        <f t="shared" ref="CW24:CW42" ca="1" si="12">RANDBETWEEN(CW$20,CX$20)</f>
        <v>3612</v>
      </c>
      <c r="CX24">
        <f t="shared" ref="CX24:CX42" ca="1" si="13">CW24*0.001</f>
        <v>3.6120000000000001</v>
      </c>
      <c r="CY24" s="24">
        <v>0.99</v>
      </c>
      <c r="DG24">
        <v>97.2</v>
      </c>
      <c r="DH24" s="24">
        <v>0.97199999999999998</v>
      </c>
    </row>
    <row r="25" spans="1:112" x14ac:dyDescent="0.25">
      <c r="Y25" s="24">
        <v>0.88</v>
      </c>
      <c r="Z25" s="24">
        <v>0</v>
      </c>
      <c r="AA25" s="24">
        <v>0.12</v>
      </c>
      <c r="AC25" s="24"/>
      <c r="AD25" s="24"/>
      <c r="AE25" s="24"/>
      <c r="AG25" s="30">
        <v>50</v>
      </c>
      <c r="AH25" s="31">
        <v>3.6</v>
      </c>
      <c r="AI25" s="32">
        <v>46.4</v>
      </c>
      <c r="AJ25" s="33">
        <v>41</v>
      </c>
      <c r="AK25" s="34"/>
      <c r="AL25" s="34">
        <v>26.8</v>
      </c>
      <c r="AM25" s="34">
        <v>40.183578735597948</v>
      </c>
      <c r="AN25" s="11" t="s">
        <v>271</v>
      </c>
      <c r="AX25" s="24">
        <v>5.0000000000000001E-3</v>
      </c>
      <c r="AY25" s="46">
        <v>0.79400000000000004</v>
      </c>
      <c r="AZ25" s="24">
        <v>0.995</v>
      </c>
      <c r="BA25" s="42">
        <f>BB3</f>
        <v>0.5</v>
      </c>
      <c r="BB25" s="42">
        <f>BB28</f>
        <v>0.98902076097452551</v>
      </c>
      <c r="BC25" s="42" t="s">
        <v>101</v>
      </c>
      <c r="BE25" s="46">
        <f t="shared" ca="1" si="6"/>
        <v>1003</v>
      </c>
      <c r="BF25">
        <f t="shared" ca="1" si="7"/>
        <v>1.0030000000000001</v>
      </c>
      <c r="BJ25" s="24"/>
      <c r="BK25" s="46">
        <v>5.0960000000000001</v>
      </c>
      <c r="BL25" s="24">
        <v>0.91752577319587625</v>
      </c>
      <c r="BM25" s="42">
        <v>4.25</v>
      </c>
      <c r="BN25" s="42">
        <f>BN28</f>
        <v>0.93916517817257295</v>
      </c>
      <c r="BO25" s="42" t="s">
        <v>101</v>
      </c>
      <c r="BQ25" s="47">
        <f ca="1">RANDBETWEEN(1811,2693)</f>
        <v>1831</v>
      </c>
      <c r="BR25">
        <f ca="1">BQ25*0.001</f>
        <v>1.831</v>
      </c>
      <c r="BU25">
        <v>1.75</v>
      </c>
      <c r="BV25" s="24"/>
      <c r="BW25" s="46"/>
      <c r="BX25" s="24"/>
      <c r="BY25" s="42">
        <v>1.75</v>
      </c>
      <c r="BZ25" s="42">
        <f>BZ28</f>
        <v>0.98925000000000007</v>
      </c>
      <c r="CA25" s="42" t="s">
        <v>101</v>
      </c>
      <c r="CC25" s="47">
        <f t="shared" ca="1" si="8"/>
        <v>1983</v>
      </c>
      <c r="CD25">
        <f t="shared" ca="1" si="9"/>
        <v>1.9830000000000001</v>
      </c>
      <c r="CH25" s="24"/>
      <c r="CI25" s="24"/>
      <c r="CJ25" s="42">
        <v>5.5</v>
      </c>
      <c r="CK25" s="42">
        <f>CK28</f>
        <v>0.94674999999999998</v>
      </c>
      <c r="CL25" s="42" t="s">
        <v>101</v>
      </c>
      <c r="CN25" s="47">
        <f t="shared" ca="1" si="10"/>
        <v>6024</v>
      </c>
      <c r="CO25">
        <f t="shared" ca="1" si="11"/>
        <v>6.024</v>
      </c>
      <c r="CP25" s="24">
        <v>0.94</v>
      </c>
      <c r="CQ25" s="24"/>
      <c r="CR25" s="24"/>
      <c r="CS25" s="42">
        <v>3</v>
      </c>
      <c r="CT25" s="42">
        <f>CT28</f>
        <v>0.97697070851460832</v>
      </c>
      <c r="CU25" s="42" t="s">
        <v>101</v>
      </c>
      <c r="CW25" s="47">
        <f t="shared" ca="1" si="12"/>
        <v>3268</v>
      </c>
      <c r="CX25">
        <f t="shared" ca="1" si="13"/>
        <v>3.2680000000000002</v>
      </c>
      <c r="CY25" s="24">
        <v>0.99</v>
      </c>
      <c r="DG25">
        <v>95.9</v>
      </c>
      <c r="DH25" s="24">
        <v>0.95900000000000007</v>
      </c>
    </row>
    <row r="26" spans="1:112" x14ac:dyDescent="0.25">
      <c r="Y26" s="24">
        <v>0.9494949494949495</v>
      </c>
      <c r="Z26" s="24">
        <v>0</v>
      </c>
      <c r="AA26" s="24">
        <v>5.0505050505050504E-2</v>
      </c>
      <c r="AC26" s="24"/>
      <c r="AD26" s="24"/>
      <c r="AE26" s="24"/>
      <c r="AG26" s="30">
        <v>46</v>
      </c>
      <c r="AH26" s="31">
        <v>0</v>
      </c>
      <c r="AI26" s="32">
        <v>54</v>
      </c>
      <c r="AJ26" s="33">
        <v>63</v>
      </c>
      <c r="AK26" s="34"/>
      <c r="AL26" s="34">
        <v>27</v>
      </c>
      <c r="AM26" s="34">
        <v>46.765371804359681</v>
      </c>
      <c r="AN26" s="11" t="s">
        <v>271</v>
      </c>
      <c r="BA26" s="42">
        <f>BB4</f>
        <v>0.5</v>
      </c>
      <c r="BB26" s="42">
        <f>BB9</f>
        <v>0.98072244897959193</v>
      </c>
      <c r="BC26" s="42" t="s">
        <v>102</v>
      </c>
      <c r="BE26" s="46">
        <f t="shared" ca="1" si="6"/>
        <v>1045</v>
      </c>
      <c r="BF26">
        <f t="shared" ca="1" si="7"/>
        <v>1.0449999999999999</v>
      </c>
      <c r="BK26" s="46">
        <v>4.9430000000000005</v>
      </c>
      <c r="BL26" s="24">
        <v>0.92</v>
      </c>
      <c r="BM26" s="42">
        <v>4.25</v>
      </c>
      <c r="BN26" s="42">
        <f>BN9</f>
        <v>0.92239603960396033</v>
      </c>
      <c r="BO26" s="42" t="s">
        <v>102</v>
      </c>
      <c r="BQ26" s="47">
        <f ca="1">RANDBETWEEN(1811,2693)</f>
        <v>2184</v>
      </c>
      <c r="BR26">
        <f ca="1">BQ26*0.001</f>
        <v>2.1840000000000002</v>
      </c>
      <c r="BU26">
        <v>1.75</v>
      </c>
      <c r="BW26" s="46"/>
      <c r="BX26" s="24"/>
      <c r="BY26" s="42">
        <v>1.75</v>
      </c>
      <c r="BZ26" s="42">
        <f>BZ9</f>
        <v>0.97300000000000009</v>
      </c>
      <c r="CA26" s="42" t="s">
        <v>102</v>
      </c>
      <c r="CC26" s="47">
        <f t="shared" ca="1" si="8"/>
        <v>2084</v>
      </c>
      <c r="CD26">
        <f t="shared" ca="1" si="9"/>
        <v>2.0840000000000001</v>
      </c>
      <c r="CI26" s="24"/>
      <c r="CJ26" s="42">
        <v>5.5</v>
      </c>
      <c r="CK26" s="42">
        <f>CK9</f>
        <v>0.91949999999999998</v>
      </c>
      <c r="CL26" s="42" t="s">
        <v>102</v>
      </c>
      <c r="CN26" s="47">
        <f t="shared" ca="1" si="10"/>
        <v>6235</v>
      </c>
      <c r="CO26">
        <f t="shared" ca="1" si="11"/>
        <v>6.2350000000000003</v>
      </c>
      <c r="CP26" s="24">
        <v>0.92400000000000004</v>
      </c>
      <c r="CR26" s="24"/>
      <c r="CS26" s="42">
        <v>3</v>
      </c>
      <c r="CT26" s="42">
        <f>CT9</f>
        <v>0.96599999999999997</v>
      </c>
      <c r="CU26" s="42" t="s">
        <v>102</v>
      </c>
      <c r="CW26" s="47">
        <f t="shared" ca="1" si="12"/>
        <v>3224</v>
      </c>
      <c r="CX26">
        <f t="shared" ca="1" si="13"/>
        <v>3.2240000000000002</v>
      </c>
      <c r="CY26" s="24">
        <v>0.98599999999999999</v>
      </c>
      <c r="DG26">
        <v>86.6</v>
      </c>
      <c r="DH26" s="24">
        <v>0.86599999999999999</v>
      </c>
    </row>
    <row r="27" spans="1:112" x14ac:dyDescent="0.25">
      <c r="Y27" s="24">
        <v>0.9429429429429429</v>
      </c>
      <c r="Z27" s="24">
        <v>4.9049049049049047E-2</v>
      </c>
      <c r="AA27" s="24">
        <v>8.0080080080080079E-3</v>
      </c>
      <c r="AC27" s="24"/>
      <c r="AD27" s="24"/>
      <c r="AE27" s="24"/>
      <c r="AG27" s="30">
        <v>45.35</v>
      </c>
      <c r="AH27" s="31">
        <v>11.1</v>
      </c>
      <c r="AI27" s="32">
        <v>43.55</v>
      </c>
      <c r="AJ27" s="33">
        <v>62</v>
      </c>
      <c r="AK27" s="34"/>
      <c r="AL27" s="34">
        <v>32.875</v>
      </c>
      <c r="AM27" s="34">
        <v>37.7154063348123</v>
      </c>
      <c r="AN27" s="11" t="s">
        <v>271</v>
      </c>
      <c r="BA27" s="42">
        <f>BB6</f>
        <v>1.5</v>
      </c>
      <c r="BB27" s="42">
        <f>BB9</f>
        <v>0.98072244897959193</v>
      </c>
      <c r="BC27" s="42" t="s">
        <v>102</v>
      </c>
      <c r="BE27" s="46">
        <f t="shared" ca="1" si="6"/>
        <v>560</v>
      </c>
      <c r="BF27">
        <f t="shared" ca="1" si="7"/>
        <v>0.56000000000000005</v>
      </c>
      <c r="BK27" s="46">
        <v>4.4969999999999999</v>
      </c>
      <c r="BL27" s="24">
        <v>0.92</v>
      </c>
      <c r="BM27" s="42">
        <v>5.25</v>
      </c>
      <c r="BN27" s="42">
        <f>BN9</f>
        <v>0.92239603960396033</v>
      </c>
      <c r="BO27" s="42" t="s">
        <v>102</v>
      </c>
      <c r="BQ27" s="47">
        <f ca="1">RANDBETWEEN(1811,2693)</f>
        <v>2149</v>
      </c>
      <c r="BR27">
        <f ca="1">BQ27*0.001</f>
        <v>2.149</v>
      </c>
      <c r="BU27">
        <v>2.75</v>
      </c>
      <c r="BW27" s="46"/>
      <c r="BX27" s="24"/>
      <c r="BY27" s="42">
        <v>2.75</v>
      </c>
      <c r="BZ27" s="42">
        <f>BZ9</f>
        <v>0.97300000000000009</v>
      </c>
      <c r="CA27" s="42" t="s">
        <v>102</v>
      </c>
      <c r="CC27" s="47">
        <f t="shared" ca="1" si="8"/>
        <v>1956</v>
      </c>
      <c r="CD27">
        <f t="shared" ca="1" si="9"/>
        <v>1.956</v>
      </c>
      <c r="CI27" s="24"/>
      <c r="CJ27" s="42">
        <v>6.5</v>
      </c>
      <c r="CK27" s="42">
        <f>CK9</f>
        <v>0.91949999999999998</v>
      </c>
      <c r="CL27" s="42" t="s">
        <v>102</v>
      </c>
      <c r="CN27" s="47">
        <f t="shared" ca="1" si="10"/>
        <v>6009</v>
      </c>
      <c r="CO27">
        <f t="shared" ca="1" si="11"/>
        <v>6.0090000000000003</v>
      </c>
      <c r="CP27" s="24">
        <v>0.91500000000000004</v>
      </c>
      <c r="CR27" s="24"/>
      <c r="CS27" s="42">
        <v>4</v>
      </c>
      <c r="CT27" s="42">
        <f>CT9</f>
        <v>0.96599999999999997</v>
      </c>
      <c r="CU27" s="42" t="s">
        <v>102</v>
      </c>
      <c r="CW27" s="47">
        <f t="shared" ca="1" si="12"/>
        <v>3381</v>
      </c>
      <c r="CX27">
        <f t="shared" ca="1" si="13"/>
        <v>3.3810000000000002</v>
      </c>
      <c r="CY27" s="24">
        <v>0.98299999999999998</v>
      </c>
      <c r="DG27">
        <v>95</v>
      </c>
      <c r="DH27" s="24">
        <v>0.95</v>
      </c>
    </row>
    <row r="28" spans="1:112" x14ac:dyDescent="0.25">
      <c r="Y28" s="24">
        <v>0.97899999999999976</v>
      </c>
      <c r="Z28" s="24">
        <v>1.6999999999999994E-2</v>
      </c>
      <c r="AA28" s="24">
        <v>3.9999999999999992E-3</v>
      </c>
      <c r="AC28" s="24"/>
      <c r="AD28" s="24"/>
      <c r="AE28" s="24"/>
      <c r="AG28" s="30">
        <v>42</v>
      </c>
      <c r="AH28" s="31">
        <v>0</v>
      </c>
      <c r="AI28" s="32">
        <v>58</v>
      </c>
      <c r="AJ28" s="33">
        <v>64</v>
      </c>
      <c r="AK28" s="34"/>
      <c r="AL28" s="34">
        <v>29</v>
      </c>
      <c r="AM28" s="34">
        <v>50.229473419497438</v>
      </c>
      <c r="AN28" s="11" t="s">
        <v>271</v>
      </c>
      <c r="BA28" s="42">
        <f>BB7</f>
        <v>1.5</v>
      </c>
      <c r="BB28" s="42">
        <f>IF(BB8&gt;BB14,BB14,BB8)</f>
        <v>0.98902076097452551</v>
      </c>
      <c r="BC28" s="42" t="s">
        <v>101</v>
      </c>
      <c r="BE28" s="46">
        <f t="shared" ca="1" si="6"/>
        <v>934</v>
      </c>
      <c r="BF28">
        <f t="shared" ca="1" si="7"/>
        <v>0.93400000000000005</v>
      </c>
      <c r="BK28" s="46">
        <v>4.7290000000000001</v>
      </c>
      <c r="BL28" s="24">
        <v>0.92079207920792072</v>
      </c>
      <c r="BM28" s="42">
        <v>5.25</v>
      </c>
      <c r="BN28" s="42">
        <f>IF(BN8&gt;BN14,BN14,BN8)</f>
        <v>0.93916517817257295</v>
      </c>
      <c r="BO28" s="42" t="s">
        <v>101</v>
      </c>
      <c r="BQ28" s="46">
        <f t="shared" ref="BQ28:BQ69" ca="1" si="14">RANDBETWEEN(4341,5113)</f>
        <v>4652</v>
      </c>
      <c r="BR28">
        <f t="shared" ref="BR28:BR69" ca="1" si="15">BQ28*0.001</f>
        <v>4.6520000000000001</v>
      </c>
      <c r="BU28">
        <v>2.75</v>
      </c>
      <c r="BW28" s="46"/>
      <c r="BX28" s="24"/>
      <c r="BY28" s="42">
        <v>2.75</v>
      </c>
      <c r="BZ28" s="42">
        <f>IF(BZ8&gt;BZ14,BZ14,BZ8)</f>
        <v>0.98925000000000007</v>
      </c>
      <c r="CA28" s="42" t="s">
        <v>101</v>
      </c>
      <c r="CC28" s="47">
        <f t="shared" ca="1" si="8"/>
        <v>2250</v>
      </c>
      <c r="CD28">
        <f t="shared" ca="1" si="9"/>
        <v>2.25</v>
      </c>
      <c r="CI28" s="24"/>
      <c r="CJ28" s="42">
        <v>6.5</v>
      </c>
      <c r="CK28" s="42">
        <f>IF(CK8&gt;CK14,CK14,CK8)</f>
        <v>0.94674999999999998</v>
      </c>
      <c r="CL28" s="42" t="s">
        <v>101</v>
      </c>
      <c r="CN28" s="47">
        <f t="shared" ca="1" si="10"/>
        <v>6283</v>
      </c>
      <c r="CO28">
        <f t="shared" ca="1" si="11"/>
        <v>6.2830000000000004</v>
      </c>
      <c r="CP28" s="24">
        <v>0.91</v>
      </c>
      <c r="CR28" s="24"/>
      <c r="CS28" s="42">
        <v>4</v>
      </c>
      <c r="CT28" s="42">
        <f>IF(CT8&gt;CT14,CT14,CT8)</f>
        <v>0.97697070851460832</v>
      </c>
      <c r="CU28" s="42" t="s">
        <v>101</v>
      </c>
      <c r="CW28" s="47">
        <f t="shared" ca="1" si="12"/>
        <v>3794</v>
      </c>
      <c r="CX28">
        <f t="shared" ca="1" si="13"/>
        <v>3.794</v>
      </c>
      <c r="CY28" s="24">
        <v>0.97599999999999998</v>
      </c>
      <c r="DG28">
        <v>93.3</v>
      </c>
      <c r="DH28" s="24">
        <v>0.93299999999999994</v>
      </c>
    </row>
    <row r="29" spans="1:112" x14ac:dyDescent="0.25">
      <c r="Y29" s="24">
        <v>0.93881644934804409</v>
      </c>
      <c r="Z29" s="24">
        <v>5.0150451354062202E-3</v>
      </c>
      <c r="AA29" s="24">
        <v>5.6168505516549658E-2</v>
      </c>
      <c r="AC29" s="24"/>
      <c r="AD29" s="24"/>
      <c r="AE29" s="24"/>
      <c r="AG29" s="30">
        <v>41.5</v>
      </c>
      <c r="AH29" s="31">
        <v>1</v>
      </c>
      <c r="AI29" s="32">
        <v>57.5</v>
      </c>
      <c r="AJ29" s="33">
        <v>65</v>
      </c>
      <c r="AK29" s="34"/>
      <c r="AL29" s="34">
        <v>29.75</v>
      </c>
      <c r="AM29" s="34">
        <v>49.796460717605221</v>
      </c>
      <c r="AN29" s="11" t="s">
        <v>271</v>
      </c>
      <c r="BA29" s="42">
        <f>BB7</f>
        <v>1.5</v>
      </c>
      <c r="BB29" s="42">
        <f>BB8</f>
        <v>0.98970000000000002</v>
      </c>
      <c r="BC29" s="42" t="s">
        <v>100</v>
      </c>
      <c r="BE29" s="46">
        <f t="shared" ca="1" si="6"/>
        <v>634</v>
      </c>
      <c r="BF29">
        <f t="shared" ca="1" si="7"/>
        <v>0.63400000000000001</v>
      </c>
      <c r="BK29" s="46">
        <v>4.8730000000000002</v>
      </c>
      <c r="BL29" s="24">
        <v>0.92400000000000004</v>
      </c>
      <c r="BM29" s="42">
        <v>5.25</v>
      </c>
      <c r="BN29" s="42">
        <f>BN8</f>
        <v>0.9664999999999998</v>
      </c>
      <c r="BO29" s="42" t="s">
        <v>100</v>
      </c>
      <c r="BQ29" s="46">
        <f t="shared" ca="1" si="14"/>
        <v>4348</v>
      </c>
      <c r="BR29">
        <f t="shared" ca="1" si="15"/>
        <v>4.3479999999999999</v>
      </c>
      <c r="BU29">
        <v>2.75</v>
      </c>
      <c r="BW29" s="46"/>
      <c r="BX29" s="24"/>
      <c r="BY29" s="42">
        <v>2.75</v>
      </c>
      <c r="BZ29" s="42">
        <f>BZ8</f>
        <v>0.98925000000000007</v>
      </c>
      <c r="CA29" s="42" t="s">
        <v>100</v>
      </c>
      <c r="CC29" s="47">
        <f t="shared" ca="1" si="8"/>
        <v>2391</v>
      </c>
      <c r="CD29">
        <f t="shared" ca="1" si="9"/>
        <v>2.391</v>
      </c>
      <c r="CI29" s="24"/>
      <c r="CJ29" s="42">
        <v>6.5</v>
      </c>
      <c r="CK29" s="42">
        <f>CK8</f>
        <v>0.94674999999999998</v>
      </c>
      <c r="CL29" s="42" t="s">
        <v>100</v>
      </c>
      <c r="CN29" s="47">
        <f t="shared" ca="1" si="10"/>
        <v>5743</v>
      </c>
      <c r="CO29">
        <f t="shared" ca="1" si="11"/>
        <v>5.7430000000000003</v>
      </c>
      <c r="CP29" s="24">
        <v>0.871</v>
      </c>
      <c r="CR29" s="24"/>
      <c r="CS29" s="42">
        <v>4</v>
      </c>
      <c r="CT29" s="42">
        <f>CT8</f>
        <v>0.98124999999999996</v>
      </c>
      <c r="CU29" s="42" t="s">
        <v>100</v>
      </c>
      <c r="CW29" s="47">
        <f t="shared" ca="1" si="12"/>
        <v>3571</v>
      </c>
      <c r="CX29">
        <f t="shared" ca="1" si="13"/>
        <v>3.5710000000000002</v>
      </c>
      <c r="CY29" s="24">
        <v>0.97299999999999998</v>
      </c>
    </row>
    <row r="30" spans="1:112" x14ac:dyDescent="0.25">
      <c r="Y30" s="24">
        <v>0.94589178356713421</v>
      </c>
      <c r="Z30" s="24">
        <v>2.4048096192384766E-2</v>
      </c>
      <c r="AA30" s="24">
        <v>3.0060120240480957E-2</v>
      </c>
      <c r="AC30" s="24"/>
      <c r="AD30" s="24"/>
      <c r="AE30" s="24"/>
      <c r="AG30" s="30">
        <v>39</v>
      </c>
      <c r="AH30" s="31">
        <v>1</v>
      </c>
      <c r="AI30" s="32">
        <v>60</v>
      </c>
      <c r="AJ30" s="33">
        <v>66</v>
      </c>
      <c r="AK30" s="34"/>
      <c r="AL30" s="34">
        <v>31</v>
      </c>
      <c r="AM30" s="34">
        <v>51.961524227066313</v>
      </c>
      <c r="AN30" s="11" t="s">
        <v>271</v>
      </c>
      <c r="BA30" s="42">
        <f>BB3</f>
        <v>0.5</v>
      </c>
      <c r="BB30" s="42">
        <f>BB8</f>
        <v>0.98970000000000002</v>
      </c>
      <c r="BC30" s="42" t="s">
        <v>100</v>
      </c>
      <c r="BE30" s="46">
        <f t="shared" ca="1" si="6"/>
        <v>943</v>
      </c>
      <c r="BF30">
        <f t="shared" ca="1" si="7"/>
        <v>0.94300000000000006</v>
      </c>
      <c r="BK30" s="46">
        <v>4.6850000000000005</v>
      </c>
      <c r="BL30" s="24">
        <v>0.93881644934804409</v>
      </c>
      <c r="BM30" s="42">
        <v>4.25</v>
      </c>
      <c r="BN30" s="42">
        <f>BN8</f>
        <v>0.9664999999999998</v>
      </c>
      <c r="BO30" s="42" t="s">
        <v>100</v>
      </c>
      <c r="BQ30" s="46">
        <f t="shared" ca="1" si="14"/>
        <v>5049</v>
      </c>
      <c r="BR30">
        <f t="shared" ca="1" si="15"/>
        <v>5.0490000000000004</v>
      </c>
      <c r="BU30">
        <v>1.75</v>
      </c>
      <c r="BW30" s="46"/>
      <c r="BX30" s="24"/>
      <c r="BY30" s="42">
        <v>1.75</v>
      </c>
      <c r="BZ30" s="42">
        <f>BZ8</f>
        <v>0.98925000000000007</v>
      </c>
      <c r="CA30" s="42" t="s">
        <v>100</v>
      </c>
      <c r="CC30" s="47">
        <f t="shared" ca="1" si="8"/>
        <v>2398</v>
      </c>
      <c r="CD30">
        <f t="shared" ca="1" si="9"/>
        <v>2.3980000000000001</v>
      </c>
      <c r="CI30" s="24"/>
      <c r="CJ30" s="42">
        <v>5.5</v>
      </c>
      <c r="CK30" s="42">
        <f>CK8</f>
        <v>0.94674999999999998</v>
      </c>
      <c r="CL30" s="42" t="s">
        <v>100</v>
      </c>
      <c r="CN30" s="47">
        <f t="shared" ca="1" si="10"/>
        <v>6073</v>
      </c>
      <c r="CO30">
        <f t="shared" ca="1" si="11"/>
        <v>6.0730000000000004</v>
      </c>
      <c r="CP30" s="24">
        <v>0.86299999999999999</v>
      </c>
      <c r="CR30" s="24"/>
      <c r="CS30" s="42">
        <v>3</v>
      </c>
      <c r="CT30" s="42">
        <f>CT8</f>
        <v>0.98124999999999996</v>
      </c>
      <c r="CU30" s="42" t="s">
        <v>100</v>
      </c>
      <c r="CW30" s="47">
        <f t="shared" ca="1" si="12"/>
        <v>3545</v>
      </c>
      <c r="CX30">
        <f t="shared" ca="1" si="13"/>
        <v>3.5449999999999999</v>
      </c>
      <c r="CY30" s="24">
        <v>0.97299999999999998</v>
      </c>
      <c r="DA30" t="s">
        <v>292</v>
      </c>
    </row>
    <row r="31" spans="1:112" x14ac:dyDescent="0.25">
      <c r="Y31" s="24">
        <v>0.90280561122244474</v>
      </c>
      <c r="Z31" s="24">
        <v>6.513026052104208E-2</v>
      </c>
      <c r="AA31" s="24">
        <v>3.206412825651303E-2</v>
      </c>
      <c r="AC31" s="24"/>
      <c r="AD31" s="24"/>
      <c r="AE31" s="24"/>
      <c r="AG31" s="30">
        <v>38.299999999999997</v>
      </c>
      <c r="AH31" s="31">
        <v>26.5</v>
      </c>
      <c r="AI31" s="32">
        <v>35.200000000000003</v>
      </c>
      <c r="AJ31" s="33">
        <v>61</v>
      </c>
      <c r="AK31" s="34"/>
      <c r="AL31" s="34">
        <v>44.1</v>
      </c>
      <c r="AM31" s="34">
        <v>30.484094213212241</v>
      </c>
      <c r="AN31" s="11" t="s">
        <v>271</v>
      </c>
      <c r="AX31" s="1"/>
      <c r="AZ31" s="1"/>
      <c r="BA31" s="42"/>
      <c r="BB31" s="42"/>
      <c r="BC31" s="42"/>
      <c r="BE31" s="46">
        <f t="shared" ca="1" si="6"/>
        <v>1024</v>
      </c>
      <c r="BF31">
        <f t="shared" ca="1" si="7"/>
        <v>1.024</v>
      </c>
      <c r="BJ31" s="1"/>
      <c r="BK31" s="46">
        <v>4.7270000000000003</v>
      </c>
      <c r="BL31" s="24">
        <v>0.94</v>
      </c>
      <c r="BM31" s="42"/>
      <c r="BN31" s="42"/>
      <c r="BO31" s="42"/>
      <c r="BQ31" s="46">
        <f t="shared" ca="1" si="14"/>
        <v>4441</v>
      </c>
      <c r="BR31">
        <f t="shared" ca="1" si="15"/>
        <v>4.4409999999999998</v>
      </c>
      <c r="BV31" s="1"/>
      <c r="BW31" s="46"/>
      <c r="BX31" s="24"/>
      <c r="BY31" s="42"/>
      <c r="BZ31" s="42"/>
      <c r="CA31" s="42"/>
      <c r="CC31" s="47">
        <f t="shared" ca="1" si="8"/>
        <v>2134</v>
      </c>
      <c r="CD31">
        <f t="shared" ca="1" si="9"/>
        <v>2.1339999999999999</v>
      </c>
      <c r="CH31" s="1"/>
      <c r="CI31" s="24"/>
      <c r="CJ31" s="42"/>
      <c r="CK31" s="42"/>
      <c r="CL31" s="42"/>
      <c r="CN31" s="47">
        <f t="shared" ca="1" si="10"/>
        <v>5923</v>
      </c>
      <c r="CO31">
        <f t="shared" ca="1" si="11"/>
        <v>5.923</v>
      </c>
      <c r="CP31" s="24">
        <v>0.83799999999999997</v>
      </c>
      <c r="CQ31" s="1"/>
      <c r="CR31" s="24"/>
      <c r="CS31" s="42"/>
      <c r="CT31" s="42"/>
      <c r="CU31" s="42"/>
      <c r="CW31" s="47">
        <f t="shared" ca="1" si="12"/>
        <v>3677</v>
      </c>
      <c r="CX31">
        <f t="shared" ca="1" si="13"/>
        <v>3.677</v>
      </c>
      <c r="CY31" s="24">
        <v>0.97199999999999998</v>
      </c>
      <c r="DA31" t="s">
        <v>98</v>
      </c>
      <c r="DB31" t="s">
        <v>99</v>
      </c>
      <c r="DC31" t="s">
        <v>293</v>
      </c>
    </row>
    <row r="32" spans="1:112" x14ac:dyDescent="0.25">
      <c r="Y32" s="24">
        <v>0.90609390609390605</v>
      </c>
      <c r="Z32" s="24">
        <v>6.9930069930069913E-3</v>
      </c>
      <c r="AA32" s="24">
        <v>8.6913086913086898E-2</v>
      </c>
      <c r="AC32" s="24"/>
      <c r="AD32" s="24"/>
      <c r="AE32" s="24"/>
      <c r="AG32" s="30">
        <v>27.900000000000006</v>
      </c>
      <c r="AH32" s="31">
        <v>2.6</v>
      </c>
      <c r="AI32" s="32">
        <v>69.5</v>
      </c>
      <c r="AJ32" s="33">
        <v>67</v>
      </c>
      <c r="AK32" s="34"/>
      <c r="AL32" s="34">
        <v>37.35</v>
      </c>
      <c r="AM32" s="34">
        <v>60.188765563018485</v>
      </c>
      <c r="AN32" s="11" t="s">
        <v>271</v>
      </c>
      <c r="BA32" s="42">
        <f>BB4</f>
        <v>0.5</v>
      </c>
      <c r="BB32" s="42">
        <f>BB9</f>
        <v>0.98072244897959193</v>
      </c>
      <c r="BC32" s="42" t="s">
        <v>102</v>
      </c>
      <c r="BE32" s="46">
        <f t="shared" ca="1" si="6"/>
        <v>570</v>
      </c>
      <c r="BF32">
        <f t="shared" ca="1" si="7"/>
        <v>0.57000000000000006</v>
      </c>
      <c r="BK32" s="46">
        <v>4.8479999999999999</v>
      </c>
      <c r="BL32" s="24">
        <v>0.9429429429429429</v>
      </c>
      <c r="BM32" s="42">
        <v>4.25</v>
      </c>
      <c r="BN32" s="42">
        <f>BN9</f>
        <v>0.92239603960396033</v>
      </c>
      <c r="BO32" s="42" t="s">
        <v>102</v>
      </c>
      <c r="BQ32" s="46">
        <f t="shared" ca="1" si="14"/>
        <v>4510</v>
      </c>
      <c r="BR32">
        <f t="shared" ca="1" si="15"/>
        <v>4.51</v>
      </c>
      <c r="BU32">
        <v>1.75</v>
      </c>
      <c r="BW32" s="46"/>
      <c r="BX32" s="24"/>
      <c r="BY32" s="42">
        <v>1.75</v>
      </c>
      <c r="BZ32" s="42">
        <f>BZ9</f>
        <v>0.97300000000000009</v>
      </c>
      <c r="CA32" s="42" t="s">
        <v>102</v>
      </c>
      <c r="CC32" s="47">
        <f t="shared" ca="1" si="8"/>
        <v>2016</v>
      </c>
      <c r="CD32">
        <f t="shared" ca="1" si="9"/>
        <v>2.016</v>
      </c>
      <c r="CI32" s="24"/>
      <c r="CJ32" s="42">
        <v>5.5</v>
      </c>
      <c r="CK32" s="42">
        <f>CK9</f>
        <v>0.91949999999999998</v>
      </c>
      <c r="CL32" s="42" t="s">
        <v>102</v>
      </c>
      <c r="CN32" s="47">
        <f t="shared" ca="1" si="10"/>
        <v>6125</v>
      </c>
      <c r="CO32">
        <f t="shared" ca="1" si="11"/>
        <v>6.125</v>
      </c>
      <c r="CP32" s="24">
        <v>0.83299999999999996</v>
      </c>
      <c r="CR32" s="24"/>
      <c r="CS32" s="42">
        <v>3</v>
      </c>
      <c r="CT32" s="42">
        <f>CT9</f>
        <v>0.96599999999999997</v>
      </c>
      <c r="CU32" s="42" t="s">
        <v>102</v>
      </c>
      <c r="CW32" s="47">
        <f t="shared" ca="1" si="12"/>
        <v>3495</v>
      </c>
      <c r="CX32">
        <f t="shared" ca="1" si="13"/>
        <v>3.4950000000000001</v>
      </c>
      <c r="CY32" s="24">
        <v>0.97</v>
      </c>
      <c r="DA32">
        <v>1</v>
      </c>
      <c r="DB32">
        <v>0.8</v>
      </c>
      <c r="DC32" t="s">
        <v>225</v>
      </c>
    </row>
    <row r="33" spans="25:107" x14ac:dyDescent="0.25">
      <c r="Y33" s="24">
        <v>0.94559841740850648</v>
      </c>
      <c r="Z33" s="24">
        <v>3.4619188921859549E-2</v>
      </c>
      <c r="AA33" s="24">
        <v>1.9782393669634028E-2</v>
      </c>
      <c r="AC33" s="24"/>
      <c r="AD33" s="24"/>
      <c r="AE33" s="24"/>
      <c r="AG33" s="30">
        <v>3.5</v>
      </c>
      <c r="AH33" s="31">
        <v>96.5</v>
      </c>
      <c r="AI33" s="32">
        <v>0</v>
      </c>
      <c r="AJ33" s="33">
        <v>84</v>
      </c>
      <c r="AK33" s="34"/>
      <c r="AL33" s="34">
        <v>96.5</v>
      </c>
      <c r="AM33" s="34">
        <v>0</v>
      </c>
      <c r="AN33" s="11" t="s">
        <v>275</v>
      </c>
      <c r="BA33" s="42">
        <f>BB6</f>
        <v>1.5</v>
      </c>
      <c r="BB33" s="42">
        <f>BB9</f>
        <v>0.98072244897959193</v>
      </c>
      <c r="BC33" s="42" t="s">
        <v>102</v>
      </c>
      <c r="BE33" s="46">
        <f t="shared" ca="1" si="6"/>
        <v>1154</v>
      </c>
      <c r="BF33">
        <f t="shared" ca="1" si="7"/>
        <v>1.1539999999999999</v>
      </c>
      <c r="BK33" s="46">
        <v>4.859</v>
      </c>
      <c r="BL33" s="24">
        <v>0.94559841740850648</v>
      </c>
      <c r="BM33" s="42">
        <v>5.25</v>
      </c>
      <c r="BN33" s="42">
        <f>BN9</f>
        <v>0.92239603960396033</v>
      </c>
      <c r="BO33" s="42" t="s">
        <v>102</v>
      </c>
      <c r="BQ33" s="46">
        <f t="shared" ca="1" si="14"/>
        <v>4352</v>
      </c>
      <c r="BR33">
        <f t="shared" ca="1" si="15"/>
        <v>4.3520000000000003</v>
      </c>
      <c r="BU33">
        <v>2.75</v>
      </c>
      <c r="BW33" s="46"/>
      <c r="BX33" s="24"/>
      <c r="BY33" s="42">
        <v>2.75</v>
      </c>
      <c r="BZ33" s="42">
        <f>BZ9</f>
        <v>0.97300000000000009</v>
      </c>
      <c r="CA33" s="42" t="s">
        <v>102</v>
      </c>
      <c r="CC33" s="47">
        <f t="shared" ca="1" si="8"/>
        <v>1931</v>
      </c>
      <c r="CD33">
        <f t="shared" ca="1" si="9"/>
        <v>1.931</v>
      </c>
      <c r="CI33" s="24"/>
      <c r="CJ33" s="42">
        <v>6.5</v>
      </c>
      <c r="CK33" s="42">
        <f>CK9</f>
        <v>0.91949999999999998</v>
      </c>
      <c r="CL33" s="42" t="s">
        <v>102</v>
      </c>
      <c r="CN33" s="47">
        <f t="shared" ca="1" si="10"/>
        <v>6012</v>
      </c>
      <c r="CO33">
        <f t="shared" ca="1" si="11"/>
        <v>6.0120000000000005</v>
      </c>
      <c r="CP33" s="24">
        <v>0.85</v>
      </c>
      <c r="CR33" s="24"/>
      <c r="CS33" s="42">
        <v>4</v>
      </c>
      <c r="CT33" s="42">
        <f>CT9</f>
        <v>0.96599999999999997</v>
      </c>
      <c r="CU33" s="42" t="s">
        <v>102</v>
      </c>
      <c r="CW33" s="47">
        <f t="shared" ca="1" si="12"/>
        <v>3677</v>
      </c>
      <c r="CX33">
        <f t="shared" ca="1" si="13"/>
        <v>3.677</v>
      </c>
      <c r="CY33" s="24">
        <v>0.96200000000000008</v>
      </c>
      <c r="DA33">
        <v>2.25</v>
      </c>
      <c r="DB33">
        <v>0.8</v>
      </c>
      <c r="DC33" t="s">
        <v>294</v>
      </c>
    </row>
    <row r="34" spans="25:107" x14ac:dyDescent="0.25">
      <c r="Y34" s="24"/>
      <c r="Z34" s="24"/>
      <c r="AA34" s="24"/>
      <c r="AC34" s="24"/>
      <c r="AD34" s="24"/>
      <c r="AE34" s="24"/>
      <c r="AG34" s="30">
        <v>2.5</v>
      </c>
      <c r="AH34" s="31">
        <v>97.5</v>
      </c>
      <c r="AI34" s="32">
        <v>0</v>
      </c>
      <c r="AJ34" s="33">
        <v>85</v>
      </c>
      <c r="AK34" s="34"/>
      <c r="AL34" s="34">
        <v>97.5</v>
      </c>
      <c r="AM34" s="34">
        <v>0</v>
      </c>
      <c r="AN34" s="11" t="s">
        <v>275</v>
      </c>
      <c r="BA34" s="42">
        <f>BB7</f>
        <v>1.5</v>
      </c>
      <c r="BB34" s="42">
        <f>IF(BB10&gt;BB15,BB10,BB15)</f>
        <v>0.97242413698465835</v>
      </c>
      <c r="BC34" s="42" t="s">
        <v>103</v>
      </c>
      <c r="BE34" s="46">
        <f t="shared" ca="1" si="6"/>
        <v>546</v>
      </c>
      <c r="BF34">
        <f t="shared" ca="1" si="7"/>
        <v>0.54600000000000004</v>
      </c>
      <c r="BK34" s="46">
        <v>4.4489999999999998</v>
      </c>
      <c r="BL34" s="24">
        <v>0.94589178356713421</v>
      </c>
      <c r="BM34" s="42">
        <v>5.25</v>
      </c>
      <c r="BN34" s="42">
        <f>IF(BN10&gt;BN15,BN10,BN15)</f>
        <v>0.90562690103534771</v>
      </c>
      <c r="BO34" s="42" t="s">
        <v>103</v>
      </c>
      <c r="BQ34" s="46">
        <f t="shared" ca="1" si="14"/>
        <v>4960</v>
      </c>
      <c r="BR34">
        <f t="shared" ca="1" si="15"/>
        <v>4.96</v>
      </c>
      <c r="BU34">
        <v>2.75</v>
      </c>
      <c r="BW34" s="46"/>
      <c r="BX34" s="24"/>
      <c r="BY34" s="42">
        <v>2.75</v>
      </c>
      <c r="BZ34" s="42">
        <f>IF(BZ10&gt;BZ15,BZ10,BZ15)</f>
        <v>0.95254449269712782</v>
      </c>
      <c r="CA34" s="42" t="s">
        <v>103</v>
      </c>
      <c r="CC34" s="47">
        <f t="shared" ca="1" si="8"/>
        <v>2163</v>
      </c>
      <c r="CD34">
        <f t="shared" ca="1" si="9"/>
        <v>2.1630000000000003</v>
      </c>
      <c r="CI34" s="24"/>
      <c r="CJ34" s="42">
        <v>6.5</v>
      </c>
      <c r="CK34" s="42">
        <f>IF(CK10&gt;CK15,CK10,CK15)</f>
        <v>0.88741312500000002</v>
      </c>
      <c r="CL34" s="42" t="s">
        <v>103</v>
      </c>
      <c r="CN34" s="47">
        <f t="shared" ca="1" si="10"/>
        <v>6243</v>
      </c>
      <c r="CO34">
        <f t="shared" ca="1" si="11"/>
        <v>6.2430000000000003</v>
      </c>
      <c r="CP34" s="24">
        <v>0.89</v>
      </c>
      <c r="CR34" s="24"/>
      <c r="CS34" s="42">
        <v>4</v>
      </c>
      <c r="CT34" s="42">
        <f>IF(CT10&gt;CT15,CT10,CT15)</f>
        <v>0.95502929148539162</v>
      </c>
      <c r="CU34" s="42" t="s">
        <v>103</v>
      </c>
      <c r="CW34" s="47">
        <f t="shared" ca="1" si="12"/>
        <v>3207</v>
      </c>
      <c r="CX34">
        <f t="shared" ca="1" si="13"/>
        <v>3.2069999999999999</v>
      </c>
      <c r="CY34" s="24">
        <v>0.96</v>
      </c>
      <c r="DA34">
        <v>3.5</v>
      </c>
      <c r="DB34">
        <v>0.8</v>
      </c>
      <c r="DC34" t="s">
        <v>295</v>
      </c>
    </row>
    <row r="35" spans="25:107" x14ac:dyDescent="0.25">
      <c r="Y35" s="24"/>
      <c r="Z35" s="24"/>
      <c r="AA35" s="24"/>
      <c r="AC35" s="24"/>
      <c r="AD35" s="24"/>
      <c r="AE35" s="24"/>
      <c r="AG35" s="30">
        <v>1.5</v>
      </c>
      <c r="AH35" s="31">
        <v>98.5</v>
      </c>
      <c r="AI35" s="32">
        <v>0</v>
      </c>
      <c r="AJ35" s="33">
        <v>86</v>
      </c>
      <c r="AK35" s="34"/>
      <c r="AL35" s="34">
        <v>98.5</v>
      </c>
      <c r="AM35" s="34">
        <v>0</v>
      </c>
      <c r="AN35" s="11" t="s">
        <v>275</v>
      </c>
      <c r="BA35" s="42">
        <f>BB7</f>
        <v>1.5</v>
      </c>
      <c r="BB35" s="42">
        <f>BB10</f>
        <v>0.96547857142857141</v>
      </c>
      <c r="BC35" s="42" t="s">
        <v>82</v>
      </c>
      <c r="BE35" s="46">
        <f t="shared" ca="1" si="6"/>
        <v>905</v>
      </c>
      <c r="BF35">
        <f t="shared" ca="1" si="7"/>
        <v>0.90500000000000003</v>
      </c>
      <c r="BK35" s="46">
        <v>4.532</v>
      </c>
      <c r="BL35" s="24">
        <v>0.94897959183673464</v>
      </c>
      <c r="BM35" s="42">
        <v>5.25</v>
      </c>
      <c r="BN35" s="42">
        <f>BN10</f>
        <v>0.89250000000000007</v>
      </c>
      <c r="BO35" s="42" t="s">
        <v>82</v>
      </c>
      <c r="BQ35" s="46">
        <f t="shared" ca="1" si="14"/>
        <v>4946</v>
      </c>
      <c r="BR35">
        <f t="shared" ca="1" si="15"/>
        <v>4.9459999999999997</v>
      </c>
      <c r="BU35">
        <v>2.75</v>
      </c>
      <c r="BW35" s="46"/>
      <c r="BX35" s="24"/>
      <c r="BY35" s="42">
        <v>2.75</v>
      </c>
      <c r="BZ35" s="42">
        <f>BZ10</f>
        <v>0.9405</v>
      </c>
      <c r="CA35" s="42" t="s">
        <v>82</v>
      </c>
      <c r="CC35" s="47">
        <f t="shared" ca="1" si="8"/>
        <v>2026</v>
      </c>
      <c r="CD35">
        <f t="shared" ca="1" si="9"/>
        <v>2.0260000000000002</v>
      </c>
      <c r="CI35" s="24"/>
      <c r="CJ35" s="42">
        <v>6.5</v>
      </c>
      <c r="CK35" s="42">
        <f>CK10</f>
        <v>0.86499999999999999</v>
      </c>
      <c r="CL35" s="42" t="s">
        <v>82</v>
      </c>
      <c r="CN35" s="47">
        <f t="shared" ca="1" si="10"/>
        <v>5882</v>
      </c>
      <c r="CO35">
        <f t="shared" ca="1" si="11"/>
        <v>5.8820000000000006</v>
      </c>
      <c r="CP35" s="24">
        <v>0.93</v>
      </c>
      <c r="CR35" s="24"/>
      <c r="CS35" s="42">
        <v>4</v>
      </c>
      <c r="CT35" s="42">
        <f>CT10</f>
        <v>0.95</v>
      </c>
      <c r="CU35" s="42" t="s">
        <v>82</v>
      </c>
      <c r="CW35" s="47">
        <f t="shared" ca="1" si="12"/>
        <v>3299</v>
      </c>
      <c r="CX35">
        <f t="shared" ca="1" si="13"/>
        <v>3.2989999999999999</v>
      </c>
      <c r="CY35" s="24">
        <v>0.95900000000000007</v>
      </c>
      <c r="DA35">
        <v>4.75</v>
      </c>
      <c r="DB35">
        <v>0.8</v>
      </c>
      <c r="DC35" t="s">
        <v>296</v>
      </c>
    </row>
    <row r="36" spans="25:107" x14ac:dyDescent="0.25">
      <c r="Y36" s="24"/>
      <c r="Z36" s="24"/>
      <c r="AA36" s="24"/>
      <c r="AC36" s="24"/>
      <c r="AD36" s="24"/>
      <c r="AE36" s="24"/>
      <c r="AG36" s="30">
        <v>29.100000000000009</v>
      </c>
      <c r="AH36" s="31">
        <v>56.3</v>
      </c>
      <c r="AI36" s="32">
        <v>14.6</v>
      </c>
      <c r="AJ36" s="33">
        <v>68</v>
      </c>
      <c r="AK36" s="34"/>
      <c r="AL36" s="34">
        <v>63.599999999999994</v>
      </c>
      <c r="AM36" s="34">
        <v>12.643970895252803</v>
      </c>
      <c r="AN36" s="11" t="s">
        <v>274</v>
      </c>
      <c r="BA36" s="42">
        <f>BB3</f>
        <v>0.5</v>
      </c>
      <c r="BB36" s="42">
        <f>BB10</f>
        <v>0.96547857142857141</v>
      </c>
      <c r="BC36" s="42" t="s">
        <v>82</v>
      </c>
      <c r="BE36" s="46">
        <f t="shared" ca="1" si="6"/>
        <v>545</v>
      </c>
      <c r="BF36">
        <f t="shared" ca="1" si="7"/>
        <v>0.54500000000000004</v>
      </c>
      <c r="BK36" s="46">
        <v>4.7220000000000004</v>
      </c>
      <c r="BL36" s="24">
        <v>0.94900000000000007</v>
      </c>
      <c r="BM36" s="42">
        <v>4.25</v>
      </c>
      <c r="BN36" s="42">
        <f>BN10</f>
        <v>0.89250000000000007</v>
      </c>
      <c r="BO36" s="42" t="s">
        <v>82</v>
      </c>
      <c r="BQ36" s="46">
        <f t="shared" ca="1" si="14"/>
        <v>5034</v>
      </c>
      <c r="BR36">
        <f t="shared" ca="1" si="15"/>
        <v>5.0339999999999998</v>
      </c>
      <c r="BU36">
        <v>1.75</v>
      </c>
      <c r="BW36" s="46"/>
      <c r="BX36" s="24"/>
      <c r="BY36" s="42">
        <v>1.75</v>
      </c>
      <c r="BZ36" s="42">
        <f>BZ10</f>
        <v>0.9405</v>
      </c>
      <c r="CA36" s="42" t="s">
        <v>82</v>
      </c>
      <c r="CC36" s="47"/>
      <c r="CI36" s="24"/>
      <c r="CJ36" s="42">
        <v>5.5</v>
      </c>
      <c r="CK36" s="42">
        <f>CK10</f>
        <v>0.86499999999999999</v>
      </c>
      <c r="CL36" s="42" t="s">
        <v>82</v>
      </c>
      <c r="CN36" s="47">
        <f t="shared" ca="1" si="10"/>
        <v>5984</v>
      </c>
      <c r="CO36">
        <f t="shared" ca="1" si="11"/>
        <v>5.984</v>
      </c>
      <c r="CP36" s="24">
        <v>0.94</v>
      </c>
      <c r="CR36" s="24"/>
      <c r="CS36" s="42">
        <v>3</v>
      </c>
      <c r="CT36" s="42">
        <f>CT10</f>
        <v>0.95</v>
      </c>
      <c r="CU36" s="42" t="s">
        <v>82</v>
      </c>
      <c r="CW36" s="47">
        <f t="shared" ca="1" si="12"/>
        <v>3443</v>
      </c>
      <c r="CX36">
        <f t="shared" ca="1" si="13"/>
        <v>3.4430000000000001</v>
      </c>
      <c r="CY36" s="24">
        <v>0.95900000000000007</v>
      </c>
      <c r="DA36">
        <v>6</v>
      </c>
      <c r="DB36">
        <v>0.8</v>
      </c>
      <c r="DC36" t="s">
        <v>297</v>
      </c>
    </row>
    <row r="37" spans="25:107" x14ac:dyDescent="0.25">
      <c r="Y37" s="24"/>
      <c r="Z37" s="24"/>
      <c r="AA37" s="24"/>
      <c r="AC37" s="24"/>
      <c r="AD37" s="24"/>
      <c r="AE37" s="24"/>
      <c r="AG37" s="30">
        <v>24.099999999999994</v>
      </c>
      <c r="AH37" s="31">
        <v>65.900000000000006</v>
      </c>
      <c r="AI37" s="32">
        <v>10</v>
      </c>
      <c r="AJ37" s="33">
        <v>69</v>
      </c>
      <c r="AK37" s="34"/>
      <c r="AL37" s="34">
        <v>70.900000000000006</v>
      </c>
      <c r="AM37" s="34">
        <v>8.6602540378443855</v>
      </c>
      <c r="AN37" s="11" t="s">
        <v>274</v>
      </c>
      <c r="BA37" s="42">
        <f>BB3</f>
        <v>0.5</v>
      </c>
      <c r="BB37" s="42">
        <f>BB34</f>
        <v>0.97242413698465835</v>
      </c>
      <c r="BC37" s="42" t="s">
        <v>103</v>
      </c>
      <c r="BE37" s="46">
        <f t="shared" ca="1" si="6"/>
        <v>785</v>
      </c>
      <c r="BF37">
        <f t="shared" ca="1" si="7"/>
        <v>0.78500000000000003</v>
      </c>
      <c r="BK37" s="46">
        <v>5.0449999999999999</v>
      </c>
      <c r="BL37" s="24">
        <v>0.9494949494949495</v>
      </c>
      <c r="BM37" s="42">
        <v>4.25</v>
      </c>
      <c r="BN37" s="42">
        <f>BN34</f>
        <v>0.90562690103534771</v>
      </c>
      <c r="BO37" s="42" t="s">
        <v>103</v>
      </c>
      <c r="BQ37" s="46">
        <f t="shared" ca="1" si="14"/>
        <v>5091</v>
      </c>
      <c r="BR37">
        <f t="shared" ca="1" si="15"/>
        <v>5.0910000000000002</v>
      </c>
      <c r="BU37">
        <v>1.75</v>
      </c>
      <c r="BW37" s="46"/>
      <c r="BX37" s="24"/>
      <c r="BY37" s="42">
        <v>1.75</v>
      </c>
      <c r="BZ37" s="42">
        <f>BZ34</f>
        <v>0.95254449269712782</v>
      </c>
      <c r="CA37" s="42" t="s">
        <v>103</v>
      </c>
      <c r="CI37" s="24"/>
      <c r="CJ37" s="42">
        <v>5.5</v>
      </c>
      <c r="CK37" s="42">
        <f>CK34</f>
        <v>0.88741312500000002</v>
      </c>
      <c r="CL37" s="42" t="s">
        <v>103</v>
      </c>
      <c r="CN37" s="47">
        <f t="shared" ca="1" si="10"/>
        <v>5811</v>
      </c>
      <c r="CO37">
        <f t="shared" ca="1" si="11"/>
        <v>5.8109999999999999</v>
      </c>
      <c r="CP37" s="24">
        <v>0.95</v>
      </c>
      <c r="CR37" s="24"/>
      <c r="CS37" s="42">
        <v>3</v>
      </c>
      <c r="CT37" s="42">
        <f>CT34</f>
        <v>0.95502929148539162</v>
      </c>
      <c r="CU37" s="42" t="s">
        <v>103</v>
      </c>
      <c r="CW37" s="47">
        <f t="shared" ca="1" si="12"/>
        <v>3210</v>
      </c>
      <c r="CX37">
        <f t="shared" ca="1" si="13"/>
        <v>3.21</v>
      </c>
      <c r="CY37" s="24">
        <v>0.95</v>
      </c>
    </row>
    <row r="38" spans="25:107" x14ac:dyDescent="0.25">
      <c r="Y38" s="24"/>
      <c r="Z38" s="24"/>
      <c r="AA38" s="24"/>
      <c r="AC38" s="24"/>
      <c r="AD38" s="24"/>
      <c r="AE38" s="24"/>
      <c r="AG38" s="30">
        <v>23.600000000000009</v>
      </c>
      <c r="AH38" s="31">
        <v>73.099999999999994</v>
      </c>
      <c r="AI38" s="32">
        <v>3.3</v>
      </c>
      <c r="AJ38" s="33">
        <v>74</v>
      </c>
      <c r="AK38" s="34"/>
      <c r="AL38" s="34">
        <v>74.75</v>
      </c>
      <c r="AM38" s="34">
        <v>2.8578838324886471</v>
      </c>
      <c r="AN38" s="11" t="s">
        <v>274</v>
      </c>
      <c r="AX38" s="1"/>
      <c r="AZ38" s="1"/>
      <c r="BA38" s="42">
        <f>BB4</f>
        <v>0.5</v>
      </c>
      <c r="BB38" s="42">
        <f>BB9</f>
        <v>0.98072244897959193</v>
      </c>
      <c r="BC38" s="42" t="s">
        <v>102</v>
      </c>
      <c r="BE38" s="46">
        <f t="shared" ca="1" si="6"/>
        <v>821</v>
      </c>
      <c r="BF38">
        <f t="shared" ca="1" si="7"/>
        <v>0.82100000000000006</v>
      </c>
      <c r="BJ38" s="1"/>
      <c r="BK38" s="46">
        <v>4.6470000000000002</v>
      </c>
      <c r="BL38" s="24">
        <v>0.9494949494949495</v>
      </c>
      <c r="BM38" s="42">
        <v>4.25</v>
      </c>
      <c r="BN38" s="42">
        <f>BN9</f>
        <v>0.92239603960396033</v>
      </c>
      <c r="BO38" s="42" t="s">
        <v>102</v>
      </c>
      <c r="BQ38" s="46">
        <f t="shared" ca="1" si="14"/>
        <v>5091</v>
      </c>
      <c r="BR38">
        <f t="shared" ca="1" si="15"/>
        <v>5.0910000000000002</v>
      </c>
      <c r="BU38">
        <v>1.75</v>
      </c>
      <c r="BV38" s="1"/>
      <c r="BW38" s="46"/>
      <c r="BX38" s="24"/>
      <c r="BY38" s="42">
        <v>1.75</v>
      </c>
      <c r="BZ38" s="42">
        <f>BZ9</f>
        <v>0.97300000000000009</v>
      </c>
      <c r="CA38" s="42" t="s">
        <v>102</v>
      </c>
      <c r="CH38" s="1"/>
      <c r="CI38" s="24"/>
      <c r="CJ38" s="42">
        <v>5.5</v>
      </c>
      <c r="CK38" s="42">
        <f>CK9</f>
        <v>0.91949999999999998</v>
      </c>
      <c r="CL38" s="42" t="s">
        <v>102</v>
      </c>
      <c r="CN38" s="47">
        <f t="shared" ca="1" si="10"/>
        <v>5916</v>
      </c>
      <c r="CO38">
        <f t="shared" ca="1" si="11"/>
        <v>5.9160000000000004</v>
      </c>
      <c r="CP38" s="24">
        <v>0.98</v>
      </c>
      <c r="CQ38" s="1"/>
      <c r="CR38" s="24"/>
      <c r="CS38" s="42">
        <v>3</v>
      </c>
      <c r="CT38" s="42">
        <f>CT9</f>
        <v>0.96599999999999997</v>
      </c>
      <c r="CU38" s="42" t="s">
        <v>102</v>
      </c>
      <c r="CW38" s="47">
        <f t="shared" ca="1" si="12"/>
        <v>3262</v>
      </c>
      <c r="CX38">
        <f t="shared" ca="1" si="13"/>
        <v>3.262</v>
      </c>
      <c r="CY38" s="24">
        <v>0.95</v>
      </c>
    </row>
    <row r="39" spans="25:107" x14ac:dyDescent="0.25">
      <c r="Y39" s="24"/>
      <c r="Z39" s="24"/>
      <c r="AA39" s="24"/>
      <c r="AC39" s="24"/>
      <c r="AD39" s="24"/>
      <c r="AE39" s="24"/>
      <c r="AG39" s="30">
        <v>20.200000000000003</v>
      </c>
      <c r="AH39" s="31">
        <v>59.3</v>
      </c>
      <c r="AI39" s="32">
        <v>20.5</v>
      </c>
      <c r="AJ39" s="33">
        <v>70</v>
      </c>
      <c r="AK39" s="34"/>
      <c r="AL39" s="34">
        <v>69.55</v>
      </c>
      <c r="AM39" s="34">
        <v>17.753520777580992</v>
      </c>
      <c r="AN39" s="11" t="s">
        <v>274</v>
      </c>
      <c r="BA39" s="42"/>
      <c r="BB39" s="42"/>
      <c r="BC39" s="42"/>
      <c r="BE39" s="46">
        <f t="shared" ca="1" si="6"/>
        <v>626</v>
      </c>
      <c r="BF39">
        <f t="shared" ca="1" si="7"/>
        <v>0.626</v>
      </c>
      <c r="BK39" s="46">
        <v>4.992</v>
      </c>
      <c r="BL39" s="24">
        <v>0.95918367346938782</v>
      </c>
      <c r="BM39" s="42"/>
      <c r="BN39" s="42"/>
      <c r="BO39" s="42"/>
      <c r="BQ39" s="46">
        <f t="shared" ca="1" si="14"/>
        <v>4561</v>
      </c>
      <c r="BR39">
        <f t="shared" ca="1" si="15"/>
        <v>4.5609999999999999</v>
      </c>
      <c r="BW39" s="46"/>
      <c r="BX39" s="24"/>
      <c r="BY39" s="42"/>
      <c r="BZ39" s="42"/>
      <c r="CA39" s="42"/>
      <c r="CI39" s="24"/>
      <c r="CJ39" s="42"/>
      <c r="CK39" s="42"/>
      <c r="CL39" s="42"/>
      <c r="CR39" s="24"/>
      <c r="CS39" s="42"/>
      <c r="CT39" s="42"/>
      <c r="CU39" s="42"/>
      <c r="CW39" s="47">
        <f t="shared" ca="1" si="12"/>
        <v>3561</v>
      </c>
      <c r="CX39">
        <f t="shared" ca="1" si="13"/>
        <v>3.5609999999999999</v>
      </c>
      <c r="CY39" s="24">
        <v>0.93299999999999994</v>
      </c>
    </row>
    <row r="40" spans="25:107" x14ac:dyDescent="0.25">
      <c r="Y40" s="24"/>
      <c r="Z40" s="24"/>
      <c r="AA40" s="24"/>
      <c r="AC40" s="24"/>
      <c r="AD40" s="24"/>
      <c r="AE40" s="24"/>
      <c r="AG40" s="30">
        <v>19.5</v>
      </c>
      <c r="AH40" s="31">
        <v>73</v>
      </c>
      <c r="AI40" s="32">
        <v>7.5</v>
      </c>
      <c r="AJ40" s="33">
        <v>73</v>
      </c>
      <c r="AK40" s="34"/>
      <c r="AL40" s="34">
        <v>76.75</v>
      </c>
      <c r="AM40" s="34">
        <v>6.4951905283832891</v>
      </c>
      <c r="AN40" s="11" t="s">
        <v>274</v>
      </c>
      <c r="BA40" s="42">
        <f>BB5</f>
        <v>1</v>
      </c>
      <c r="BB40" s="42">
        <f>BB8</f>
        <v>0.98970000000000002</v>
      </c>
      <c r="BC40" s="42" t="s">
        <v>100</v>
      </c>
      <c r="BE40" s="46">
        <f t="shared" ca="1" si="6"/>
        <v>1003</v>
      </c>
      <c r="BF40">
        <f t="shared" ca="1" si="7"/>
        <v>1.0030000000000001</v>
      </c>
      <c r="BK40" s="46">
        <v>4.6859999999999999</v>
      </c>
      <c r="BL40" s="24">
        <v>0.96499999999999997</v>
      </c>
      <c r="BM40" s="42">
        <v>4.75</v>
      </c>
      <c r="BN40" s="42">
        <f>BN8</f>
        <v>0.9664999999999998</v>
      </c>
      <c r="BO40" s="42" t="s">
        <v>100</v>
      </c>
      <c r="BQ40" s="46">
        <f t="shared" ca="1" si="14"/>
        <v>4604</v>
      </c>
      <c r="BR40">
        <f t="shared" ca="1" si="15"/>
        <v>4.6040000000000001</v>
      </c>
      <c r="BU40">
        <v>2.25</v>
      </c>
      <c r="BW40" s="46"/>
      <c r="BX40" s="24"/>
      <c r="BY40" s="42">
        <v>2.25</v>
      </c>
      <c r="BZ40" s="42">
        <f>BZ8</f>
        <v>0.98925000000000007</v>
      </c>
      <c r="CA40" s="42" t="s">
        <v>100</v>
      </c>
      <c r="CI40" s="24"/>
      <c r="CJ40" s="42">
        <v>6</v>
      </c>
      <c r="CK40" s="42">
        <f>CK8</f>
        <v>0.94674999999999998</v>
      </c>
      <c r="CL40" s="42" t="s">
        <v>100</v>
      </c>
      <c r="CR40" s="24"/>
      <c r="CS40" s="42">
        <v>3.5</v>
      </c>
      <c r="CT40" s="42">
        <f>CT8</f>
        <v>0.98124999999999996</v>
      </c>
      <c r="CU40" s="42" t="s">
        <v>100</v>
      </c>
      <c r="CW40" s="47">
        <f t="shared" ca="1" si="12"/>
        <v>3490</v>
      </c>
      <c r="CX40">
        <f t="shared" ca="1" si="13"/>
        <v>3.49</v>
      </c>
      <c r="CY40" s="24">
        <v>0.91</v>
      </c>
    </row>
    <row r="41" spans="25:107" x14ac:dyDescent="0.25">
      <c r="Y41" s="24"/>
      <c r="Z41" s="24"/>
      <c r="AA41" s="24"/>
      <c r="AC41" s="24"/>
      <c r="AD41" s="24"/>
      <c r="AE41" s="24"/>
      <c r="AG41" s="30">
        <v>18.600000000000009</v>
      </c>
      <c r="AH41" s="31">
        <v>70.099999999999994</v>
      </c>
      <c r="AI41" s="32">
        <v>11.3</v>
      </c>
      <c r="AJ41" s="33">
        <v>71</v>
      </c>
      <c r="AK41" s="34"/>
      <c r="AL41" s="34">
        <v>75.75</v>
      </c>
      <c r="AM41" s="34">
        <v>9.7860870627641567</v>
      </c>
      <c r="AN41" s="11" t="s">
        <v>274</v>
      </c>
      <c r="BA41" s="42">
        <f>BB5</f>
        <v>1</v>
      </c>
      <c r="BB41" s="42">
        <f>BC12</f>
        <v>0.995</v>
      </c>
      <c r="BC41" s="42" t="s">
        <v>104</v>
      </c>
      <c r="BE41" s="46">
        <f t="shared" ca="1" si="6"/>
        <v>1300</v>
      </c>
      <c r="BF41">
        <f t="shared" ca="1" si="7"/>
        <v>1.3</v>
      </c>
      <c r="BK41" s="46">
        <v>4.84</v>
      </c>
      <c r="BL41" s="24">
        <v>0.96699999999999975</v>
      </c>
      <c r="BM41" s="42">
        <v>4.75</v>
      </c>
      <c r="BN41" s="42">
        <f>BO12</f>
        <v>0.99299299299299293</v>
      </c>
      <c r="BO41" s="42" t="s">
        <v>104</v>
      </c>
      <c r="BQ41" s="46">
        <f t="shared" ca="1" si="14"/>
        <v>5069</v>
      </c>
      <c r="BR41">
        <f t="shared" ca="1" si="15"/>
        <v>5.069</v>
      </c>
      <c r="BU41">
        <v>2.25</v>
      </c>
      <c r="BW41" s="46"/>
      <c r="BX41" s="24"/>
      <c r="BY41" s="42">
        <v>2.25</v>
      </c>
      <c r="BZ41" s="42">
        <f>CA12</f>
        <v>0.99199999999999999</v>
      </c>
      <c r="CA41" s="42" t="s">
        <v>104</v>
      </c>
      <c r="CI41" s="24"/>
      <c r="CJ41" s="42">
        <v>6</v>
      </c>
      <c r="CK41" s="42">
        <f>CL12</f>
        <v>0.98</v>
      </c>
      <c r="CL41" s="42" t="s">
        <v>104</v>
      </c>
      <c r="CR41" s="24"/>
      <c r="CS41" s="42">
        <v>3.5</v>
      </c>
      <c r="CT41" s="42">
        <f>CU12</f>
        <v>0.99299999999999999</v>
      </c>
      <c r="CU41" s="42" t="s">
        <v>104</v>
      </c>
      <c r="CW41" s="47">
        <f t="shared" ca="1" si="12"/>
        <v>3722</v>
      </c>
      <c r="CX41">
        <f t="shared" ca="1" si="13"/>
        <v>3.722</v>
      </c>
      <c r="CY41" s="24">
        <v>0.86599999999999999</v>
      </c>
    </row>
    <row r="42" spans="25:107" x14ac:dyDescent="0.25">
      <c r="Y42" s="24"/>
      <c r="Z42" s="24"/>
      <c r="AA42" s="24"/>
      <c r="AC42" s="24"/>
      <c r="AD42" s="24"/>
      <c r="AE42" s="24"/>
      <c r="AG42" s="30">
        <v>11.099999999999994</v>
      </c>
      <c r="AH42" s="31">
        <v>73.2</v>
      </c>
      <c r="AI42" s="32">
        <v>15.7</v>
      </c>
      <c r="AJ42" s="33">
        <v>72</v>
      </c>
      <c r="AK42" s="34"/>
      <c r="AL42" s="34">
        <v>81.05</v>
      </c>
      <c r="AM42" s="34">
        <v>13.596598839415686</v>
      </c>
      <c r="AN42" s="11" t="s">
        <v>274</v>
      </c>
      <c r="AX42" s="1"/>
      <c r="AZ42" s="1"/>
      <c r="BA42" s="42"/>
      <c r="BB42" s="42"/>
      <c r="BC42" s="42"/>
      <c r="BJ42" s="1"/>
      <c r="BK42" s="46">
        <v>4.681</v>
      </c>
      <c r="BL42" s="24">
        <v>0.96938775510204078</v>
      </c>
      <c r="BM42" s="42"/>
      <c r="BN42" s="42"/>
      <c r="BO42" s="42"/>
      <c r="BQ42" s="46">
        <f t="shared" ca="1" si="14"/>
        <v>4764</v>
      </c>
      <c r="BR42">
        <f t="shared" ca="1" si="15"/>
        <v>4.7640000000000002</v>
      </c>
      <c r="BV42" s="1"/>
      <c r="BW42" s="46"/>
      <c r="BX42" s="24"/>
      <c r="BY42" s="42"/>
      <c r="BZ42" s="42"/>
      <c r="CA42" s="42"/>
      <c r="CH42" s="1"/>
      <c r="CI42" s="24"/>
      <c r="CJ42" s="42"/>
      <c r="CK42" s="42"/>
      <c r="CL42" s="42"/>
      <c r="CQ42" s="1"/>
      <c r="CR42" s="24"/>
      <c r="CS42" s="42"/>
      <c r="CT42" s="42"/>
      <c r="CU42" s="42"/>
      <c r="CW42" s="47">
        <f t="shared" ca="1" si="12"/>
        <v>3559</v>
      </c>
      <c r="CX42">
        <f t="shared" ca="1" si="13"/>
        <v>3.5590000000000002</v>
      </c>
      <c r="CY42" s="24">
        <v>0.85</v>
      </c>
    </row>
    <row r="43" spans="25:107" x14ac:dyDescent="0.25">
      <c r="Y43" s="24"/>
      <c r="Z43" s="24"/>
      <c r="AA43" s="24"/>
      <c r="AC43" s="24"/>
      <c r="AD43" s="24"/>
      <c r="AE43" s="24"/>
      <c r="AG43" s="30">
        <v>56.2</v>
      </c>
      <c r="AH43" s="31">
        <v>26.1</v>
      </c>
      <c r="AI43" s="32">
        <v>17.7</v>
      </c>
      <c r="AJ43" s="33">
        <v>43</v>
      </c>
      <c r="AK43" s="34"/>
      <c r="AL43" s="34">
        <v>34.950000000000003</v>
      </c>
      <c r="AM43" s="34">
        <v>15.328649646984562</v>
      </c>
      <c r="AN43" s="11" t="s">
        <v>273</v>
      </c>
      <c r="BA43" s="42">
        <f>BB5</f>
        <v>1</v>
      </c>
      <c r="BB43" s="42">
        <f>BB10</f>
        <v>0.96547857142857141</v>
      </c>
      <c r="BC43" s="42" t="s">
        <v>82</v>
      </c>
      <c r="BK43" s="46">
        <v>4.6120000000000001</v>
      </c>
      <c r="BL43" s="24">
        <v>0.96941896024464824</v>
      </c>
      <c r="BM43" s="42">
        <v>4.75</v>
      </c>
      <c r="BN43" s="42">
        <f>BN10</f>
        <v>0.89250000000000007</v>
      </c>
      <c r="BO43" s="42" t="s">
        <v>82</v>
      </c>
      <c r="BQ43" s="46">
        <f t="shared" ca="1" si="14"/>
        <v>4511</v>
      </c>
      <c r="BR43">
        <f t="shared" ca="1" si="15"/>
        <v>4.5110000000000001</v>
      </c>
      <c r="BU43">
        <v>2.25</v>
      </c>
      <c r="BW43" s="46"/>
      <c r="BX43" s="24"/>
      <c r="BY43" s="42">
        <v>2.25</v>
      </c>
      <c r="BZ43" s="42">
        <f>BZ10</f>
        <v>0.9405</v>
      </c>
      <c r="CA43" s="42" t="s">
        <v>82</v>
      </c>
      <c r="CI43" s="24"/>
      <c r="CJ43" s="42">
        <v>6</v>
      </c>
      <c r="CK43" s="42">
        <f>CK10</f>
        <v>0.86499999999999999</v>
      </c>
      <c r="CL43" s="42" t="s">
        <v>82</v>
      </c>
      <c r="CR43" s="24"/>
      <c r="CS43" s="42">
        <v>3.5</v>
      </c>
      <c r="CT43" s="42">
        <f>CT10</f>
        <v>0.95</v>
      </c>
      <c r="CU43" s="42" t="s">
        <v>82</v>
      </c>
    </row>
    <row r="44" spans="25:107" x14ac:dyDescent="0.25">
      <c r="Y44" s="24"/>
      <c r="Z44" s="24"/>
      <c r="AA44" s="24"/>
      <c r="AC44" s="24"/>
      <c r="AD44" s="24"/>
      <c r="AE44" s="24"/>
      <c r="AG44" s="30">
        <v>55</v>
      </c>
      <c r="AH44" s="31">
        <v>33.4</v>
      </c>
      <c r="AI44" s="32">
        <v>11.6</v>
      </c>
      <c r="AJ44" s="33">
        <v>45</v>
      </c>
      <c r="AK44" s="34"/>
      <c r="AL44" s="34">
        <v>39.199999999999996</v>
      </c>
      <c r="AM44" s="34">
        <v>10.045894683899487</v>
      </c>
      <c r="AN44" s="11" t="s">
        <v>273</v>
      </c>
      <c r="BA44" s="42">
        <f>BB5</f>
        <v>1</v>
      </c>
      <c r="BB44" s="43">
        <f>BC13</f>
        <v>0.8609</v>
      </c>
      <c r="BC44" s="42" t="s">
        <v>105</v>
      </c>
      <c r="BK44" s="46">
        <v>4.9950000000000001</v>
      </c>
      <c r="BL44" s="24">
        <v>0.97</v>
      </c>
      <c r="BM44" s="42">
        <v>4.75</v>
      </c>
      <c r="BN44" s="43">
        <f>BO13</f>
        <v>0.8315217391304347</v>
      </c>
      <c r="BO44" s="42" t="s">
        <v>105</v>
      </c>
      <c r="BQ44" s="46">
        <f t="shared" ca="1" si="14"/>
        <v>5062</v>
      </c>
      <c r="BR44">
        <f t="shared" ca="1" si="15"/>
        <v>5.0620000000000003</v>
      </c>
      <c r="BU44">
        <v>2.25</v>
      </c>
      <c r="BW44" s="46"/>
      <c r="BX44" s="24"/>
      <c r="BY44" s="42">
        <v>2.25</v>
      </c>
      <c r="BZ44" s="43">
        <f>CA13</f>
        <v>0.90099999999999991</v>
      </c>
      <c r="CA44" s="42" t="s">
        <v>105</v>
      </c>
      <c r="CI44" s="24"/>
      <c r="CJ44" s="42">
        <v>6</v>
      </c>
      <c r="CK44" s="43">
        <f>CL13</f>
        <v>0.83299999999999996</v>
      </c>
      <c r="CL44" s="42" t="s">
        <v>105</v>
      </c>
      <c r="CR44" s="24"/>
      <c r="CS44" s="42">
        <v>3.5</v>
      </c>
      <c r="CT44" s="43">
        <f>CU13</f>
        <v>0.85</v>
      </c>
      <c r="CU44" s="42" t="s">
        <v>105</v>
      </c>
    </row>
    <row r="45" spans="25:107" x14ac:dyDescent="0.25">
      <c r="Y45" s="24"/>
      <c r="Z45" s="24"/>
      <c r="AA45" s="24"/>
      <c r="AC45" s="24"/>
      <c r="AD45" s="24"/>
      <c r="AE45" s="24"/>
      <c r="AG45" s="30">
        <v>54.2</v>
      </c>
      <c r="AH45" s="31">
        <v>31.6</v>
      </c>
      <c r="AI45" s="32">
        <v>14.2</v>
      </c>
      <c r="AJ45" s="33">
        <v>44</v>
      </c>
      <c r="AK45" s="34"/>
      <c r="AL45" s="34">
        <v>38.700000000000003</v>
      </c>
      <c r="AM45" s="34">
        <v>12.297560733739028</v>
      </c>
      <c r="AN45" s="11" t="s">
        <v>273</v>
      </c>
      <c r="BA45" s="42"/>
      <c r="BB45" s="42"/>
      <c r="BC45" s="42"/>
      <c r="BK45" s="46">
        <v>4.665</v>
      </c>
      <c r="BL45" s="24">
        <v>0.97899999999999976</v>
      </c>
      <c r="BM45" s="42"/>
      <c r="BN45" s="42"/>
      <c r="BO45" s="42"/>
      <c r="BQ45" s="46">
        <f t="shared" ca="1" si="14"/>
        <v>5088</v>
      </c>
      <c r="BR45">
        <f t="shared" ca="1" si="15"/>
        <v>5.0880000000000001</v>
      </c>
      <c r="BW45" s="46"/>
      <c r="BX45" s="24"/>
      <c r="BY45" s="42"/>
      <c r="BZ45" s="42"/>
      <c r="CA45" s="42"/>
      <c r="CI45" s="24"/>
      <c r="CJ45" s="42"/>
      <c r="CK45" s="42"/>
      <c r="CL45" s="42"/>
      <c r="CR45" s="24"/>
      <c r="CS45" s="42"/>
      <c r="CT45" s="42"/>
      <c r="CU45" s="42"/>
    </row>
    <row r="46" spans="25:107" x14ac:dyDescent="0.25">
      <c r="Y46" s="24"/>
      <c r="Z46" s="24"/>
      <c r="AA46" s="24"/>
      <c r="AC46" s="24"/>
      <c r="AD46" s="24"/>
      <c r="AE46" s="24"/>
      <c r="AG46" s="30">
        <v>54.1</v>
      </c>
      <c r="AH46" s="31">
        <v>34</v>
      </c>
      <c r="AI46" s="32">
        <v>11.9</v>
      </c>
      <c r="AJ46" s="33">
        <v>46</v>
      </c>
      <c r="AK46" s="34"/>
      <c r="AL46" s="34">
        <v>39.950000000000003</v>
      </c>
      <c r="AM46" s="34">
        <v>10.305702305034819</v>
      </c>
      <c r="AN46" s="11" t="s">
        <v>273</v>
      </c>
      <c r="BA46" s="42">
        <f>BB5</f>
        <v>1</v>
      </c>
      <c r="BB46" s="42">
        <v>0.8609</v>
      </c>
      <c r="BC46" s="42" t="s">
        <v>106</v>
      </c>
      <c r="BK46" s="46">
        <v>5.0890000000000004</v>
      </c>
      <c r="BL46" s="24">
        <v>0.98599999999999999</v>
      </c>
      <c r="BM46" s="42">
        <v>4.75</v>
      </c>
      <c r="BN46" s="42"/>
      <c r="BO46" s="42" t="s">
        <v>106</v>
      </c>
      <c r="BQ46" s="46">
        <f t="shared" ca="1" si="14"/>
        <v>4413</v>
      </c>
      <c r="BR46">
        <f t="shared" ca="1" si="15"/>
        <v>4.4130000000000003</v>
      </c>
      <c r="BW46" s="46"/>
      <c r="BX46" s="24"/>
      <c r="BY46" s="42">
        <f>BZ5</f>
        <v>3.5</v>
      </c>
      <c r="BZ46" s="42"/>
      <c r="CA46" s="42" t="s">
        <v>106</v>
      </c>
      <c r="CI46" s="24"/>
      <c r="CJ46" s="42">
        <f>CK5</f>
        <v>4.75</v>
      </c>
      <c r="CK46" s="42"/>
      <c r="CL46" s="42" t="s">
        <v>106</v>
      </c>
      <c r="CR46" s="24"/>
      <c r="CS46" s="42">
        <f>CT5</f>
        <v>6</v>
      </c>
      <c r="CT46" s="42"/>
      <c r="CU46" s="42" t="s">
        <v>106</v>
      </c>
    </row>
    <row r="47" spans="25:107" x14ac:dyDescent="0.25">
      <c r="Y47" s="24"/>
      <c r="Z47" s="24"/>
      <c r="AA47" s="24"/>
      <c r="AC47" s="24"/>
      <c r="AD47" s="24"/>
      <c r="AE47" s="24"/>
      <c r="AG47" s="30">
        <v>47.6</v>
      </c>
      <c r="AH47" s="31">
        <v>37</v>
      </c>
      <c r="AI47" s="32">
        <v>15.4</v>
      </c>
      <c r="AJ47" s="33">
        <v>56</v>
      </c>
      <c r="AK47" s="34"/>
      <c r="AL47" s="34">
        <v>44.7</v>
      </c>
      <c r="AM47" s="34">
        <v>13.336791218280355</v>
      </c>
      <c r="AN47" s="11" t="s">
        <v>273</v>
      </c>
      <c r="BA47" s="42">
        <f>BB5</f>
        <v>1</v>
      </c>
      <c r="BB47" s="42"/>
      <c r="BC47" s="42" t="s">
        <v>107</v>
      </c>
      <c r="BK47" s="46">
        <v>4.4710000000000001</v>
      </c>
      <c r="BL47" s="24">
        <v>0.98898898898898902</v>
      </c>
      <c r="BM47" s="42">
        <v>4.75</v>
      </c>
      <c r="BN47" s="42"/>
      <c r="BO47" s="42" t="s">
        <v>107</v>
      </c>
      <c r="BQ47" s="46">
        <f t="shared" ca="1" si="14"/>
        <v>4955</v>
      </c>
      <c r="BR47">
        <f t="shared" ca="1" si="15"/>
        <v>4.9550000000000001</v>
      </c>
      <c r="BW47" s="46"/>
      <c r="BX47" s="24"/>
      <c r="BY47" s="42">
        <f>BZ5</f>
        <v>3.5</v>
      </c>
      <c r="BZ47" s="42"/>
      <c r="CA47" s="42" t="s">
        <v>107</v>
      </c>
      <c r="CI47" s="24"/>
      <c r="CJ47" s="42">
        <f>CK5</f>
        <v>4.75</v>
      </c>
      <c r="CK47" s="42"/>
      <c r="CL47" s="42" t="s">
        <v>107</v>
      </c>
      <c r="CR47" s="24"/>
      <c r="CS47" s="42">
        <f>CT5</f>
        <v>6</v>
      </c>
      <c r="CT47" s="42"/>
      <c r="CU47" s="42" t="s">
        <v>107</v>
      </c>
    </row>
    <row r="48" spans="25:107" x14ac:dyDescent="0.25">
      <c r="Y48" s="24"/>
      <c r="Z48" s="24"/>
      <c r="AA48" s="24"/>
      <c r="AC48" s="24"/>
      <c r="AD48" s="24"/>
      <c r="AE48" s="24"/>
      <c r="AG48" s="30">
        <v>40.700000000000003</v>
      </c>
      <c r="AH48" s="31">
        <v>34.1</v>
      </c>
      <c r="AI48" s="32">
        <v>25.2</v>
      </c>
      <c r="AJ48" s="33">
        <v>60</v>
      </c>
      <c r="AK48" s="34"/>
      <c r="AL48" s="34">
        <v>46.7</v>
      </c>
      <c r="AM48" s="34">
        <v>21.823840175367852</v>
      </c>
      <c r="AN48" s="11" t="s">
        <v>273</v>
      </c>
      <c r="BA48" s="42"/>
      <c r="BB48" s="42"/>
      <c r="BC48" s="42"/>
      <c r="BK48" s="46">
        <v>4.5419999999999998</v>
      </c>
      <c r="BL48" s="24">
        <v>0.9890000000000001</v>
      </c>
      <c r="BM48" s="42"/>
      <c r="BN48" s="42"/>
      <c r="BO48" s="42"/>
      <c r="BQ48" s="46">
        <f t="shared" ca="1" si="14"/>
        <v>4557</v>
      </c>
      <c r="BR48">
        <f t="shared" ca="1" si="15"/>
        <v>4.5570000000000004</v>
      </c>
      <c r="BW48" s="46"/>
      <c r="BX48" s="24"/>
      <c r="BY48" s="42"/>
      <c r="BZ48" s="42"/>
      <c r="CA48" s="42"/>
      <c r="CI48" s="24"/>
      <c r="CJ48" s="42"/>
      <c r="CK48" s="42"/>
      <c r="CL48" s="42"/>
      <c r="CR48" s="24"/>
      <c r="CS48" s="42"/>
      <c r="CT48" s="42"/>
      <c r="CU48" s="42"/>
    </row>
    <row r="49" spans="25:99" x14ac:dyDescent="0.25">
      <c r="Y49" s="24"/>
      <c r="Z49" s="24"/>
      <c r="AA49" s="24"/>
      <c r="AC49" s="24"/>
      <c r="AD49" s="24"/>
      <c r="AE49" s="24"/>
      <c r="AG49" s="30">
        <v>39.44</v>
      </c>
      <c r="AH49" s="31">
        <v>45.9</v>
      </c>
      <c r="AI49" s="32">
        <v>14.66</v>
      </c>
      <c r="AJ49" s="33">
        <v>55</v>
      </c>
      <c r="AK49" s="34"/>
      <c r="AL49" s="34">
        <v>53.23</v>
      </c>
      <c r="AM49" s="34">
        <v>12.69593241947987</v>
      </c>
      <c r="AN49" s="11" t="s">
        <v>273</v>
      </c>
      <c r="BA49" s="42">
        <f>BA44-0.25</f>
        <v>0.75</v>
      </c>
      <c r="BB49" s="44">
        <f>BB19</f>
        <v>0.96866569484936804</v>
      </c>
      <c r="BC49" s="42" t="s">
        <v>67</v>
      </c>
      <c r="BK49" s="46">
        <v>4.8330000000000002</v>
      </c>
      <c r="BL49" s="24">
        <v>0.98989898989898994</v>
      </c>
      <c r="BM49" s="42">
        <f>BM44-0.25</f>
        <v>4.5</v>
      </c>
      <c r="BN49" s="44">
        <f>BN19</f>
        <v>0.92683338255861869</v>
      </c>
      <c r="BO49" s="42" t="s">
        <v>67</v>
      </c>
      <c r="BQ49" s="46">
        <f t="shared" ca="1" si="14"/>
        <v>4413</v>
      </c>
      <c r="BR49">
        <f t="shared" ca="1" si="15"/>
        <v>4.4130000000000003</v>
      </c>
      <c r="BW49" s="46"/>
      <c r="BX49" s="24"/>
      <c r="BY49" s="42">
        <f>BY44-0.25</f>
        <v>2</v>
      </c>
      <c r="BZ49" s="44">
        <f>BZ19</f>
        <v>0.96199999999999997</v>
      </c>
      <c r="CA49" s="42" t="s">
        <v>67</v>
      </c>
      <c r="CI49" s="24"/>
      <c r="CJ49" s="42">
        <f>CJ44-0.25</f>
        <v>5.75</v>
      </c>
      <c r="CK49" s="44">
        <f>CK19</f>
        <v>0.90924999999999989</v>
      </c>
      <c r="CL49" s="42" t="s">
        <v>67</v>
      </c>
      <c r="CR49" s="24"/>
      <c r="CS49" s="42">
        <f>CS44-0.25</f>
        <v>3.25</v>
      </c>
      <c r="CT49" s="44">
        <f>CT19</f>
        <v>0.95524999999999982</v>
      </c>
      <c r="CU49" s="42" t="s">
        <v>67</v>
      </c>
    </row>
    <row r="50" spans="25:99" x14ac:dyDescent="0.25">
      <c r="Y50" s="24"/>
      <c r="Z50" s="24"/>
      <c r="AA50" s="24"/>
      <c r="AC50" s="24"/>
      <c r="AD50" s="24"/>
      <c r="AE50" s="24"/>
      <c r="AG50" s="30">
        <v>34.099999999999994</v>
      </c>
      <c r="AH50" s="31">
        <v>41.6</v>
      </c>
      <c r="AI50" s="32">
        <v>24.3</v>
      </c>
      <c r="AJ50" s="33">
        <v>59</v>
      </c>
      <c r="AK50" s="34"/>
      <c r="AL50" s="34">
        <v>53.75</v>
      </c>
      <c r="AM50" s="34">
        <v>21.044417311961858</v>
      </c>
      <c r="AN50" s="11" t="s">
        <v>273</v>
      </c>
      <c r="BA50" s="42"/>
      <c r="BB50" s="45">
        <f>_xlfn.CONFIDENCE.NORM(0.05,BB20,BB16)</f>
        <v>1.4361883170340076E-2</v>
      </c>
      <c r="BC50" s="42" t="s">
        <v>108</v>
      </c>
      <c r="BK50" s="46">
        <v>5.0579999999999998</v>
      </c>
      <c r="BL50" s="24">
        <v>0.99099099099099097</v>
      </c>
      <c r="BM50" s="42"/>
      <c r="BN50" s="45">
        <f>_xlfn.CONFIDENCE.NORM(0.05,BN20,BN16)</f>
        <v>1.2478146414390136E-2</v>
      </c>
      <c r="BO50" s="42" t="s">
        <v>108</v>
      </c>
      <c r="BQ50" s="46">
        <f t="shared" ca="1" si="14"/>
        <v>4820</v>
      </c>
      <c r="BR50">
        <f t="shared" ca="1" si="15"/>
        <v>4.82</v>
      </c>
      <c r="BW50" s="46"/>
      <c r="BX50" s="24"/>
      <c r="BY50" s="42"/>
      <c r="BZ50" s="45">
        <f>_xlfn.CONFIDENCE.NORM(0.05,BZ20,BZ16)</f>
        <v>1.6565993166636903E-2</v>
      </c>
      <c r="CA50" s="42" t="s">
        <v>108</v>
      </c>
      <c r="CI50" s="24"/>
      <c r="CJ50" s="42"/>
      <c r="CK50" s="45">
        <f>_xlfn.CONFIDENCE.NORM(0.05,CK20,CK16)</f>
        <v>2.2737905335148408E-2</v>
      </c>
      <c r="CL50" s="42" t="s">
        <v>108</v>
      </c>
      <c r="CR50" s="24"/>
      <c r="CS50" s="42"/>
      <c r="CT50" s="45">
        <f>_xlfn.CONFIDENCE.NORM(0.05,CT20,CT16)</f>
        <v>1.7078210920255705E-2</v>
      </c>
      <c r="CU50" s="42" t="s">
        <v>108</v>
      </c>
    </row>
    <row r="51" spans="25:99" x14ac:dyDescent="0.25">
      <c r="Y51" s="24"/>
      <c r="Z51" s="24"/>
      <c r="AA51" s="24"/>
      <c r="AC51" s="24"/>
      <c r="AD51" s="24"/>
      <c r="AE51" s="24"/>
      <c r="AG51" s="30">
        <v>32.599999999999994</v>
      </c>
      <c r="AH51" s="31">
        <v>48.7</v>
      </c>
      <c r="AI51" s="32">
        <v>18.7</v>
      </c>
      <c r="AJ51" s="33">
        <v>57</v>
      </c>
      <c r="AK51" s="34"/>
      <c r="AL51" s="34">
        <v>58.050000000000004</v>
      </c>
      <c r="AM51" s="34">
        <v>16.194675050769</v>
      </c>
      <c r="AN51" s="11" t="s">
        <v>273</v>
      </c>
      <c r="BK51" s="46">
        <v>4.47</v>
      </c>
      <c r="BL51" s="24">
        <v>0.9910000000000001</v>
      </c>
      <c r="BQ51" s="46">
        <f t="shared" ca="1" si="14"/>
        <v>4532</v>
      </c>
      <c r="BR51">
        <f t="shared" ca="1" si="15"/>
        <v>4.532</v>
      </c>
      <c r="BW51" s="46"/>
      <c r="BX51" s="24"/>
      <c r="CI51" s="24"/>
      <c r="CR51" s="24"/>
    </row>
    <row r="52" spans="25:99" x14ac:dyDescent="0.25">
      <c r="Y52" s="24"/>
      <c r="Z52" s="24"/>
      <c r="AA52" s="24"/>
      <c r="AC52" s="24"/>
      <c r="AD52" s="24"/>
      <c r="AE52" s="24"/>
      <c r="AG52" s="30">
        <v>29.200000000000003</v>
      </c>
      <c r="AH52" s="31">
        <v>50.6</v>
      </c>
      <c r="AI52" s="32">
        <v>20.2</v>
      </c>
      <c r="AJ52" s="33">
        <v>58</v>
      </c>
      <c r="AK52" s="34"/>
      <c r="AL52" s="34">
        <v>60.7</v>
      </c>
      <c r="AM52" s="34">
        <v>17.493713156445658</v>
      </c>
      <c r="AN52" s="11" t="s">
        <v>273</v>
      </c>
      <c r="BK52" s="46">
        <v>4.4020000000000001</v>
      </c>
      <c r="BL52" s="24">
        <v>0.99299299299299293</v>
      </c>
      <c r="BQ52" s="46">
        <f t="shared" ca="1" si="14"/>
        <v>4520</v>
      </c>
      <c r="BR52">
        <f t="shared" ca="1" si="15"/>
        <v>4.5200000000000005</v>
      </c>
      <c r="BW52" s="46"/>
      <c r="BX52" s="24"/>
      <c r="CI52" s="24"/>
      <c r="CR52" s="24"/>
    </row>
    <row r="53" spans="25:99" x14ac:dyDescent="0.25">
      <c r="Y53" s="24"/>
      <c r="Z53" s="24"/>
      <c r="AA53" s="24"/>
      <c r="AC53" s="24"/>
      <c r="AD53" s="24"/>
      <c r="AE53" s="24"/>
      <c r="AG53" s="30">
        <v>10</v>
      </c>
      <c r="AH53" s="31">
        <v>78</v>
      </c>
      <c r="AI53" s="32">
        <v>12</v>
      </c>
      <c r="AJ53" s="33">
        <v>76</v>
      </c>
      <c r="AK53" s="34"/>
      <c r="AL53" s="34">
        <v>84</v>
      </c>
      <c r="AM53" s="34">
        <v>10.392304845413264</v>
      </c>
      <c r="AN53" s="11" t="s">
        <v>139</v>
      </c>
      <c r="BQ53" s="46">
        <f t="shared" ca="1" si="14"/>
        <v>5097</v>
      </c>
      <c r="BR53">
        <f t="shared" ca="1" si="15"/>
        <v>5.0970000000000004</v>
      </c>
    </row>
    <row r="54" spans="25:99" x14ac:dyDescent="0.25">
      <c r="Y54" s="24"/>
      <c r="Z54" s="24"/>
      <c r="AA54" s="24"/>
      <c r="AC54" s="24"/>
      <c r="AD54" s="24"/>
      <c r="AE54" s="24"/>
      <c r="AG54" s="30">
        <v>9.7999999999999972</v>
      </c>
      <c r="AH54" s="31">
        <v>82</v>
      </c>
      <c r="AI54" s="32">
        <v>8.1999999999999993</v>
      </c>
      <c r="AJ54" s="33">
        <v>77</v>
      </c>
      <c r="AK54" s="34"/>
      <c r="AL54" s="34">
        <v>86.1</v>
      </c>
      <c r="AM54" s="34">
        <v>7.1014083110323956</v>
      </c>
      <c r="AN54" s="11" t="s">
        <v>139</v>
      </c>
      <c r="BQ54" s="46">
        <f t="shared" ca="1" si="14"/>
        <v>4633</v>
      </c>
      <c r="BR54">
        <f t="shared" ca="1" si="15"/>
        <v>4.633</v>
      </c>
    </row>
    <row r="55" spans="25:99" x14ac:dyDescent="0.25">
      <c r="Y55" s="24"/>
      <c r="Z55" s="24"/>
      <c r="AA55" s="24"/>
      <c r="AC55" s="24"/>
      <c r="AD55" s="24"/>
      <c r="AE55" s="24"/>
      <c r="AG55" s="30">
        <v>9.7000000000000028</v>
      </c>
      <c r="AH55" s="31">
        <v>77.8</v>
      </c>
      <c r="AI55" s="32">
        <v>12.5</v>
      </c>
      <c r="AJ55" s="33">
        <v>75</v>
      </c>
      <c r="AK55" s="34"/>
      <c r="AL55" s="34">
        <v>84.05</v>
      </c>
      <c r="AM55" s="34">
        <v>10.825317547305483</v>
      </c>
      <c r="AN55" s="11" t="s">
        <v>139</v>
      </c>
      <c r="BQ55" s="46">
        <f t="shared" ca="1" si="14"/>
        <v>4646</v>
      </c>
      <c r="BR55">
        <f t="shared" ca="1" si="15"/>
        <v>4.6459999999999999</v>
      </c>
    </row>
    <row r="56" spans="25:99" x14ac:dyDescent="0.25">
      <c r="Y56" s="24"/>
      <c r="Z56" s="24"/>
      <c r="AA56" s="24"/>
      <c r="AC56" s="24"/>
      <c r="AD56" s="24"/>
      <c r="AE56" s="24"/>
      <c r="AG56" s="30">
        <v>9.4000000000000057</v>
      </c>
      <c r="AH56" s="31">
        <v>87</v>
      </c>
      <c r="AI56" s="32">
        <v>3.6</v>
      </c>
      <c r="AJ56" s="33">
        <v>79</v>
      </c>
      <c r="AK56" s="34"/>
      <c r="AL56" s="34">
        <v>88.8</v>
      </c>
      <c r="AM56" s="34">
        <v>3.117691453623979</v>
      </c>
      <c r="AN56" s="11" t="s">
        <v>139</v>
      </c>
      <c r="BQ56" s="46">
        <f t="shared" ca="1" si="14"/>
        <v>4471</v>
      </c>
      <c r="BR56">
        <f t="shared" ca="1" si="15"/>
        <v>4.4710000000000001</v>
      </c>
    </row>
    <row r="57" spans="25:99" x14ac:dyDescent="0.25">
      <c r="Y57" s="24"/>
      <c r="Z57" s="24"/>
      <c r="AA57" s="24"/>
      <c r="AC57" s="24"/>
      <c r="AD57" s="24"/>
      <c r="AE57" s="24"/>
      <c r="AG57" s="30">
        <v>9.3000000000000114</v>
      </c>
      <c r="AH57" s="31">
        <v>82.1</v>
      </c>
      <c r="AI57" s="32">
        <v>8.6</v>
      </c>
      <c r="AJ57" s="33">
        <v>78</v>
      </c>
      <c r="AK57" s="34"/>
      <c r="AL57" s="34">
        <v>86.399999999999991</v>
      </c>
      <c r="AM57" s="34">
        <v>7.4478184725461718</v>
      </c>
      <c r="AN57" s="11" t="s">
        <v>139</v>
      </c>
      <c r="BQ57" s="46">
        <f t="shared" ca="1" si="14"/>
        <v>4799</v>
      </c>
      <c r="BR57">
        <f t="shared" ca="1" si="15"/>
        <v>4.7990000000000004</v>
      </c>
    </row>
    <row r="58" spans="25:99" x14ac:dyDescent="0.25">
      <c r="Y58" s="24"/>
      <c r="Z58" s="24"/>
      <c r="AA58" s="24"/>
      <c r="AC58" s="24"/>
      <c r="AD58" s="24"/>
      <c r="AE58" s="24"/>
      <c r="AG58" s="30">
        <v>3.5</v>
      </c>
      <c r="AH58" s="31">
        <v>95.5</v>
      </c>
      <c r="AI58" s="32">
        <v>1</v>
      </c>
      <c r="AJ58" s="33">
        <v>83</v>
      </c>
      <c r="AK58" s="34"/>
      <c r="AL58" s="34">
        <v>96</v>
      </c>
      <c r="AM58" s="34">
        <v>0.8660254037844386</v>
      </c>
      <c r="AN58" s="11" t="s">
        <v>139</v>
      </c>
      <c r="BQ58" s="46">
        <f t="shared" ca="1" si="14"/>
        <v>5046</v>
      </c>
      <c r="BR58">
        <f t="shared" ca="1" si="15"/>
        <v>5.0460000000000003</v>
      </c>
    </row>
    <row r="59" spans="25:99" x14ac:dyDescent="0.25">
      <c r="Y59" s="24"/>
      <c r="Z59" s="24"/>
      <c r="AA59" s="24"/>
      <c r="AC59" s="24"/>
      <c r="AD59" s="24"/>
      <c r="AE59" s="24"/>
      <c r="AG59" s="30">
        <v>2</v>
      </c>
      <c r="AH59" s="31">
        <v>86</v>
      </c>
      <c r="AI59" s="32">
        <v>12</v>
      </c>
      <c r="AJ59" s="33">
        <v>80</v>
      </c>
      <c r="AK59" s="34"/>
      <c r="AL59" s="34">
        <v>92</v>
      </c>
      <c r="AM59" s="34">
        <v>10.392304845413264</v>
      </c>
      <c r="AN59" s="11" t="s">
        <v>139</v>
      </c>
      <c r="BQ59" s="46">
        <f t="shared" ca="1" si="14"/>
        <v>5100</v>
      </c>
      <c r="BR59">
        <f t="shared" ca="1" si="15"/>
        <v>5.1000000000000005</v>
      </c>
    </row>
    <row r="60" spans="25:99" x14ac:dyDescent="0.25">
      <c r="Y60" s="24"/>
      <c r="Z60" s="24"/>
      <c r="AA60" s="24"/>
      <c r="AC60" s="24"/>
      <c r="AD60" s="24"/>
      <c r="AE60" s="24"/>
      <c r="AG60" s="30">
        <v>1.4000000000000057</v>
      </c>
      <c r="AH60" s="31">
        <v>90.8</v>
      </c>
      <c r="AI60" s="32">
        <v>7.8</v>
      </c>
      <c r="AJ60" s="33">
        <v>81</v>
      </c>
      <c r="AK60" s="34"/>
      <c r="AL60" s="34">
        <v>94.7</v>
      </c>
      <c r="AM60" s="34">
        <v>6.7549981495186211</v>
      </c>
      <c r="AN60" s="11" t="s">
        <v>139</v>
      </c>
      <c r="BQ60" s="46">
        <f t="shared" ca="1" si="14"/>
        <v>4908</v>
      </c>
      <c r="BR60">
        <f t="shared" ca="1" si="15"/>
        <v>4.9080000000000004</v>
      </c>
    </row>
    <row r="61" spans="25:99" x14ac:dyDescent="0.25">
      <c r="AC61" s="20"/>
      <c r="AD61" s="20"/>
      <c r="AE61" s="20"/>
      <c r="AG61" s="30">
        <v>1</v>
      </c>
      <c r="AH61" s="31">
        <v>92.6</v>
      </c>
      <c r="AI61" s="32">
        <v>6.4</v>
      </c>
      <c r="AJ61" s="33">
        <v>82</v>
      </c>
      <c r="AK61" s="34"/>
      <c r="AL61" s="34">
        <v>95.8</v>
      </c>
      <c r="AM61" s="34">
        <v>5.5425625842204074</v>
      </c>
      <c r="AN61" s="11" t="s">
        <v>139</v>
      </c>
      <c r="BQ61" s="46">
        <f t="shared" ca="1" si="14"/>
        <v>5066</v>
      </c>
      <c r="BR61">
        <f t="shared" ca="1" si="15"/>
        <v>5.0659999999999998</v>
      </c>
    </row>
    <row r="62" spans="25:99" x14ac:dyDescent="0.25">
      <c r="AC62" s="20"/>
      <c r="AD62" s="20"/>
      <c r="AE62" s="20"/>
      <c r="AG62" s="30">
        <v>67.3</v>
      </c>
      <c r="AH62" s="31">
        <v>31.7</v>
      </c>
      <c r="AI62" s="32">
        <v>1</v>
      </c>
      <c r="AJ62" s="33">
        <v>33</v>
      </c>
      <c r="AK62" s="34"/>
      <c r="AL62" s="34">
        <v>32.200000000000003</v>
      </c>
      <c r="AM62" s="34">
        <v>0.8660254037844386</v>
      </c>
      <c r="AN62" s="11" t="s">
        <v>272</v>
      </c>
      <c r="BQ62" s="46">
        <f t="shared" ca="1" si="14"/>
        <v>4468</v>
      </c>
      <c r="BR62">
        <f t="shared" ca="1" si="15"/>
        <v>4.468</v>
      </c>
    </row>
    <row r="63" spans="25:99" x14ac:dyDescent="0.25">
      <c r="AC63" s="20"/>
      <c r="AD63" s="20"/>
      <c r="AE63" s="20"/>
      <c r="AG63" s="30">
        <v>65.900000000000006</v>
      </c>
      <c r="AH63" s="31">
        <v>30.5</v>
      </c>
      <c r="AI63" s="32">
        <v>3.6</v>
      </c>
      <c r="AJ63" s="33">
        <v>32</v>
      </c>
      <c r="AK63" s="34"/>
      <c r="AL63" s="34">
        <v>32.299999999999997</v>
      </c>
      <c r="AM63" s="34">
        <v>3.117691453623979</v>
      </c>
      <c r="AN63" s="11" t="s">
        <v>272</v>
      </c>
      <c r="BQ63" s="46">
        <f t="shared" ca="1" si="14"/>
        <v>4562</v>
      </c>
      <c r="BR63">
        <f t="shared" ca="1" si="15"/>
        <v>4.5620000000000003</v>
      </c>
    </row>
    <row r="64" spans="25:99" x14ac:dyDescent="0.25">
      <c r="AC64" s="20"/>
      <c r="AD64" s="20"/>
      <c r="AE64" s="20"/>
      <c r="AG64" s="30">
        <v>57.9</v>
      </c>
      <c r="AH64" s="31">
        <v>37.5</v>
      </c>
      <c r="AI64" s="32">
        <v>4.5999999999999996</v>
      </c>
      <c r="AJ64" s="33">
        <v>47</v>
      </c>
      <c r="AK64" s="34"/>
      <c r="AL64" s="34">
        <v>39.799999999999997</v>
      </c>
      <c r="AM64" s="34">
        <v>3.9837168574084174</v>
      </c>
      <c r="AN64" s="11" t="s">
        <v>272</v>
      </c>
      <c r="BQ64" s="46">
        <f t="shared" ca="1" si="14"/>
        <v>4443</v>
      </c>
      <c r="BR64">
        <f t="shared" ca="1" si="15"/>
        <v>4.4430000000000005</v>
      </c>
    </row>
    <row r="65" spans="29:70" x14ac:dyDescent="0.25">
      <c r="AC65" s="20"/>
      <c r="AD65" s="20"/>
      <c r="AE65" s="20"/>
      <c r="AG65" s="30">
        <v>56.15</v>
      </c>
      <c r="AH65" s="31">
        <v>41.75</v>
      </c>
      <c r="AI65" s="32">
        <v>2.1</v>
      </c>
      <c r="AJ65" s="33">
        <v>48</v>
      </c>
      <c r="AK65" s="34"/>
      <c r="AL65" s="34">
        <v>42.8</v>
      </c>
      <c r="AM65" s="34">
        <v>1.818653347947321</v>
      </c>
      <c r="AN65" s="11" t="s">
        <v>272</v>
      </c>
      <c r="BQ65" s="46">
        <f t="shared" ca="1" si="14"/>
        <v>4799</v>
      </c>
      <c r="BR65">
        <f t="shared" ca="1" si="15"/>
        <v>4.7990000000000004</v>
      </c>
    </row>
    <row r="66" spans="29:70" x14ac:dyDescent="0.25">
      <c r="AC66" s="20"/>
      <c r="AD66" s="20"/>
      <c r="AE66" s="20"/>
      <c r="AG66" s="30">
        <v>52.5</v>
      </c>
      <c r="AH66" s="31">
        <v>45.6</v>
      </c>
      <c r="AI66" s="32">
        <v>1.9</v>
      </c>
      <c r="AJ66" s="33">
        <v>49</v>
      </c>
      <c r="AK66" s="34"/>
      <c r="AL66" s="34">
        <v>46.550000000000004</v>
      </c>
      <c r="AM66" s="34">
        <v>1.6454482671904334</v>
      </c>
      <c r="AN66" s="11" t="s">
        <v>272</v>
      </c>
      <c r="BQ66" s="46">
        <f t="shared" ca="1" si="14"/>
        <v>4439</v>
      </c>
      <c r="BR66">
        <f t="shared" ca="1" si="15"/>
        <v>4.4390000000000001</v>
      </c>
    </row>
    <row r="67" spans="29:70" x14ac:dyDescent="0.25">
      <c r="AC67" s="20"/>
      <c r="AD67" s="20"/>
      <c r="AE67" s="20"/>
      <c r="AG67" s="30">
        <v>51.599999999999994</v>
      </c>
      <c r="AH67" s="31">
        <v>43.2</v>
      </c>
      <c r="AI67" s="32">
        <v>5.2</v>
      </c>
      <c r="AJ67" s="33">
        <v>50</v>
      </c>
      <c r="AK67" s="34"/>
      <c r="AL67" s="34">
        <v>45.800000000000004</v>
      </c>
      <c r="AM67" s="34">
        <v>4.5033320996790804</v>
      </c>
      <c r="AN67" s="11" t="s">
        <v>272</v>
      </c>
      <c r="BQ67" s="46">
        <f t="shared" ca="1" si="14"/>
        <v>5037</v>
      </c>
      <c r="BR67">
        <f t="shared" ca="1" si="15"/>
        <v>5.0369999999999999</v>
      </c>
    </row>
    <row r="68" spans="29:70" x14ac:dyDescent="0.25">
      <c r="AC68" s="20"/>
      <c r="AD68" s="20"/>
      <c r="AE68" s="20"/>
      <c r="AG68" s="30">
        <v>50.900000000000006</v>
      </c>
      <c r="AH68" s="31">
        <v>44.3</v>
      </c>
      <c r="AI68" s="32">
        <v>4.8</v>
      </c>
      <c r="AJ68" s="33">
        <v>51</v>
      </c>
      <c r="AK68" s="34"/>
      <c r="AL68" s="34">
        <v>46.699999999999996</v>
      </c>
      <c r="AM68" s="34">
        <v>4.1569219381653051</v>
      </c>
      <c r="AN68" s="11" t="s">
        <v>272</v>
      </c>
      <c r="BQ68" s="46">
        <f t="shared" ca="1" si="14"/>
        <v>4680</v>
      </c>
      <c r="BR68">
        <f t="shared" ca="1" si="15"/>
        <v>4.68</v>
      </c>
    </row>
    <row r="69" spans="29:70" x14ac:dyDescent="0.25">
      <c r="AC69" s="20"/>
      <c r="AD69" s="20"/>
      <c r="AE69" s="20"/>
      <c r="AG69" s="30">
        <v>44.699999999999996</v>
      </c>
      <c r="AH69" s="31">
        <v>54.7</v>
      </c>
      <c r="AI69" s="32">
        <v>0.6</v>
      </c>
      <c r="AJ69" s="33">
        <v>52</v>
      </c>
      <c r="AK69" s="34"/>
      <c r="AL69" s="34">
        <v>55</v>
      </c>
      <c r="AM69" s="34">
        <v>0.51961524227066314</v>
      </c>
      <c r="AN69" s="11" t="s">
        <v>272</v>
      </c>
      <c r="BQ69" s="46">
        <f t="shared" ca="1" si="14"/>
        <v>4791</v>
      </c>
      <c r="BR69">
        <f t="shared" ca="1" si="15"/>
        <v>4.7910000000000004</v>
      </c>
    </row>
    <row r="70" spans="29:70" x14ac:dyDescent="0.25">
      <c r="AC70" s="20"/>
      <c r="AD70" s="20"/>
      <c r="AE70" s="20"/>
      <c r="AG70" s="30">
        <v>42.7</v>
      </c>
      <c r="AH70" s="31">
        <v>53.8</v>
      </c>
      <c r="AI70" s="32">
        <v>3.5</v>
      </c>
      <c r="AJ70" s="33">
        <v>53</v>
      </c>
      <c r="AK70" s="34"/>
      <c r="AL70" s="34">
        <v>55.55</v>
      </c>
      <c r="AM70" s="34">
        <v>3.0310889132455352</v>
      </c>
      <c r="AN70" s="11" t="s">
        <v>272</v>
      </c>
    </row>
    <row r="71" spans="29:70" x14ac:dyDescent="0.25">
      <c r="AC71" s="20"/>
      <c r="AD71" s="20"/>
      <c r="AE71" s="20"/>
      <c r="AG71" s="30">
        <v>40.9</v>
      </c>
      <c r="AH71" s="31">
        <v>51.6</v>
      </c>
      <c r="AI71" s="32">
        <v>7.5</v>
      </c>
      <c r="AJ71" s="33">
        <v>54</v>
      </c>
      <c r="AK71" s="34"/>
      <c r="AL71" s="34">
        <v>55.35</v>
      </c>
      <c r="AM71" s="34">
        <v>6.4951905283832891</v>
      </c>
      <c r="AN71" s="11" t="s">
        <v>272</v>
      </c>
    </row>
    <row r="72" spans="29:70" x14ac:dyDescent="0.25">
      <c r="AC72" s="20"/>
      <c r="AD72" s="20"/>
      <c r="AE72" s="20"/>
      <c r="AG72" s="30">
        <v>84.3</v>
      </c>
      <c r="AH72" s="31">
        <v>6</v>
      </c>
      <c r="AI72" s="32">
        <v>9.6999999999999993</v>
      </c>
      <c r="AJ72" s="33">
        <v>10</v>
      </c>
      <c r="AK72" s="34"/>
      <c r="AL72" s="34">
        <v>10.85</v>
      </c>
      <c r="AM72" s="34">
        <v>8.4004464167090536</v>
      </c>
      <c r="AN72" s="11" t="s">
        <v>270</v>
      </c>
    </row>
    <row r="73" spans="29:70" x14ac:dyDescent="0.25">
      <c r="AC73" s="20"/>
      <c r="AD73" s="20"/>
      <c r="AE73" s="20"/>
      <c r="AG73" s="30">
        <v>84</v>
      </c>
      <c r="AH73" s="31">
        <v>8</v>
      </c>
      <c r="AI73" s="32">
        <v>8</v>
      </c>
      <c r="AJ73" s="33">
        <v>11</v>
      </c>
      <c r="AK73" s="34"/>
      <c r="AL73" s="34">
        <v>12</v>
      </c>
      <c r="AM73" s="34">
        <v>6.9282032302755088</v>
      </c>
      <c r="AN73" s="11" t="s">
        <v>270</v>
      </c>
    </row>
    <row r="74" spans="29:70" x14ac:dyDescent="0.25">
      <c r="AC74" s="20"/>
      <c r="AD74" s="20"/>
      <c r="AE74" s="20"/>
      <c r="AG74" s="30">
        <v>82.5</v>
      </c>
      <c r="AH74" s="31">
        <v>12</v>
      </c>
      <c r="AI74" s="32">
        <v>5.5</v>
      </c>
      <c r="AJ74" s="33">
        <v>12</v>
      </c>
      <c r="AK74" s="34"/>
      <c r="AL74" s="34">
        <v>14.75</v>
      </c>
      <c r="AM74" s="34">
        <v>4.7631397208144124</v>
      </c>
      <c r="AN74" s="11" t="s">
        <v>270</v>
      </c>
    </row>
    <row r="75" spans="29:70" x14ac:dyDescent="0.25">
      <c r="AC75" s="20"/>
      <c r="AD75" s="20"/>
      <c r="AE75" s="20"/>
      <c r="AG75" s="30">
        <v>78.400000000000006</v>
      </c>
      <c r="AH75" s="31">
        <v>12.4</v>
      </c>
      <c r="AI75" s="32">
        <v>9.1999999999999993</v>
      </c>
      <c r="AJ75" s="33">
        <v>17</v>
      </c>
      <c r="AK75" s="35"/>
      <c r="AL75" s="34">
        <v>17</v>
      </c>
      <c r="AM75" s="34">
        <v>7.9674337148168348</v>
      </c>
      <c r="AN75" s="11" t="s">
        <v>270</v>
      </c>
    </row>
    <row r="76" spans="29:70" x14ac:dyDescent="0.25">
      <c r="AC76" s="20"/>
      <c r="AD76" s="20"/>
      <c r="AE76" s="20"/>
      <c r="AG76" s="30">
        <v>64.2</v>
      </c>
      <c r="AH76" s="31">
        <v>22.4</v>
      </c>
      <c r="AI76" s="32">
        <v>13.4</v>
      </c>
      <c r="AJ76" s="33">
        <v>35</v>
      </c>
      <c r="AK76" s="34"/>
      <c r="AL76" s="34">
        <v>29.099999999999998</v>
      </c>
      <c r="AM76" s="34">
        <v>11.604740410711477</v>
      </c>
      <c r="AN76" s="11" t="s">
        <v>270</v>
      </c>
    </row>
    <row r="77" spans="29:70" x14ac:dyDescent="0.25">
      <c r="AC77" s="20"/>
      <c r="AD77" s="20"/>
      <c r="AE77" s="20"/>
      <c r="AG77" s="30">
        <v>84</v>
      </c>
      <c r="AH77" s="31">
        <v>4.5</v>
      </c>
      <c r="AI77" s="32">
        <v>11.5</v>
      </c>
      <c r="AJ77" s="33">
        <v>3</v>
      </c>
      <c r="AK77" s="34"/>
      <c r="AL77" s="34">
        <v>10.25</v>
      </c>
      <c r="AM77" s="34">
        <v>9.9592921435210435</v>
      </c>
      <c r="AN77" s="11" t="s">
        <v>269</v>
      </c>
    </row>
    <row r="78" spans="29:70" x14ac:dyDescent="0.25">
      <c r="AC78" s="20"/>
      <c r="AD78" s="20"/>
      <c r="AE78" s="20"/>
      <c r="AG78" s="30">
        <v>79.900000000000006</v>
      </c>
      <c r="AH78" s="31">
        <v>9.4</v>
      </c>
      <c r="AI78" s="32">
        <v>10.7</v>
      </c>
      <c r="AJ78" s="33">
        <v>18</v>
      </c>
      <c r="AK78" s="34"/>
      <c r="AL78" s="34">
        <v>14.75</v>
      </c>
      <c r="AM78" s="34">
        <v>9.2664718204934928</v>
      </c>
      <c r="AN78" s="11" t="s">
        <v>269</v>
      </c>
    </row>
    <row r="79" spans="29:70" x14ac:dyDescent="0.25">
      <c r="AC79" s="20"/>
      <c r="AD79" s="20"/>
      <c r="AE79" s="20"/>
      <c r="AG79" s="30">
        <v>78.8</v>
      </c>
      <c r="AH79" s="31">
        <v>6.7</v>
      </c>
      <c r="AI79" s="32">
        <v>14.5</v>
      </c>
      <c r="AJ79" s="33">
        <v>19</v>
      </c>
      <c r="AK79" s="34"/>
      <c r="AL79" s="34">
        <v>13.95</v>
      </c>
      <c r="AM79" s="34">
        <v>12.55736835487436</v>
      </c>
      <c r="AN79" s="11" t="s">
        <v>269</v>
      </c>
    </row>
    <row r="80" spans="29:70" x14ac:dyDescent="0.25">
      <c r="AC80" s="20"/>
      <c r="AD80" s="20"/>
      <c r="AE80" s="20"/>
      <c r="AG80" s="30">
        <v>78</v>
      </c>
      <c r="AH80" s="31">
        <v>4.5</v>
      </c>
      <c r="AI80" s="32">
        <v>17.5</v>
      </c>
      <c r="AJ80" s="33">
        <v>20</v>
      </c>
      <c r="AK80" s="34"/>
      <c r="AL80" s="34">
        <v>13.25</v>
      </c>
      <c r="AM80" s="34">
        <v>15.155444566227676</v>
      </c>
      <c r="AN80" s="11" t="s">
        <v>269</v>
      </c>
    </row>
    <row r="81" spans="29:40" x14ac:dyDescent="0.25">
      <c r="AC81" s="20"/>
      <c r="AD81" s="20"/>
      <c r="AE81" s="20"/>
      <c r="AG81" s="30">
        <v>76.400000000000006</v>
      </c>
      <c r="AH81" s="31">
        <v>13.1</v>
      </c>
      <c r="AI81" s="32">
        <v>10.5</v>
      </c>
      <c r="AJ81" s="33">
        <v>26</v>
      </c>
      <c r="AK81" s="34"/>
      <c r="AL81" s="34">
        <v>18.350000000000001</v>
      </c>
      <c r="AM81" s="34">
        <v>9.093266739736606</v>
      </c>
      <c r="AN81" s="11" t="s">
        <v>269</v>
      </c>
    </row>
    <row r="82" spans="29:40" x14ac:dyDescent="0.25">
      <c r="AC82" s="20"/>
      <c r="AD82" s="20"/>
      <c r="AE82" s="20"/>
      <c r="AG82" s="30">
        <v>76.099999999999994</v>
      </c>
      <c r="AH82" s="31">
        <v>0.5</v>
      </c>
      <c r="AI82" s="32">
        <v>23.4</v>
      </c>
      <c r="AJ82" s="33">
        <v>22</v>
      </c>
      <c r="AK82" s="34"/>
      <c r="AL82" s="34">
        <v>12.2</v>
      </c>
      <c r="AM82" s="34">
        <v>20.264994448555861</v>
      </c>
      <c r="AN82" s="11" t="s">
        <v>269</v>
      </c>
    </row>
    <row r="83" spans="29:40" x14ac:dyDescent="0.25">
      <c r="AC83" s="20"/>
      <c r="AD83" s="20"/>
      <c r="AE83" s="20"/>
      <c r="AG83" s="30">
        <v>74.900000000000006</v>
      </c>
      <c r="AH83" s="31">
        <v>2.6</v>
      </c>
      <c r="AI83" s="32">
        <v>22.5</v>
      </c>
      <c r="AJ83" s="33">
        <v>21</v>
      </c>
      <c r="AK83" s="34"/>
      <c r="AL83" s="34">
        <v>13.85</v>
      </c>
      <c r="AM83" s="34">
        <v>19.48557158514987</v>
      </c>
      <c r="AN83" s="11" t="s">
        <v>269</v>
      </c>
    </row>
    <row r="84" spans="29:40" x14ac:dyDescent="0.25">
      <c r="AC84" s="20"/>
      <c r="AD84" s="20"/>
      <c r="AE84" s="20"/>
      <c r="AG84" s="30">
        <v>73</v>
      </c>
      <c r="AH84" s="31">
        <v>12</v>
      </c>
      <c r="AI84" s="32">
        <v>15</v>
      </c>
      <c r="AJ84" s="33">
        <v>25</v>
      </c>
      <c r="AK84" s="34"/>
      <c r="AL84" s="34">
        <v>19.5</v>
      </c>
      <c r="AM84" s="34">
        <v>12.990381056766578</v>
      </c>
      <c r="AN84" s="11" t="s">
        <v>269</v>
      </c>
    </row>
    <row r="85" spans="29:40" x14ac:dyDescent="0.25">
      <c r="AC85" s="20"/>
      <c r="AD85" s="20"/>
      <c r="AE85" s="20"/>
      <c r="AG85" s="30">
        <v>70.7</v>
      </c>
      <c r="AH85" s="31">
        <v>6.1</v>
      </c>
      <c r="AI85" s="32">
        <v>23.2</v>
      </c>
      <c r="AJ85" s="33">
        <v>24</v>
      </c>
      <c r="AK85" s="34"/>
      <c r="AL85" s="34">
        <v>17.7</v>
      </c>
      <c r="AM85" s="34">
        <v>20.091789367798974</v>
      </c>
      <c r="AN85" s="11" t="s">
        <v>269</v>
      </c>
    </row>
    <row r="86" spans="29:40" x14ac:dyDescent="0.25">
      <c r="AC86" s="20"/>
      <c r="AD86" s="20"/>
      <c r="AE86" s="20"/>
      <c r="AG86" s="30">
        <v>68.8</v>
      </c>
      <c r="AH86" s="31">
        <v>19.3</v>
      </c>
      <c r="AI86" s="32">
        <v>11.9</v>
      </c>
      <c r="AJ86" s="33">
        <v>34</v>
      </c>
      <c r="AK86" s="34"/>
      <c r="AL86" s="34">
        <v>25.25</v>
      </c>
      <c r="AM86" s="34">
        <v>10.305702305034819</v>
      </c>
      <c r="AN86" s="11" t="s">
        <v>269</v>
      </c>
    </row>
    <row r="87" spans="29:40" x14ac:dyDescent="0.25">
      <c r="AC87" s="20"/>
      <c r="AD87" s="20"/>
      <c r="AE87" s="20"/>
      <c r="AG87" s="30">
        <v>65.2</v>
      </c>
      <c r="AH87" s="31">
        <v>23</v>
      </c>
      <c r="AI87" s="32">
        <v>11.8</v>
      </c>
      <c r="AJ87" s="33">
        <v>36</v>
      </c>
      <c r="AK87" s="34"/>
      <c r="AL87" s="34">
        <v>28.9</v>
      </c>
      <c r="AM87" s="34">
        <v>10.219099764656375</v>
      </c>
      <c r="AN87" s="11" t="s">
        <v>269</v>
      </c>
    </row>
    <row r="88" spans="29:40" x14ac:dyDescent="0.25">
      <c r="AC88" s="20"/>
      <c r="AD88" s="20"/>
      <c r="AE88" s="20"/>
      <c r="AG88" s="30">
        <v>63.5</v>
      </c>
      <c r="AH88" s="31">
        <v>14.9</v>
      </c>
      <c r="AI88" s="32">
        <v>21.6</v>
      </c>
      <c r="AJ88" s="33">
        <v>37</v>
      </c>
      <c r="AK88" s="34"/>
      <c r="AL88" s="34">
        <v>25.700000000000003</v>
      </c>
      <c r="AM88" s="34">
        <v>18.706148721743876</v>
      </c>
      <c r="AN88" s="11" t="s">
        <v>269</v>
      </c>
    </row>
    <row r="89" spans="29:40" x14ac:dyDescent="0.25">
      <c r="AC89" s="20"/>
      <c r="AD89" s="20"/>
      <c r="AE89" s="20"/>
      <c r="AG89" s="30">
        <v>58.5</v>
      </c>
      <c r="AH89" s="31">
        <v>26.5</v>
      </c>
      <c r="AI89" s="32">
        <v>15</v>
      </c>
      <c r="AJ89" s="33">
        <v>42</v>
      </c>
      <c r="AK89" s="34"/>
      <c r="AL89" s="34">
        <v>34</v>
      </c>
      <c r="AM89" s="34">
        <v>12.990381056766578</v>
      </c>
      <c r="AN89" s="11" t="s">
        <v>269</v>
      </c>
    </row>
    <row r="90" spans="29:40" x14ac:dyDescent="0.25">
      <c r="AC90" s="20"/>
      <c r="AD90" s="20"/>
      <c r="AE90" s="20"/>
      <c r="AG90" s="30"/>
      <c r="AH90" s="30"/>
      <c r="AI90" s="30"/>
      <c r="AJ90" s="36"/>
      <c r="AK90" s="34"/>
      <c r="AL90" s="34"/>
      <c r="AM90" s="34"/>
    </row>
    <row r="91" spans="29:40" x14ac:dyDescent="0.25">
      <c r="AC91" s="20"/>
      <c r="AD91" s="20"/>
      <c r="AE91" s="20"/>
      <c r="AG91" s="30"/>
      <c r="AH91" s="30"/>
      <c r="AI91" s="30"/>
      <c r="AJ91" s="36"/>
      <c r="AK91" s="34"/>
      <c r="AL91" s="34"/>
      <c r="AM91" s="34"/>
    </row>
    <row r="92" spans="29:40" x14ac:dyDescent="0.25">
      <c r="AC92" s="20"/>
      <c r="AD92" s="20"/>
      <c r="AE92" s="20"/>
      <c r="AG92" s="30"/>
      <c r="AH92" s="30"/>
      <c r="AI92" s="30"/>
      <c r="AJ92" s="36"/>
      <c r="AK92" s="34"/>
      <c r="AL92" s="34"/>
      <c r="AM92" s="34"/>
    </row>
    <row r="93" spans="29:40" x14ac:dyDescent="0.25">
      <c r="AC93" s="20"/>
      <c r="AD93" s="20"/>
      <c r="AE93" s="20"/>
      <c r="AG93" s="30"/>
      <c r="AH93" s="30"/>
      <c r="AI93" s="30"/>
      <c r="AJ93" s="36"/>
      <c r="AK93" s="34"/>
      <c r="AL93" s="34"/>
      <c r="AM93" s="34"/>
    </row>
    <row r="94" spans="29:40" x14ac:dyDescent="0.25">
      <c r="AC94" s="20"/>
      <c r="AD94" s="20"/>
      <c r="AE94" s="20"/>
      <c r="AG94" s="30"/>
      <c r="AH94" s="30"/>
      <c r="AI94" s="30"/>
      <c r="AJ94" s="36"/>
      <c r="AK94" s="34"/>
      <c r="AL94" s="34"/>
      <c r="AM94" s="34"/>
    </row>
    <row r="95" spans="29:40" x14ac:dyDescent="0.25">
      <c r="AC95" s="20"/>
      <c r="AD95" s="20"/>
      <c r="AE95" s="20"/>
      <c r="AG95" s="30"/>
      <c r="AH95" s="30"/>
      <c r="AI95" s="30"/>
      <c r="AJ95" s="36"/>
      <c r="AK95" s="34"/>
      <c r="AL95" s="34"/>
      <c r="AM95" s="34"/>
    </row>
    <row r="96" spans="29:40" x14ac:dyDescent="0.25">
      <c r="AC96" s="20"/>
      <c r="AD96" s="20"/>
      <c r="AE96" s="20"/>
      <c r="AG96" s="30"/>
      <c r="AH96" s="30"/>
      <c r="AI96" s="30"/>
      <c r="AJ96" s="36"/>
      <c r="AK96" s="34"/>
      <c r="AL96" s="34"/>
      <c r="AM96" s="34"/>
    </row>
    <row r="97" spans="29:39" x14ac:dyDescent="0.25">
      <c r="AC97" s="20"/>
      <c r="AD97" s="20"/>
      <c r="AE97" s="20"/>
      <c r="AG97" s="30"/>
      <c r="AH97" s="30"/>
      <c r="AI97" s="30"/>
      <c r="AJ97" s="36"/>
      <c r="AK97" s="34"/>
      <c r="AL97" s="34"/>
      <c r="AM97" s="34"/>
    </row>
    <row r="98" spans="29:39" x14ac:dyDescent="0.25">
      <c r="AC98" s="20"/>
      <c r="AD98" s="20"/>
      <c r="AE98" s="20"/>
      <c r="AG98" s="30"/>
      <c r="AH98" s="30"/>
      <c r="AI98" s="30"/>
      <c r="AJ98" s="36"/>
      <c r="AK98" s="34"/>
      <c r="AL98" s="34"/>
      <c r="AM98" s="34"/>
    </row>
    <row r="99" spans="29:39" x14ac:dyDescent="0.25">
      <c r="AC99" s="20"/>
      <c r="AD99" s="20"/>
      <c r="AE99" s="20"/>
      <c r="AG99" s="30"/>
      <c r="AH99" s="30"/>
      <c r="AI99" s="30"/>
      <c r="AJ99" s="36"/>
      <c r="AK99" s="34"/>
      <c r="AL99" s="34"/>
      <c r="AM99" s="34"/>
    </row>
    <row r="100" spans="29:39" x14ac:dyDescent="0.25">
      <c r="AC100" s="20"/>
      <c r="AD100" s="20"/>
      <c r="AE100" s="20"/>
      <c r="AG100" s="30"/>
      <c r="AH100" s="30"/>
      <c r="AI100" s="30"/>
      <c r="AJ100" s="36"/>
      <c r="AK100" s="34"/>
      <c r="AL100" s="34"/>
      <c r="AM100" s="34"/>
    </row>
    <row r="101" spans="29:39" x14ac:dyDescent="0.25">
      <c r="AC101" s="20"/>
      <c r="AD101" s="20"/>
      <c r="AE101" s="20"/>
      <c r="AG101" s="30"/>
      <c r="AH101" s="30"/>
      <c r="AI101" s="30"/>
      <c r="AJ101" s="36"/>
      <c r="AK101" s="34"/>
      <c r="AL101" s="34"/>
      <c r="AM101" s="34"/>
    </row>
    <row r="102" spans="29:39" x14ac:dyDescent="0.25">
      <c r="AC102" s="20"/>
      <c r="AD102" s="20"/>
      <c r="AE102" s="20"/>
      <c r="AG102" s="30"/>
      <c r="AH102" s="30"/>
      <c r="AI102" s="30"/>
      <c r="AJ102" s="36"/>
      <c r="AK102" s="34"/>
      <c r="AL102" s="34"/>
      <c r="AM102" s="34"/>
    </row>
    <row r="103" spans="29:39" x14ac:dyDescent="0.25">
      <c r="AC103" s="20"/>
      <c r="AD103" s="20"/>
      <c r="AE103" s="20"/>
      <c r="AG103" s="30"/>
      <c r="AH103" s="30"/>
      <c r="AI103" s="30"/>
      <c r="AJ103" s="36"/>
      <c r="AK103" s="34"/>
      <c r="AL103" s="34"/>
      <c r="AM103" s="34"/>
    </row>
    <row r="104" spans="29:39" x14ac:dyDescent="0.25">
      <c r="AC104" s="20"/>
      <c r="AD104" s="20"/>
      <c r="AE104" s="20"/>
      <c r="AG104" s="1"/>
      <c r="AH104" s="1"/>
      <c r="AI104" s="1"/>
      <c r="AJ104" s="36"/>
      <c r="AL104" s="34"/>
      <c r="AM104" s="34"/>
    </row>
    <row r="105" spans="29:39" x14ac:dyDescent="0.25">
      <c r="AC105" s="20"/>
      <c r="AD105" s="20"/>
      <c r="AE105" s="20"/>
      <c r="AG105" s="1"/>
      <c r="AH105" s="1"/>
      <c r="AI105" s="1"/>
      <c r="AJ105" s="36"/>
      <c r="AL105" s="34"/>
      <c r="AM105" s="34"/>
    </row>
    <row r="106" spans="29:39" x14ac:dyDescent="0.25">
      <c r="AC106" s="20"/>
      <c r="AD106" s="20"/>
      <c r="AE106" s="20"/>
      <c r="AG106" s="1"/>
      <c r="AH106" s="1"/>
      <c r="AI106" s="1"/>
      <c r="AJ106" s="36"/>
      <c r="AL106" s="34"/>
      <c r="AM106" s="34"/>
    </row>
    <row r="107" spans="29:39" x14ac:dyDescent="0.25">
      <c r="AC107" s="20"/>
      <c r="AD107" s="20"/>
      <c r="AE107" s="20"/>
      <c r="AG107" s="1"/>
      <c r="AH107" s="1"/>
      <c r="AI107" s="1"/>
      <c r="AJ107" s="36"/>
      <c r="AL107" s="34"/>
      <c r="AM107" s="34"/>
    </row>
    <row r="108" spans="29:39" x14ac:dyDescent="0.25">
      <c r="AC108" s="20"/>
      <c r="AD108" s="20"/>
      <c r="AE108" s="20"/>
      <c r="AG108" s="1"/>
      <c r="AH108" s="1"/>
      <c r="AI108" s="1"/>
      <c r="AJ108" s="36"/>
      <c r="AL108" s="34"/>
      <c r="AM108" s="34"/>
    </row>
    <row r="109" spans="29:39" x14ac:dyDescent="0.25">
      <c r="AC109" s="20"/>
      <c r="AD109" s="20"/>
      <c r="AE109" s="20"/>
      <c r="AG109" s="1"/>
      <c r="AH109" s="1"/>
      <c r="AI109" s="1"/>
      <c r="AJ109" s="36"/>
      <c r="AL109" s="34"/>
      <c r="AM109" s="34"/>
    </row>
    <row r="110" spans="29:39" x14ac:dyDescent="0.25">
      <c r="AC110" s="20"/>
      <c r="AD110" s="20"/>
      <c r="AE110" s="20"/>
      <c r="AG110" s="1"/>
      <c r="AH110" s="1"/>
      <c r="AI110" s="1"/>
      <c r="AJ110" s="36"/>
      <c r="AL110" s="34"/>
      <c r="AM110" s="34"/>
    </row>
    <row r="111" spans="29:39" x14ac:dyDescent="0.25">
      <c r="AC111" s="20"/>
      <c r="AD111" s="20"/>
      <c r="AE111" s="20"/>
      <c r="AG111" s="1"/>
      <c r="AH111" s="1"/>
      <c r="AI111" s="1"/>
      <c r="AJ111" s="36"/>
      <c r="AL111" s="34"/>
      <c r="AM111" s="34"/>
    </row>
    <row r="112" spans="29:39" x14ac:dyDescent="0.25">
      <c r="AC112" s="20"/>
      <c r="AD112" s="20"/>
      <c r="AE112" s="20"/>
      <c r="AG112" s="1"/>
      <c r="AH112" s="1"/>
      <c r="AI112" s="1"/>
      <c r="AJ112" s="36"/>
      <c r="AL112" s="34"/>
      <c r="AM112" s="34"/>
    </row>
    <row r="113" spans="29:39" x14ac:dyDescent="0.25">
      <c r="AC113" s="20"/>
      <c r="AD113" s="20"/>
      <c r="AE113" s="20"/>
      <c r="AG113" s="1"/>
      <c r="AH113" s="1"/>
      <c r="AI113" s="1"/>
      <c r="AJ113" s="36"/>
      <c r="AL113" s="34"/>
      <c r="AM113" s="34"/>
    </row>
    <row r="114" spans="29:39" x14ac:dyDescent="0.25">
      <c r="AC114" s="20"/>
      <c r="AD114" s="20"/>
      <c r="AE114" s="20"/>
      <c r="AG114" s="1"/>
      <c r="AH114" s="1"/>
      <c r="AI114" s="1"/>
      <c r="AJ114" s="36"/>
      <c r="AL114" s="34"/>
      <c r="AM114" s="34"/>
    </row>
    <row r="115" spans="29:39" x14ac:dyDescent="0.25">
      <c r="AC115" s="20"/>
      <c r="AD115" s="20"/>
      <c r="AE115" s="20"/>
      <c r="AG115" s="1"/>
      <c r="AH115" s="1"/>
      <c r="AI115" s="1"/>
      <c r="AJ115" s="36"/>
      <c r="AL115" s="34"/>
      <c r="AM115" s="34"/>
    </row>
    <row r="116" spans="29:39" x14ac:dyDescent="0.25">
      <c r="AC116" s="20"/>
      <c r="AD116" s="20"/>
      <c r="AE116" s="20"/>
      <c r="AG116" s="1"/>
      <c r="AH116" s="1"/>
      <c r="AI116" s="1"/>
      <c r="AJ116" s="36"/>
      <c r="AL116" s="34"/>
      <c r="AM116" s="34"/>
    </row>
    <row r="117" spans="29:39" x14ac:dyDescent="0.25">
      <c r="AC117" s="20"/>
      <c r="AD117" s="20"/>
      <c r="AE117" s="20"/>
      <c r="AG117" s="1"/>
      <c r="AH117" s="1"/>
      <c r="AI117" s="1"/>
      <c r="AJ117" s="36"/>
      <c r="AL117" s="34"/>
      <c r="AM117" s="34"/>
    </row>
    <row r="118" spans="29:39" x14ac:dyDescent="0.25">
      <c r="AC118" s="20"/>
      <c r="AD118" s="20"/>
      <c r="AE118" s="20"/>
      <c r="AG118" s="1"/>
      <c r="AH118" s="1"/>
      <c r="AI118" s="1"/>
      <c r="AJ118" s="36"/>
      <c r="AL118" s="34"/>
      <c r="AM118" s="34"/>
    </row>
    <row r="119" spans="29:39" x14ac:dyDescent="0.25">
      <c r="AC119" s="20"/>
      <c r="AD119" s="20"/>
      <c r="AE119" s="20"/>
      <c r="AG119" s="1"/>
      <c r="AH119" s="1"/>
      <c r="AI119" s="1"/>
      <c r="AJ119" s="36"/>
      <c r="AL119" s="34"/>
      <c r="AM119" s="34"/>
    </row>
    <row r="120" spans="29:39" x14ac:dyDescent="0.25">
      <c r="AC120" s="20"/>
      <c r="AD120" s="20"/>
      <c r="AE120" s="20"/>
      <c r="AG120" s="1"/>
      <c r="AH120" s="1"/>
      <c r="AI120" s="1"/>
      <c r="AJ120" s="36"/>
      <c r="AL120" s="34"/>
      <c r="AM120" s="34"/>
    </row>
    <row r="121" spans="29:39" x14ac:dyDescent="0.25">
      <c r="AC121" s="20"/>
      <c r="AD121" s="20"/>
      <c r="AE121" s="20"/>
      <c r="AG121" s="1"/>
      <c r="AH121" s="1"/>
      <c r="AI121" s="1"/>
      <c r="AJ121" s="36"/>
      <c r="AL121" s="34"/>
      <c r="AM121" s="34"/>
    </row>
    <row r="122" spans="29:39" x14ac:dyDescent="0.25">
      <c r="AC122" s="20"/>
      <c r="AD122" s="20"/>
      <c r="AE122" s="20"/>
      <c r="AG122" s="1"/>
      <c r="AH122" s="1"/>
      <c r="AI122" s="1"/>
      <c r="AJ122" s="36"/>
      <c r="AL122" s="34"/>
      <c r="AM122" s="34"/>
    </row>
    <row r="123" spans="29:39" x14ac:dyDescent="0.25">
      <c r="AC123" s="20"/>
      <c r="AD123" s="20"/>
      <c r="AE123" s="20"/>
      <c r="AG123" s="1"/>
      <c r="AH123" s="1"/>
      <c r="AI123" s="1"/>
      <c r="AJ123" s="36"/>
      <c r="AL123" s="34"/>
      <c r="AM123" s="34"/>
    </row>
    <row r="124" spans="29:39" x14ac:dyDescent="0.25">
      <c r="AC124" s="20"/>
      <c r="AD124" s="20"/>
      <c r="AE124" s="20"/>
      <c r="AG124" s="1"/>
      <c r="AH124" s="1"/>
      <c r="AI124" s="1"/>
      <c r="AJ124" s="36"/>
      <c r="AL124" s="34"/>
      <c r="AM124" s="34"/>
    </row>
    <row r="125" spans="29:39" x14ac:dyDescent="0.25">
      <c r="AC125" s="20"/>
      <c r="AD125" s="20"/>
      <c r="AE125" s="20"/>
      <c r="AG125" s="1"/>
      <c r="AH125" s="1"/>
      <c r="AI125" s="1"/>
      <c r="AJ125" s="36"/>
      <c r="AL125" s="34"/>
      <c r="AM125" s="34"/>
    </row>
    <row r="126" spans="29:39" x14ac:dyDescent="0.25">
      <c r="AC126" s="20"/>
      <c r="AD126" s="20"/>
      <c r="AE126" s="20"/>
      <c r="AG126" s="1"/>
      <c r="AH126" s="1"/>
      <c r="AI126" s="1"/>
      <c r="AJ126" s="36"/>
      <c r="AL126" s="34"/>
      <c r="AM126" s="34"/>
    </row>
    <row r="127" spans="29:39" x14ac:dyDescent="0.25">
      <c r="AC127" s="20"/>
      <c r="AD127" s="20"/>
      <c r="AE127" s="20"/>
      <c r="AG127" s="1"/>
      <c r="AH127" s="1"/>
      <c r="AI127" s="1"/>
      <c r="AJ127" s="36"/>
      <c r="AL127" s="34"/>
      <c r="AM127" s="34"/>
    </row>
    <row r="128" spans="29:39" x14ac:dyDescent="0.25">
      <c r="AC128" s="20"/>
      <c r="AD128" s="20"/>
      <c r="AE128" s="20"/>
      <c r="AG128" s="1"/>
      <c r="AH128" s="1"/>
      <c r="AI128" s="1"/>
      <c r="AJ128" s="36"/>
      <c r="AL128" s="34"/>
      <c r="AM128" s="34"/>
    </row>
    <row r="129" spans="29:39" x14ac:dyDescent="0.25">
      <c r="AC129" s="20"/>
      <c r="AD129" s="20"/>
      <c r="AE129" s="20"/>
      <c r="AG129" s="1"/>
      <c r="AH129" s="1"/>
      <c r="AI129" s="1"/>
      <c r="AJ129" s="36"/>
      <c r="AL129" s="34"/>
      <c r="AM129" s="34"/>
    </row>
    <row r="130" spans="29:39" x14ac:dyDescent="0.25">
      <c r="AC130" s="20"/>
      <c r="AD130" s="20"/>
      <c r="AE130" s="20"/>
      <c r="AG130" s="1"/>
      <c r="AH130" s="1"/>
      <c r="AI130" s="1"/>
      <c r="AJ130" s="36"/>
      <c r="AL130" s="34"/>
      <c r="AM130" s="34"/>
    </row>
    <row r="131" spans="29:39" x14ac:dyDescent="0.25">
      <c r="AC131" s="20"/>
      <c r="AD131" s="20"/>
      <c r="AE131" s="20"/>
      <c r="AG131" s="1"/>
      <c r="AH131" s="1"/>
      <c r="AI131" s="1"/>
      <c r="AJ131" s="36"/>
      <c r="AL131" s="34"/>
      <c r="AM131" s="34"/>
    </row>
    <row r="132" spans="29:39" x14ac:dyDescent="0.25">
      <c r="AC132" s="20"/>
      <c r="AD132" s="20"/>
      <c r="AE132" s="20"/>
      <c r="AG132" s="1"/>
      <c r="AH132" s="1"/>
      <c r="AI132" s="1"/>
      <c r="AJ132" s="36"/>
      <c r="AL132" s="34"/>
      <c r="AM132" s="34"/>
    </row>
    <row r="133" spans="29:39" x14ac:dyDescent="0.25">
      <c r="AC133" s="20"/>
      <c r="AD133" s="20"/>
      <c r="AE133" s="20"/>
      <c r="AG133" s="1"/>
      <c r="AH133" s="1"/>
      <c r="AI133" s="1"/>
      <c r="AJ133" s="36"/>
      <c r="AL133" s="34"/>
      <c r="AM133" s="34"/>
    </row>
    <row r="134" spans="29:39" x14ac:dyDescent="0.25">
      <c r="AC134" s="20"/>
      <c r="AD134" s="20"/>
      <c r="AE134" s="20"/>
      <c r="AG134" s="1"/>
      <c r="AH134" s="1"/>
      <c r="AI134" s="1"/>
      <c r="AJ134" s="36"/>
      <c r="AL134" s="34"/>
      <c r="AM134" s="34"/>
    </row>
    <row r="135" spans="29:39" x14ac:dyDescent="0.25">
      <c r="AC135" s="20"/>
      <c r="AD135" s="20"/>
      <c r="AE135" s="20"/>
      <c r="AG135" s="1"/>
      <c r="AH135" s="1"/>
      <c r="AI135" s="1"/>
      <c r="AJ135" s="36"/>
      <c r="AL135" s="34"/>
      <c r="AM135" s="34"/>
    </row>
    <row r="136" spans="29:39" x14ac:dyDescent="0.25">
      <c r="AC136" s="20"/>
      <c r="AD136" s="20"/>
      <c r="AE136" s="20"/>
      <c r="AG136" s="1"/>
      <c r="AH136" s="1"/>
      <c r="AI136" s="1"/>
      <c r="AJ136" s="36"/>
      <c r="AL136" s="34"/>
      <c r="AM136" s="34"/>
    </row>
    <row r="137" spans="29:39" x14ac:dyDescent="0.25">
      <c r="AC137" s="20"/>
      <c r="AD137" s="20"/>
      <c r="AE137" s="20"/>
      <c r="AG137" s="1"/>
      <c r="AH137" s="1"/>
      <c r="AI137" s="1"/>
      <c r="AJ137" s="36"/>
      <c r="AL137" s="34"/>
      <c r="AM137" s="34"/>
    </row>
    <row r="138" spans="29:39" x14ac:dyDescent="0.25">
      <c r="AC138" s="20"/>
      <c r="AD138" s="20"/>
      <c r="AE138" s="20"/>
      <c r="AG138" s="1"/>
      <c r="AH138" s="1"/>
      <c r="AI138" s="1"/>
      <c r="AJ138" s="36"/>
      <c r="AL138" s="34"/>
      <c r="AM138" s="34"/>
    </row>
    <row r="139" spans="29:39" x14ac:dyDescent="0.25">
      <c r="AC139" s="20"/>
      <c r="AD139" s="20"/>
      <c r="AE139" s="20"/>
      <c r="AG139" s="1"/>
      <c r="AH139" s="1"/>
      <c r="AI139" s="1"/>
      <c r="AJ139" s="36"/>
      <c r="AL139" s="34"/>
      <c r="AM139" s="34"/>
    </row>
    <row r="140" spans="29:39" x14ac:dyDescent="0.25">
      <c r="AC140" s="20"/>
      <c r="AD140" s="20"/>
      <c r="AE140" s="20"/>
      <c r="AG140" s="1"/>
      <c r="AH140" s="1"/>
      <c r="AI140" s="1"/>
      <c r="AJ140" s="36"/>
      <c r="AL140" s="34"/>
      <c r="AM140" s="34"/>
    </row>
    <row r="141" spans="29:39" x14ac:dyDescent="0.25">
      <c r="AC141" s="20"/>
      <c r="AD141" s="20"/>
      <c r="AE141" s="20"/>
      <c r="AG141" s="1"/>
      <c r="AH141" s="1"/>
      <c r="AI141" s="1"/>
      <c r="AJ141" s="36"/>
      <c r="AL141" s="34"/>
      <c r="AM141" s="34"/>
    </row>
    <row r="142" spans="29:39" x14ac:dyDescent="0.25">
      <c r="AC142" s="20"/>
      <c r="AD142" s="20"/>
      <c r="AE142" s="20"/>
      <c r="AG142" s="1"/>
      <c r="AH142" s="1"/>
      <c r="AI142" s="1"/>
      <c r="AJ142" s="36"/>
      <c r="AL142" s="34"/>
      <c r="AM142" s="34"/>
    </row>
    <row r="143" spans="29:39" x14ac:dyDescent="0.25">
      <c r="AC143" s="20"/>
      <c r="AD143" s="20"/>
      <c r="AE143" s="20"/>
    </row>
    <row r="144" spans="29:39" x14ac:dyDescent="0.25">
      <c r="AC144" s="20"/>
      <c r="AD144" s="20"/>
      <c r="AE144" s="20"/>
    </row>
    <row r="145" spans="29:31" x14ac:dyDescent="0.25">
      <c r="AC145" s="20"/>
      <c r="AD145" s="20"/>
      <c r="AE145" s="20"/>
    </row>
    <row r="146" spans="29:31" x14ac:dyDescent="0.25">
      <c r="AC146" s="20"/>
      <c r="AD146" s="20"/>
      <c r="AE146" s="20"/>
    </row>
    <row r="147" spans="29:31" x14ac:dyDescent="0.25">
      <c r="AC147" s="20"/>
      <c r="AD147" s="20"/>
      <c r="AE147" s="20"/>
    </row>
    <row r="148" spans="29:31" x14ac:dyDescent="0.25">
      <c r="AC148" s="20"/>
      <c r="AD148" s="20"/>
      <c r="AE148" s="20"/>
    </row>
    <row r="149" spans="29:31" x14ac:dyDescent="0.25">
      <c r="AC149" s="20"/>
      <c r="AD149" s="20"/>
      <c r="AE149" s="20"/>
    </row>
    <row r="150" spans="29:31" x14ac:dyDescent="0.25">
      <c r="AC150" s="20"/>
      <c r="AD150" s="20"/>
      <c r="AE150" s="20"/>
    </row>
    <row r="151" spans="29:31" x14ac:dyDescent="0.25">
      <c r="AC151" s="20"/>
      <c r="AD151" s="20"/>
      <c r="AE151" s="20"/>
    </row>
    <row r="152" spans="29:31" x14ac:dyDescent="0.25">
      <c r="AC152" s="20"/>
      <c r="AD152" s="20"/>
      <c r="AE152" s="20"/>
    </row>
    <row r="153" spans="29:31" x14ac:dyDescent="0.25">
      <c r="AC153" s="20"/>
      <c r="AD153" s="20"/>
      <c r="AE153" s="20"/>
    </row>
    <row r="154" spans="29:31" x14ac:dyDescent="0.25">
      <c r="AC154" s="20"/>
      <c r="AD154" s="20"/>
      <c r="AE154" s="20"/>
    </row>
    <row r="155" spans="29:31" x14ac:dyDescent="0.25">
      <c r="AC155" s="20"/>
      <c r="AD155" s="20"/>
      <c r="AE155" s="20"/>
    </row>
    <row r="156" spans="29:31" x14ac:dyDescent="0.25">
      <c r="AC156" s="20"/>
      <c r="AD156" s="20"/>
      <c r="AE156" s="20"/>
    </row>
    <row r="157" spans="29:31" x14ac:dyDescent="0.25">
      <c r="AC157" s="20"/>
      <c r="AD157" s="20"/>
      <c r="AE157" s="20"/>
    </row>
    <row r="158" spans="29:31" x14ac:dyDescent="0.25">
      <c r="AC158" s="20"/>
      <c r="AD158" s="20"/>
      <c r="AE158" s="20"/>
    </row>
    <row r="159" spans="29:31" x14ac:dyDescent="0.25">
      <c r="AC159" s="20"/>
      <c r="AD159" s="20"/>
      <c r="AE159" s="20"/>
    </row>
    <row r="160" spans="29:31" x14ac:dyDescent="0.25">
      <c r="AC160" s="20"/>
      <c r="AD160" s="20"/>
      <c r="AE160" s="20"/>
    </row>
    <row r="161" spans="29:31" x14ac:dyDescent="0.25">
      <c r="AC161" s="20"/>
      <c r="AD161" s="20"/>
      <c r="AE161" s="20"/>
    </row>
    <row r="162" spans="29:31" x14ac:dyDescent="0.25">
      <c r="AC162" s="20"/>
      <c r="AD162" s="20"/>
      <c r="AE162" s="20"/>
    </row>
    <row r="163" spans="29:31" x14ac:dyDescent="0.25">
      <c r="AC163" s="20"/>
      <c r="AD163" s="20"/>
      <c r="AE163" s="20"/>
    </row>
    <row r="164" spans="29:31" x14ac:dyDescent="0.25">
      <c r="AC164" s="20"/>
      <c r="AD164" s="20"/>
      <c r="AE164" s="20"/>
    </row>
    <row r="165" spans="29:31" x14ac:dyDescent="0.25">
      <c r="AC165" s="20"/>
      <c r="AD165" s="20"/>
      <c r="AE165" s="20"/>
    </row>
    <row r="166" spans="29:31" x14ac:dyDescent="0.25">
      <c r="AC166" s="20"/>
      <c r="AD166" s="20"/>
      <c r="AE166" s="20"/>
    </row>
    <row r="167" spans="29:31" x14ac:dyDescent="0.25">
      <c r="AC167" s="20"/>
      <c r="AD167" s="20"/>
      <c r="AE167" s="20"/>
    </row>
    <row r="168" spans="29:31" x14ac:dyDescent="0.25">
      <c r="AC168" s="20"/>
      <c r="AD168" s="20"/>
      <c r="AE168" s="20"/>
    </row>
    <row r="169" spans="29:31" x14ac:dyDescent="0.25">
      <c r="AC169" s="20"/>
      <c r="AD169" s="20"/>
      <c r="AE169" s="20"/>
    </row>
    <row r="170" spans="29:31" x14ac:dyDescent="0.25">
      <c r="AC170" s="20"/>
      <c r="AD170" s="20"/>
      <c r="AE170" s="20"/>
    </row>
    <row r="171" spans="29:31" x14ac:dyDescent="0.25">
      <c r="AC171" s="20"/>
      <c r="AD171" s="20"/>
      <c r="AE171" s="20"/>
    </row>
    <row r="172" spans="29:31" x14ac:dyDescent="0.25">
      <c r="AC172" s="20"/>
      <c r="AD172" s="20"/>
      <c r="AE172" s="20"/>
    </row>
    <row r="173" spans="29:31" x14ac:dyDescent="0.25">
      <c r="AC173" s="20"/>
      <c r="AD173" s="20"/>
      <c r="AE173" s="20"/>
    </row>
    <row r="174" spans="29:31" x14ac:dyDescent="0.25">
      <c r="AC174" s="20"/>
      <c r="AD174" s="20"/>
      <c r="AE174" s="20"/>
    </row>
    <row r="175" spans="29:31" x14ac:dyDescent="0.25">
      <c r="AC175" s="20"/>
      <c r="AD175" s="20"/>
      <c r="AE175" s="20"/>
    </row>
    <row r="176" spans="29:31" x14ac:dyDescent="0.25">
      <c r="AC176" s="20"/>
      <c r="AD176" s="20"/>
      <c r="AE176" s="20"/>
    </row>
    <row r="177" spans="29:31" x14ac:dyDescent="0.25">
      <c r="AC177" s="20"/>
      <c r="AD177" s="20"/>
      <c r="AE177" s="20"/>
    </row>
    <row r="178" spans="29:31" x14ac:dyDescent="0.25">
      <c r="AC178" s="20"/>
      <c r="AD178" s="20"/>
      <c r="AE178" s="20"/>
    </row>
    <row r="179" spans="29:31" x14ac:dyDescent="0.25">
      <c r="AC179" s="20"/>
      <c r="AD179" s="20"/>
      <c r="AE179" s="20"/>
    </row>
    <row r="180" spans="29:31" x14ac:dyDescent="0.25">
      <c r="AC180" s="20"/>
      <c r="AD180" s="20"/>
      <c r="AE180" s="20"/>
    </row>
    <row r="181" spans="29:31" x14ac:dyDescent="0.25">
      <c r="AC181" s="20"/>
      <c r="AD181" s="20"/>
      <c r="AE181" s="20"/>
    </row>
    <row r="182" spans="29:31" x14ac:dyDescent="0.25">
      <c r="AC182" s="20"/>
      <c r="AD182" s="20"/>
      <c r="AE182" s="20"/>
    </row>
    <row r="183" spans="29:31" x14ac:dyDescent="0.25">
      <c r="AC183" s="20"/>
      <c r="AD183" s="20"/>
      <c r="AE183" s="20"/>
    </row>
    <row r="184" spans="29:31" x14ac:dyDescent="0.25">
      <c r="AC184" s="20"/>
      <c r="AD184" s="20"/>
      <c r="AE184" s="20"/>
    </row>
    <row r="185" spans="29:31" x14ac:dyDescent="0.25">
      <c r="AC185" s="20"/>
      <c r="AD185" s="20"/>
      <c r="AE185" s="20"/>
    </row>
    <row r="186" spans="29:31" x14ac:dyDescent="0.25">
      <c r="AC186" s="20"/>
      <c r="AD186" s="20"/>
      <c r="AE186" s="20"/>
    </row>
    <row r="187" spans="29:31" x14ac:dyDescent="0.25">
      <c r="AC187" s="20"/>
      <c r="AD187" s="20"/>
      <c r="AE187" s="20"/>
    </row>
    <row r="188" spans="29:31" x14ac:dyDescent="0.25">
      <c r="AC188" s="20"/>
      <c r="AD188" s="20"/>
      <c r="AE188" s="20"/>
    </row>
    <row r="189" spans="29:31" x14ac:dyDescent="0.25">
      <c r="AC189" s="20"/>
      <c r="AD189" s="20"/>
      <c r="AE189" s="20"/>
    </row>
    <row r="190" spans="29:31" x14ac:dyDescent="0.25">
      <c r="AC190" s="20"/>
      <c r="AD190" s="20"/>
      <c r="AE190" s="20"/>
    </row>
    <row r="191" spans="29:31" x14ac:dyDescent="0.25">
      <c r="AC191" s="20"/>
      <c r="AD191" s="20"/>
      <c r="AE191" s="20"/>
    </row>
    <row r="192" spans="29:31" x14ac:dyDescent="0.25">
      <c r="AC192" s="20"/>
      <c r="AD192" s="20"/>
      <c r="AE192" s="20"/>
    </row>
    <row r="193" spans="29:31" x14ac:dyDescent="0.25">
      <c r="AC193" s="20"/>
      <c r="AD193" s="20"/>
      <c r="AE193" s="20"/>
    </row>
    <row r="194" spans="29:31" x14ac:dyDescent="0.25">
      <c r="AC194" s="20"/>
      <c r="AD194" s="20"/>
      <c r="AE194" s="20"/>
    </row>
    <row r="195" spans="29:31" x14ac:dyDescent="0.25">
      <c r="AC195" s="20"/>
      <c r="AD195" s="20"/>
      <c r="AE195" s="20"/>
    </row>
    <row r="196" spans="29:31" x14ac:dyDescent="0.25">
      <c r="AC196" s="20"/>
      <c r="AD196" s="20"/>
      <c r="AE196" s="20"/>
    </row>
    <row r="197" spans="29:31" x14ac:dyDescent="0.25">
      <c r="AC197" s="20"/>
      <c r="AD197" s="20"/>
      <c r="AE197" s="20"/>
    </row>
    <row r="198" spans="29:31" x14ac:dyDescent="0.25">
      <c r="AC198" s="20"/>
      <c r="AD198" s="20"/>
      <c r="AE198" s="20"/>
    </row>
    <row r="199" spans="29:31" x14ac:dyDescent="0.25">
      <c r="AC199" s="20"/>
      <c r="AD199" s="20"/>
      <c r="AE199" s="20"/>
    </row>
    <row r="200" spans="29:31" x14ac:dyDescent="0.25">
      <c r="AC200" s="20"/>
      <c r="AD200" s="20"/>
      <c r="AE200" s="20"/>
    </row>
    <row r="201" spans="29:31" x14ac:dyDescent="0.25">
      <c r="AC201" s="20"/>
      <c r="AD201" s="20"/>
      <c r="AE201" s="20"/>
    </row>
    <row r="202" spans="29:31" x14ac:dyDescent="0.25">
      <c r="AC202" s="20"/>
      <c r="AD202" s="20"/>
      <c r="AE202" s="20"/>
    </row>
    <row r="203" spans="29:31" x14ac:dyDescent="0.25">
      <c r="AC203" s="20"/>
      <c r="AD203" s="20"/>
      <c r="AE203" s="20"/>
    </row>
    <row r="204" spans="29:31" x14ac:dyDescent="0.25">
      <c r="AC204" s="20"/>
      <c r="AD204" s="20"/>
      <c r="AE204" s="20"/>
    </row>
    <row r="205" spans="29:31" x14ac:dyDescent="0.25">
      <c r="AC205" s="20"/>
      <c r="AD205" s="20"/>
      <c r="AE205" s="20"/>
    </row>
    <row r="206" spans="29:31" x14ac:dyDescent="0.25">
      <c r="AC206" s="20"/>
      <c r="AD206" s="20"/>
      <c r="AE206" s="20"/>
    </row>
    <row r="207" spans="29:31" x14ac:dyDescent="0.25">
      <c r="AC207" s="20"/>
      <c r="AD207" s="20"/>
      <c r="AE207" s="20"/>
    </row>
    <row r="208" spans="29:31" x14ac:dyDescent="0.25">
      <c r="AC208" s="20"/>
      <c r="AD208" s="20"/>
      <c r="AE208" s="20"/>
    </row>
    <row r="209" spans="29:31" x14ac:dyDescent="0.25">
      <c r="AC209" s="20"/>
      <c r="AD209" s="20"/>
      <c r="AE209" s="20"/>
    </row>
    <row r="210" spans="29:31" x14ac:dyDescent="0.25">
      <c r="AC210" s="20"/>
      <c r="AD210" s="20"/>
      <c r="AE210" s="20"/>
    </row>
    <row r="211" spans="29:31" x14ac:dyDescent="0.25">
      <c r="AC211" s="20"/>
      <c r="AD211" s="20"/>
      <c r="AE211" s="20"/>
    </row>
    <row r="212" spans="29:31" x14ac:dyDescent="0.25">
      <c r="AC212" s="20"/>
      <c r="AD212" s="20"/>
      <c r="AE212" s="20"/>
    </row>
    <row r="213" spans="29:31" x14ac:dyDescent="0.25">
      <c r="AC213" s="20"/>
      <c r="AD213" s="20"/>
      <c r="AE213" s="20"/>
    </row>
    <row r="214" spans="29:31" x14ac:dyDescent="0.25">
      <c r="AC214" s="20"/>
      <c r="AD214" s="20"/>
      <c r="AE214" s="20"/>
    </row>
    <row r="215" spans="29:31" x14ac:dyDescent="0.25">
      <c r="AC215" s="20"/>
      <c r="AD215" s="20"/>
      <c r="AE215" s="20"/>
    </row>
    <row r="216" spans="29:31" x14ac:dyDescent="0.25">
      <c r="AC216" s="20"/>
      <c r="AD216" s="20"/>
      <c r="AE216" s="20"/>
    </row>
    <row r="217" spans="29:31" x14ac:dyDescent="0.25">
      <c r="AC217" s="20"/>
      <c r="AD217" s="20"/>
      <c r="AE217" s="20"/>
    </row>
    <row r="218" spans="29:31" x14ac:dyDescent="0.25">
      <c r="AC218" s="20"/>
      <c r="AD218" s="20"/>
      <c r="AE218" s="20"/>
    </row>
    <row r="219" spans="29:31" x14ac:dyDescent="0.25">
      <c r="AC219" s="20"/>
      <c r="AD219" s="20"/>
      <c r="AE219" s="20"/>
    </row>
    <row r="220" spans="29:31" x14ac:dyDescent="0.25">
      <c r="AC220" s="20"/>
      <c r="AD220" s="20"/>
      <c r="AE220" s="20"/>
    </row>
    <row r="221" spans="29:31" x14ac:dyDescent="0.25">
      <c r="AC221" s="20"/>
      <c r="AD221" s="20"/>
      <c r="AE221" s="20"/>
    </row>
    <row r="222" spans="29:31" x14ac:dyDescent="0.25">
      <c r="AC222" s="20"/>
      <c r="AD222" s="20"/>
      <c r="AE222" s="20"/>
    </row>
    <row r="223" spans="29:31" x14ac:dyDescent="0.25">
      <c r="AC223" s="20"/>
      <c r="AD223" s="20"/>
      <c r="AE223" s="20"/>
    </row>
    <row r="224" spans="29:31" x14ac:dyDescent="0.25">
      <c r="AC224" s="20"/>
      <c r="AD224" s="20"/>
      <c r="AE224" s="20"/>
    </row>
    <row r="225" spans="29:31" x14ac:dyDescent="0.25">
      <c r="AC225" s="20"/>
      <c r="AD225" s="20"/>
      <c r="AE225" s="20"/>
    </row>
    <row r="226" spans="29:31" x14ac:dyDescent="0.25">
      <c r="AC226" s="20"/>
      <c r="AD226" s="20"/>
      <c r="AE226" s="20"/>
    </row>
    <row r="227" spans="29:31" x14ac:dyDescent="0.25">
      <c r="AC227" s="20"/>
      <c r="AD227" s="20"/>
      <c r="AE227" s="20"/>
    </row>
    <row r="228" spans="29:31" x14ac:dyDescent="0.25">
      <c r="AC228" s="20"/>
      <c r="AD228" s="20"/>
      <c r="AE228" s="20"/>
    </row>
    <row r="229" spans="29:31" x14ac:dyDescent="0.25">
      <c r="AC229" s="20"/>
      <c r="AD229" s="20"/>
      <c r="AE229" s="20"/>
    </row>
    <row r="230" spans="29:31" x14ac:dyDescent="0.25">
      <c r="AC230" s="20"/>
      <c r="AD230" s="20"/>
      <c r="AE230" s="20"/>
    </row>
    <row r="231" spans="29:31" x14ac:dyDescent="0.25">
      <c r="AC231" s="20"/>
      <c r="AD231" s="20"/>
      <c r="AE231" s="20"/>
    </row>
    <row r="232" spans="29:31" x14ac:dyDescent="0.25">
      <c r="AC232" s="20"/>
      <c r="AD232" s="20"/>
      <c r="AE232" s="20"/>
    </row>
    <row r="233" spans="29:31" x14ac:dyDescent="0.25">
      <c r="AC233" s="20"/>
      <c r="AD233" s="20"/>
      <c r="AE233" s="20"/>
    </row>
    <row r="234" spans="29:31" x14ac:dyDescent="0.25">
      <c r="AC234" s="20"/>
      <c r="AD234" s="20"/>
      <c r="AE234" s="20"/>
    </row>
    <row r="235" spans="29:31" x14ac:dyDescent="0.25">
      <c r="AC235" s="20"/>
      <c r="AD235" s="20"/>
      <c r="AE235" s="20"/>
    </row>
    <row r="236" spans="29:31" x14ac:dyDescent="0.25">
      <c r="AC236" s="20"/>
      <c r="AD236" s="20"/>
      <c r="AE236" s="20"/>
    </row>
    <row r="237" spans="29:31" x14ac:dyDescent="0.25">
      <c r="AC237" s="20"/>
      <c r="AD237" s="20"/>
      <c r="AE237" s="20"/>
    </row>
    <row r="238" spans="29:31" x14ac:dyDescent="0.25">
      <c r="AC238" s="20"/>
      <c r="AD238" s="20"/>
      <c r="AE238" s="20"/>
    </row>
    <row r="239" spans="29:31" x14ac:dyDescent="0.25">
      <c r="AC239" s="20"/>
      <c r="AD239" s="20"/>
      <c r="AE239" s="20"/>
    </row>
    <row r="240" spans="29:31" x14ac:dyDescent="0.25">
      <c r="AC240" s="20"/>
      <c r="AD240" s="20"/>
      <c r="AE240" s="20"/>
    </row>
    <row r="241" spans="29:31" x14ac:dyDescent="0.25">
      <c r="AC241" s="20"/>
      <c r="AD241" s="20"/>
      <c r="AE241" s="20"/>
    </row>
    <row r="242" spans="29:31" x14ac:dyDescent="0.25">
      <c r="AC242" s="20"/>
      <c r="AD242" s="20"/>
      <c r="AE242" s="20"/>
    </row>
    <row r="243" spans="29:31" x14ac:dyDescent="0.25">
      <c r="AC243" s="20"/>
      <c r="AD243" s="20"/>
      <c r="AE243" s="20"/>
    </row>
    <row r="244" spans="29:31" x14ac:dyDescent="0.25">
      <c r="AC244" s="20"/>
      <c r="AD244" s="20"/>
      <c r="AE244" s="20"/>
    </row>
    <row r="245" spans="29:31" x14ac:dyDescent="0.25">
      <c r="AC245" s="20"/>
      <c r="AD245" s="20"/>
      <c r="AE245" s="20"/>
    </row>
    <row r="246" spans="29:31" x14ac:dyDescent="0.25">
      <c r="AC246" s="20"/>
      <c r="AD246" s="20"/>
      <c r="AE246" s="20"/>
    </row>
    <row r="247" spans="29:31" x14ac:dyDescent="0.25">
      <c r="AC247" s="20"/>
      <c r="AD247" s="20"/>
      <c r="AE247" s="20"/>
    </row>
    <row r="248" spans="29:31" x14ac:dyDescent="0.25">
      <c r="AC248" s="20"/>
      <c r="AD248" s="20"/>
      <c r="AE248" s="20"/>
    </row>
    <row r="249" spans="29:31" x14ac:dyDescent="0.25">
      <c r="AC249" s="20"/>
      <c r="AD249" s="20"/>
      <c r="AE249" s="20"/>
    </row>
    <row r="250" spans="29:31" x14ac:dyDescent="0.25">
      <c r="AC250" s="20"/>
      <c r="AD250" s="20"/>
      <c r="AE250" s="20"/>
    </row>
    <row r="251" spans="29:31" x14ac:dyDescent="0.25">
      <c r="AC251" s="20"/>
      <c r="AD251" s="20"/>
      <c r="AE251" s="20"/>
    </row>
    <row r="252" spans="29:31" x14ac:dyDescent="0.25">
      <c r="AC252" s="20"/>
      <c r="AD252" s="20"/>
      <c r="AE252" s="20"/>
    </row>
    <row r="253" spans="29:31" x14ac:dyDescent="0.25">
      <c r="AC253" s="20"/>
      <c r="AD253" s="20"/>
      <c r="AE253" s="20"/>
    </row>
    <row r="254" spans="29:31" x14ac:dyDescent="0.25">
      <c r="AC254" s="20"/>
      <c r="AD254" s="20"/>
      <c r="AE254" s="20"/>
    </row>
    <row r="255" spans="29:31" x14ac:dyDescent="0.25">
      <c r="AC255" s="20"/>
      <c r="AD255" s="20"/>
      <c r="AE255" s="20"/>
    </row>
    <row r="256" spans="29:31" x14ac:dyDescent="0.25">
      <c r="AC256" s="20"/>
      <c r="AD256" s="20"/>
      <c r="AE256" s="20"/>
    </row>
  </sheetData>
  <sortState xmlns:xlrd2="http://schemas.microsoft.com/office/spreadsheetml/2017/richdata2" ref="CR5:CR29">
    <sortCondition descending="1" ref="CR5:CR29"/>
  </sortState>
  <phoneticPr fontId="3" type="noConversion"/>
  <conditionalFormatting sqref="BB13:BC13">
    <cfRule type="cellIs" dxfId="11" priority="14" operator="lessThan">
      <formula>$AI$13</formula>
    </cfRule>
  </conditionalFormatting>
  <conditionalFormatting sqref="BC12:BC22">
    <cfRule type="cellIs" dxfId="10" priority="13" operator="greaterThan">
      <formula>$AI$12</formula>
    </cfRule>
  </conditionalFormatting>
  <conditionalFormatting sqref="BN13">
    <cfRule type="cellIs" dxfId="9" priority="10" operator="lessThan">
      <formula>$AI$13</formula>
    </cfRule>
  </conditionalFormatting>
  <conditionalFormatting sqref="BO14:BO22">
    <cfRule type="cellIs" dxfId="8" priority="9" operator="greaterThan">
      <formula>$AI$12</formula>
    </cfRule>
  </conditionalFormatting>
  <conditionalFormatting sqref="BZ13:CA13">
    <cfRule type="cellIs" dxfId="7" priority="8" operator="lessThan">
      <formula>$AI$13</formula>
    </cfRule>
  </conditionalFormatting>
  <conditionalFormatting sqref="CA12:CA22">
    <cfRule type="cellIs" dxfId="6" priority="7" operator="greaterThan">
      <formula>$AI$12</formula>
    </cfRule>
  </conditionalFormatting>
  <conditionalFormatting sqref="CK13:CL13">
    <cfRule type="cellIs" dxfId="5" priority="6" operator="lessThan">
      <formula>$AI$13</formula>
    </cfRule>
  </conditionalFormatting>
  <conditionalFormatting sqref="CL12:CL22">
    <cfRule type="cellIs" dxfId="4" priority="5" operator="greaterThan">
      <formula>$AI$12</formula>
    </cfRule>
  </conditionalFormatting>
  <conditionalFormatting sqref="BO13">
    <cfRule type="cellIs" dxfId="3" priority="4" operator="lessThan">
      <formula>$AI$13</formula>
    </cfRule>
  </conditionalFormatting>
  <conditionalFormatting sqref="BO12:BO13">
    <cfRule type="cellIs" dxfId="2" priority="3" operator="greaterThan">
      <formula>$AI$12</formula>
    </cfRule>
  </conditionalFormatting>
  <conditionalFormatting sqref="CT13:CU13">
    <cfRule type="cellIs" dxfId="1" priority="2" operator="lessThan">
      <formula>$AI$13</formula>
    </cfRule>
  </conditionalFormatting>
  <conditionalFormatting sqref="CU12:CU22">
    <cfRule type="cellIs" dxfId="0" priority="1" operator="greaterThan">
      <formula>$AI$12</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FF651-C55B-4777-B3DE-1BB75F02CA5A}">
  <dimension ref="A1:AD340"/>
  <sheetViews>
    <sheetView zoomScaleNormal="100" workbookViewId="0"/>
  </sheetViews>
  <sheetFormatPr defaultRowHeight="15" x14ac:dyDescent="0.25"/>
  <cols>
    <col min="1" max="1" width="14" customWidth="1"/>
    <col min="2" max="2" width="10.28515625" customWidth="1"/>
    <col min="3" max="3" width="10.140625" customWidth="1"/>
    <col min="4" max="4" width="9.140625" style="14"/>
    <col min="6" max="6" width="14.28515625" bestFit="1" customWidth="1"/>
    <col min="8" max="8" width="10.140625" style="41" bestFit="1" customWidth="1"/>
    <col min="18" max="18" width="9.140625" style="14"/>
  </cols>
  <sheetData>
    <row r="1" spans="1:27" x14ac:dyDescent="0.25">
      <c r="A1" t="s">
        <v>479</v>
      </c>
      <c r="B1" t="s">
        <v>363</v>
      </c>
      <c r="C1" t="s">
        <v>315</v>
      </c>
      <c r="D1" s="14" t="s">
        <v>375</v>
      </c>
      <c r="E1" t="s">
        <v>380</v>
      </c>
      <c r="F1" t="s">
        <v>364</v>
      </c>
    </row>
    <row r="2" spans="1:27" x14ac:dyDescent="0.25">
      <c r="A2">
        <v>1</v>
      </c>
      <c r="B2" t="s">
        <v>365</v>
      </c>
      <c r="C2" t="s">
        <v>366</v>
      </c>
      <c r="D2" s="14">
        <v>2.2000000000000002E-2</v>
      </c>
      <c r="E2">
        <v>102.18</v>
      </c>
      <c r="F2" t="s">
        <v>116</v>
      </c>
      <c r="G2" s="14"/>
      <c r="H2"/>
    </row>
    <row r="3" spans="1:27" x14ac:dyDescent="0.25">
      <c r="A3">
        <f>A2+1</f>
        <v>2</v>
      </c>
      <c r="B3" t="s">
        <v>365</v>
      </c>
      <c r="C3" t="s">
        <v>366</v>
      </c>
      <c r="D3" s="14">
        <v>2.5000000000000001E-2</v>
      </c>
      <c r="E3">
        <v>127.94</v>
      </c>
      <c r="F3" t="s">
        <v>116</v>
      </c>
      <c r="G3" s="14"/>
      <c r="H3"/>
    </row>
    <row r="4" spans="1:27" x14ac:dyDescent="0.25">
      <c r="A4">
        <f t="shared" ref="A4:A67" si="0">A3+1</f>
        <v>3</v>
      </c>
      <c r="B4" t="s">
        <v>365</v>
      </c>
      <c r="C4" t="s">
        <v>366</v>
      </c>
      <c r="D4" s="14">
        <v>2.8999999999999998E-2</v>
      </c>
      <c r="E4">
        <v>122.7</v>
      </c>
      <c r="F4" t="s">
        <v>116</v>
      </c>
      <c r="G4" s="14"/>
      <c r="H4"/>
      <c r="V4" s="62"/>
      <c r="W4" s="62"/>
    </row>
    <row r="5" spans="1:27" x14ac:dyDescent="0.25">
      <c r="A5">
        <f t="shared" si="0"/>
        <v>4</v>
      </c>
      <c r="B5" t="s">
        <v>365</v>
      </c>
      <c r="C5" t="s">
        <v>366</v>
      </c>
      <c r="D5" s="14">
        <v>0.03</v>
      </c>
      <c r="E5">
        <v>74.38</v>
      </c>
      <c r="F5" t="s">
        <v>116</v>
      </c>
      <c r="G5" s="14"/>
      <c r="H5"/>
    </row>
    <row r="6" spans="1:27" x14ac:dyDescent="0.25">
      <c r="A6">
        <f t="shared" si="0"/>
        <v>5</v>
      </c>
      <c r="B6" t="s">
        <v>365</v>
      </c>
      <c r="C6" t="s">
        <v>366</v>
      </c>
      <c r="D6" s="14">
        <v>3.3000000000000002E-2</v>
      </c>
      <c r="E6">
        <v>133.63999999999999</v>
      </c>
      <c r="F6" t="s">
        <v>116</v>
      </c>
      <c r="G6" s="14"/>
      <c r="H6"/>
    </row>
    <row r="7" spans="1:27" x14ac:dyDescent="0.25">
      <c r="A7">
        <f t="shared" si="0"/>
        <v>6</v>
      </c>
      <c r="B7" t="s">
        <v>365</v>
      </c>
      <c r="C7" t="s">
        <v>366</v>
      </c>
      <c r="D7" s="14">
        <v>6.202E-3</v>
      </c>
      <c r="E7">
        <v>171.33799999999999</v>
      </c>
      <c r="F7" t="s">
        <v>351</v>
      </c>
      <c r="G7" s="14"/>
      <c r="H7"/>
    </row>
    <row r="8" spans="1:27" x14ac:dyDescent="0.25">
      <c r="A8">
        <f t="shared" si="0"/>
        <v>7</v>
      </c>
      <c r="B8" t="s">
        <v>365</v>
      </c>
      <c r="C8" t="s">
        <v>366</v>
      </c>
      <c r="D8" s="14">
        <v>6.2740000000000001E-3</v>
      </c>
      <c r="E8">
        <v>240.24700000000001</v>
      </c>
      <c r="F8" t="s">
        <v>351</v>
      </c>
      <c r="G8" s="14"/>
      <c r="H8"/>
    </row>
    <row r="9" spans="1:27" x14ac:dyDescent="0.25">
      <c r="A9">
        <f t="shared" si="0"/>
        <v>8</v>
      </c>
      <c r="B9" t="s">
        <v>365</v>
      </c>
      <c r="C9" t="s">
        <v>366</v>
      </c>
      <c r="D9" s="14">
        <v>8.6350000000000003E-3</v>
      </c>
      <c r="E9">
        <v>152.92699999999999</v>
      </c>
      <c r="F9" t="s">
        <v>351</v>
      </c>
      <c r="G9" s="14"/>
      <c r="H9"/>
    </row>
    <row r="10" spans="1:27" x14ac:dyDescent="0.25">
      <c r="A10">
        <f t="shared" si="0"/>
        <v>9</v>
      </c>
      <c r="B10" t="s">
        <v>365</v>
      </c>
      <c r="C10" t="s">
        <v>366</v>
      </c>
      <c r="D10" s="14">
        <v>8.9110000000000005E-3</v>
      </c>
      <c r="E10">
        <v>164.83500000000001</v>
      </c>
      <c r="F10" t="s">
        <v>351</v>
      </c>
      <c r="G10" s="14"/>
      <c r="H10"/>
    </row>
    <row r="11" spans="1:27" x14ac:dyDescent="0.25">
      <c r="A11">
        <f t="shared" si="0"/>
        <v>10</v>
      </c>
      <c r="B11" t="s">
        <v>365</v>
      </c>
      <c r="C11" t="s">
        <v>366</v>
      </c>
      <c r="D11" s="14">
        <v>8.9169999999999996E-3</v>
      </c>
      <c r="E11">
        <v>146.31200000000001</v>
      </c>
      <c r="F11" t="s">
        <v>351</v>
      </c>
      <c r="G11" s="14"/>
      <c r="H11"/>
    </row>
    <row r="12" spans="1:27" x14ac:dyDescent="0.25">
      <c r="A12">
        <f t="shared" si="0"/>
        <v>11</v>
      </c>
      <c r="B12" t="s">
        <v>365</v>
      </c>
      <c r="C12" t="s">
        <v>366</v>
      </c>
      <c r="D12" s="14">
        <v>1.0596E-2</v>
      </c>
      <c r="E12">
        <v>150.172</v>
      </c>
      <c r="F12" t="s">
        <v>351</v>
      </c>
      <c r="G12" s="14"/>
      <c r="H12"/>
      <c r="V12" s="63"/>
      <c r="W12" s="63"/>
      <c r="X12" s="63"/>
      <c r="Y12" s="63"/>
      <c r="Z12" s="63"/>
      <c r="AA12" s="63"/>
    </row>
    <row r="13" spans="1:27" x14ac:dyDescent="0.25">
      <c r="A13">
        <f t="shared" si="0"/>
        <v>12</v>
      </c>
      <c r="B13" t="s">
        <v>365</v>
      </c>
      <c r="C13" t="s">
        <v>366</v>
      </c>
      <c r="D13" s="14">
        <v>1.2211E-2</v>
      </c>
      <c r="E13">
        <v>62.411000000000001</v>
      </c>
      <c r="F13" t="s">
        <v>351</v>
      </c>
      <c r="G13" s="14"/>
      <c r="H13"/>
    </row>
    <row r="14" spans="1:27" x14ac:dyDescent="0.25">
      <c r="A14">
        <f t="shared" si="0"/>
        <v>13</v>
      </c>
      <c r="B14" t="s">
        <v>365</v>
      </c>
      <c r="C14" t="s">
        <v>366</v>
      </c>
      <c r="D14" s="14">
        <v>1.2272E-2</v>
      </c>
      <c r="E14">
        <v>165.27799999999999</v>
      </c>
      <c r="F14" t="s">
        <v>351</v>
      </c>
      <c r="G14" s="14"/>
      <c r="H14"/>
    </row>
    <row r="15" spans="1:27" x14ac:dyDescent="0.25">
      <c r="A15">
        <f t="shared" si="0"/>
        <v>14</v>
      </c>
      <c r="B15" t="s">
        <v>365</v>
      </c>
      <c r="C15" t="s">
        <v>366</v>
      </c>
      <c r="D15" s="14">
        <v>1.2276E-2</v>
      </c>
      <c r="E15">
        <v>151.16499999999999</v>
      </c>
      <c r="F15" t="s">
        <v>351</v>
      </c>
      <c r="G15" s="14"/>
      <c r="H15"/>
    </row>
    <row r="16" spans="1:27" x14ac:dyDescent="0.25">
      <c r="A16">
        <f t="shared" si="0"/>
        <v>15</v>
      </c>
      <c r="B16" t="s">
        <v>365</v>
      </c>
      <c r="C16" t="s">
        <v>366</v>
      </c>
      <c r="D16" s="14">
        <v>1.5193999999999999E-2</v>
      </c>
      <c r="E16">
        <v>76.415000000000006</v>
      </c>
      <c r="F16" t="s">
        <v>351</v>
      </c>
      <c r="G16" s="14"/>
      <c r="H16"/>
    </row>
    <row r="17" spans="1:30" x14ac:dyDescent="0.25">
      <c r="A17">
        <f t="shared" si="0"/>
        <v>16</v>
      </c>
      <c r="B17" t="s">
        <v>365</v>
      </c>
      <c r="C17" t="s">
        <v>366</v>
      </c>
      <c r="D17" s="72">
        <v>1.6213999999999999E-2</v>
      </c>
      <c r="E17" s="18">
        <v>98.908000000000001</v>
      </c>
      <c r="F17" t="s">
        <v>351</v>
      </c>
      <c r="G17" s="72"/>
      <c r="H17" s="18"/>
      <c r="V17" s="63"/>
      <c r="W17" s="63"/>
      <c r="X17" s="63"/>
      <c r="Y17" s="63"/>
      <c r="Z17" s="63"/>
      <c r="AA17" s="63"/>
      <c r="AB17" s="63"/>
      <c r="AC17" s="63"/>
      <c r="AD17" s="63"/>
    </row>
    <row r="18" spans="1:30" x14ac:dyDescent="0.25">
      <c r="A18">
        <f t="shared" si="0"/>
        <v>17</v>
      </c>
      <c r="B18" t="s">
        <v>365</v>
      </c>
      <c r="C18" t="s">
        <v>366</v>
      </c>
      <c r="D18" s="14">
        <v>1.8065000000000001E-2</v>
      </c>
      <c r="E18">
        <v>149.73599999999999</v>
      </c>
      <c r="F18" t="s">
        <v>351</v>
      </c>
      <c r="G18" s="14"/>
      <c r="H18"/>
    </row>
    <row r="19" spans="1:30" x14ac:dyDescent="0.25">
      <c r="A19">
        <f t="shared" si="0"/>
        <v>18</v>
      </c>
      <c r="B19" t="s">
        <v>365</v>
      </c>
      <c r="C19" t="s">
        <v>366</v>
      </c>
      <c r="D19" s="14">
        <v>1.8325000000000001E-2</v>
      </c>
      <c r="E19">
        <v>214.23400000000001</v>
      </c>
      <c r="F19" t="s">
        <v>351</v>
      </c>
      <c r="G19" s="14"/>
      <c r="H19"/>
    </row>
    <row r="20" spans="1:30" x14ac:dyDescent="0.25">
      <c r="A20">
        <f t="shared" si="0"/>
        <v>19</v>
      </c>
      <c r="B20" t="s">
        <v>365</v>
      </c>
      <c r="C20" t="s">
        <v>366</v>
      </c>
      <c r="D20" s="14">
        <v>1.8325999999999999E-2</v>
      </c>
      <c r="E20">
        <v>209.49299999999999</v>
      </c>
      <c r="F20" t="s">
        <v>351</v>
      </c>
      <c r="G20" s="14"/>
      <c r="H20"/>
    </row>
    <row r="21" spans="1:30" x14ac:dyDescent="0.25">
      <c r="A21">
        <f t="shared" si="0"/>
        <v>20</v>
      </c>
      <c r="B21" t="s">
        <v>365</v>
      </c>
      <c r="C21" t="s">
        <v>366</v>
      </c>
      <c r="D21" s="14">
        <v>1.9857E-2</v>
      </c>
      <c r="E21">
        <v>90.31</v>
      </c>
      <c r="F21" t="s">
        <v>351</v>
      </c>
      <c r="G21" s="14"/>
      <c r="H21"/>
    </row>
    <row r="22" spans="1:30" x14ac:dyDescent="0.25">
      <c r="A22">
        <f t="shared" si="0"/>
        <v>21</v>
      </c>
      <c r="B22" t="s">
        <v>365</v>
      </c>
      <c r="C22" t="s">
        <v>366</v>
      </c>
      <c r="D22" s="14">
        <v>2.4032999999999999E-2</v>
      </c>
      <c r="E22">
        <v>173.00299999999999</v>
      </c>
      <c r="F22" t="s">
        <v>351</v>
      </c>
      <c r="G22" s="14"/>
      <c r="H22"/>
    </row>
    <row r="23" spans="1:30" x14ac:dyDescent="0.25">
      <c r="A23">
        <f t="shared" si="0"/>
        <v>22</v>
      </c>
      <c r="B23" t="s">
        <v>365</v>
      </c>
      <c r="C23" t="s">
        <v>366</v>
      </c>
      <c r="D23" s="14">
        <v>2.8791000000000001E-2</v>
      </c>
      <c r="E23">
        <v>182.15700000000001</v>
      </c>
      <c r="F23" t="s">
        <v>351</v>
      </c>
      <c r="G23" s="14"/>
      <c r="H23"/>
    </row>
    <row r="24" spans="1:30" x14ac:dyDescent="0.25">
      <c r="A24">
        <f t="shared" si="0"/>
        <v>23</v>
      </c>
      <c r="B24" t="s">
        <v>365</v>
      </c>
      <c r="C24" t="s">
        <v>366</v>
      </c>
      <c r="D24" s="14">
        <v>3.2892999999999999E-2</v>
      </c>
      <c r="E24">
        <v>199.58</v>
      </c>
      <c r="F24" t="s">
        <v>351</v>
      </c>
      <c r="G24" s="14"/>
      <c r="H24"/>
    </row>
    <row r="25" spans="1:30" x14ac:dyDescent="0.25">
      <c r="A25">
        <f t="shared" si="0"/>
        <v>24</v>
      </c>
      <c r="B25" t="s">
        <v>365</v>
      </c>
      <c r="C25" t="s">
        <v>366</v>
      </c>
      <c r="D25" s="14">
        <v>3.3771000000000002E-2</v>
      </c>
      <c r="E25">
        <v>80.064999999999998</v>
      </c>
      <c r="F25" t="s">
        <v>351</v>
      </c>
      <c r="G25" s="14"/>
      <c r="H25"/>
    </row>
    <row r="26" spans="1:30" x14ac:dyDescent="0.25">
      <c r="A26">
        <f t="shared" si="0"/>
        <v>25</v>
      </c>
      <c r="B26" t="s">
        <v>365</v>
      </c>
      <c r="C26" t="s">
        <v>366</v>
      </c>
      <c r="D26" s="14">
        <v>3.3834999999999997E-2</v>
      </c>
      <c r="E26">
        <v>173.00899999999999</v>
      </c>
      <c r="F26" t="s">
        <v>351</v>
      </c>
      <c r="G26" s="14"/>
      <c r="H26"/>
    </row>
    <row r="27" spans="1:30" x14ac:dyDescent="0.25">
      <c r="A27">
        <f t="shared" si="0"/>
        <v>26</v>
      </c>
      <c r="B27" t="s">
        <v>365</v>
      </c>
      <c r="C27" t="s">
        <v>366</v>
      </c>
      <c r="D27" s="14">
        <v>3.4319000000000002E-2</v>
      </c>
      <c r="E27">
        <v>119.75700000000001</v>
      </c>
      <c r="F27" t="s">
        <v>351</v>
      </c>
      <c r="G27" s="14"/>
      <c r="H27"/>
      <c r="AB27" t="s">
        <v>376</v>
      </c>
    </row>
    <row r="28" spans="1:30" x14ac:dyDescent="0.25">
      <c r="A28">
        <f t="shared" si="0"/>
        <v>27</v>
      </c>
      <c r="B28" t="s">
        <v>365</v>
      </c>
      <c r="C28" t="s">
        <v>366</v>
      </c>
      <c r="D28" s="14">
        <v>3.6623999999999997E-2</v>
      </c>
      <c r="E28">
        <v>209.946</v>
      </c>
      <c r="F28" t="s">
        <v>351</v>
      </c>
      <c r="G28" s="14"/>
      <c r="H28"/>
      <c r="AB28" t="s">
        <v>377</v>
      </c>
      <c r="AC28" t="s">
        <v>378</v>
      </c>
      <c r="AD28" t="s">
        <v>293</v>
      </c>
    </row>
    <row r="29" spans="1:30" x14ac:dyDescent="0.25">
      <c r="A29">
        <f t="shared" si="0"/>
        <v>28</v>
      </c>
      <c r="B29" t="s">
        <v>365</v>
      </c>
      <c r="C29" t="s">
        <v>366</v>
      </c>
      <c r="D29" s="14">
        <v>3.8998999999999999E-2</v>
      </c>
      <c r="E29">
        <v>79.075999999999993</v>
      </c>
      <c r="F29" t="s">
        <v>351</v>
      </c>
      <c r="G29" s="14"/>
      <c r="H29"/>
      <c r="AB29">
        <v>1E-3</v>
      </c>
      <c r="AC29">
        <v>0.1</v>
      </c>
      <c r="AD29" s="24">
        <f>AB29</f>
        <v>1E-3</v>
      </c>
    </row>
    <row r="30" spans="1:30" x14ac:dyDescent="0.25">
      <c r="A30">
        <f t="shared" si="0"/>
        <v>29</v>
      </c>
      <c r="B30" t="s">
        <v>365</v>
      </c>
      <c r="C30" t="s">
        <v>366</v>
      </c>
      <c r="D30" s="14">
        <v>4.4037E-2</v>
      </c>
      <c r="E30">
        <v>91.647999999999996</v>
      </c>
      <c r="F30" t="s">
        <v>351</v>
      </c>
      <c r="G30" s="14"/>
      <c r="H30"/>
      <c r="AB30">
        <v>5.0000000000000001E-3</v>
      </c>
      <c r="AC30">
        <v>0.1</v>
      </c>
      <c r="AD30" s="24">
        <f t="shared" ref="AD30:AD35" si="1">AB30</f>
        <v>5.0000000000000001E-3</v>
      </c>
    </row>
    <row r="31" spans="1:30" x14ac:dyDescent="0.25">
      <c r="A31">
        <f t="shared" si="0"/>
        <v>30</v>
      </c>
      <c r="B31" t="s">
        <v>365</v>
      </c>
      <c r="C31" t="s">
        <v>366</v>
      </c>
      <c r="D31" s="14">
        <v>4.6826E-2</v>
      </c>
      <c r="E31">
        <v>126.821</v>
      </c>
      <c r="F31" t="s">
        <v>351</v>
      </c>
      <c r="G31" s="14"/>
      <c r="H31"/>
      <c r="AB31">
        <v>0.01</v>
      </c>
      <c r="AC31">
        <v>0.1</v>
      </c>
      <c r="AD31" s="20">
        <f t="shared" si="1"/>
        <v>0.01</v>
      </c>
    </row>
    <row r="32" spans="1:30" x14ac:dyDescent="0.25">
      <c r="A32">
        <f t="shared" si="0"/>
        <v>31</v>
      </c>
      <c r="B32" t="s">
        <v>365</v>
      </c>
      <c r="C32" t="s">
        <v>366</v>
      </c>
      <c r="D32" s="14">
        <v>4.9924000000000003E-2</v>
      </c>
      <c r="E32" s="14">
        <v>73.680999999999997</v>
      </c>
      <c r="F32" t="s">
        <v>351</v>
      </c>
      <c r="G32" s="14"/>
      <c r="H32"/>
      <c r="AB32">
        <v>0.05</v>
      </c>
      <c r="AC32">
        <v>0.1</v>
      </c>
      <c r="AD32" s="20">
        <f t="shared" si="1"/>
        <v>0.05</v>
      </c>
    </row>
    <row r="33" spans="1:30" x14ac:dyDescent="0.25">
      <c r="A33">
        <f t="shared" si="0"/>
        <v>32</v>
      </c>
      <c r="B33" t="s">
        <v>365</v>
      </c>
      <c r="C33" t="s">
        <v>366</v>
      </c>
      <c r="D33" s="72">
        <v>5.4207999999999999E-2</v>
      </c>
      <c r="E33" s="16">
        <v>107.09</v>
      </c>
      <c r="F33" t="s">
        <v>351</v>
      </c>
      <c r="G33" s="14"/>
      <c r="H33"/>
      <c r="AB33">
        <v>0.1</v>
      </c>
      <c r="AC33">
        <v>0.1</v>
      </c>
      <c r="AD33" s="20">
        <f t="shared" si="1"/>
        <v>0.1</v>
      </c>
    </row>
    <row r="34" spans="1:30" x14ac:dyDescent="0.25">
      <c r="A34">
        <f t="shared" si="0"/>
        <v>33</v>
      </c>
      <c r="B34" t="s">
        <v>365</v>
      </c>
      <c r="C34" t="s">
        <v>366</v>
      </c>
      <c r="D34" s="14">
        <v>5.9979999999999999E-2</v>
      </c>
      <c r="E34">
        <v>158.25200000000001</v>
      </c>
      <c r="F34" t="s">
        <v>351</v>
      </c>
      <c r="G34" s="14"/>
      <c r="H34"/>
      <c r="AB34">
        <v>0.5</v>
      </c>
      <c r="AC34">
        <v>0.1</v>
      </c>
      <c r="AD34" s="20">
        <f t="shared" si="1"/>
        <v>0.5</v>
      </c>
    </row>
    <row r="35" spans="1:30" x14ac:dyDescent="0.25">
      <c r="A35">
        <f t="shared" si="0"/>
        <v>34</v>
      </c>
      <c r="B35" t="s">
        <v>365</v>
      </c>
      <c r="C35" t="s">
        <v>366</v>
      </c>
      <c r="D35" s="14">
        <v>6.9065000000000001E-2</v>
      </c>
      <c r="E35">
        <v>64.652000000000001</v>
      </c>
      <c r="F35" t="s">
        <v>351</v>
      </c>
      <c r="G35" s="14"/>
      <c r="H35"/>
      <c r="AB35">
        <v>1</v>
      </c>
      <c r="AC35">
        <v>0.1</v>
      </c>
      <c r="AD35" s="20">
        <f t="shared" si="1"/>
        <v>1</v>
      </c>
    </row>
    <row r="36" spans="1:30" x14ac:dyDescent="0.25">
      <c r="A36">
        <f t="shared" si="0"/>
        <v>35</v>
      </c>
      <c r="B36" t="s">
        <v>365</v>
      </c>
      <c r="C36" t="s">
        <v>366</v>
      </c>
      <c r="D36" s="14">
        <v>9.2381000000000005E-2</v>
      </c>
      <c r="E36">
        <v>141.73400000000001</v>
      </c>
      <c r="F36" t="s">
        <v>351</v>
      </c>
      <c r="G36" s="14"/>
      <c r="H36"/>
    </row>
    <row r="37" spans="1:30" x14ac:dyDescent="0.25">
      <c r="A37">
        <f t="shared" si="0"/>
        <v>36</v>
      </c>
      <c r="B37" t="s">
        <v>365</v>
      </c>
      <c r="C37" t="s">
        <v>366</v>
      </c>
      <c r="D37" s="14">
        <v>9.2473E-2</v>
      </c>
      <c r="E37">
        <v>144.93100000000001</v>
      </c>
      <c r="F37" t="s">
        <v>351</v>
      </c>
      <c r="G37" s="14"/>
      <c r="H37"/>
    </row>
    <row r="38" spans="1:30" x14ac:dyDescent="0.25">
      <c r="A38">
        <f t="shared" si="0"/>
        <v>37</v>
      </c>
      <c r="B38" t="s">
        <v>365</v>
      </c>
      <c r="C38" t="s">
        <v>366</v>
      </c>
      <c r="D38" s="72">
        <v>9.5285999999999996E-2</v>
      </c>
      <c r="E38" s="18">
        <v>105.68300000000001</v>
      </c>
      <c r="F38" t="s">
        <v>351</v>
      </c>
      <c r="G38" s="14"/>
      <c r="H38"/>
    </row>
    <row r="39" spans="1:30" x14ac:dyDescent="0.25">
      <c r="A39">
        <f t="shared" si="0"/>
        <v>38</v>
      </c>
      <c r="B39" t="s">
        <v>365</v>
      </c>
      <c r="C39" t="s">
        <v>366</v>
      </c>
      <c r="D39" s="14">
        <v>9.7363000000000005E-2</v>
      </c>
      <c r="E39">
        <v>32.255000000000003</v>
      </c>
      <c r="F39" t="s">
        <v>351</v>
      </c>
      <c r="G39" s="14"/>
      <c r="H39"/>
    </row>
    <row r="40" spans="1:30" x14ac:dyDescent="0.25">
      <c r="A40">
        <f t="shared" si="0"/>
        <v>39</v>
      </c>
      <c r="B40" t="s">
        <v>365</v>
      </c>
      <c r="C40" t="s">
        <v>366</v>
      </c>
      <c r="D40" s="14">
        <v>0.109859</v>
      </c>
      <c r="E40">
        <v>75.042000000000002</v>
      </c>
      <c r="F40" t="s">
        <v>351</v>
      </c>
      <c r="G40" s="14"/>
      <c r="H40"/>
    </row>
    <row r="41" spans="1:30" x14ac:dyDescent="0.25">
      <c r="A41">
        <f t="shared" si="0"/>
        <v>40</v>
      </c>
      <c r="B41" t="s">
        <v>365</v>
      </c>
      <c r="C41" t="s">
        <v>366</v>
      </c>
      <c r="D41" s="14">
        <v>0.11304</v>
      </c>
      <c r="E41">
        <v>54.426000000000002</v>
      </c>
      <c r="F41" t="s">
        <v>351</v>
      </c>
      <c r="G41" s="14"/>
      <c r="H41"/>
    </row>
    <row r="42" spans="1:30" x14ac:dyDescent="0.25">
      <c r="A42">
        <f t="shared" si="0"/>
        <v>41</v>
      </c>
      <c r="B42" t="s">
        <v>365</v>
      </c>
      <c r="C42" t="s">
        <v>366</v>
      </c>
      <c r="D42" s="14">
        <v>0.12601799999999999</v>
      </c>
      <c r="E42">
        <v>49.914000000000001</v>
      </c>
      <c r="F42" t="s">
        <v>351</v>
      </c>
      <c r="G42" s="14"/>
      <c r="H42"/>
    </row>
    <row r="43" spans="1:30" x14ac:dyDescent="0.25">
      <c r="A43">
        <f t="shared" si="0"/>
        <v>42</v>
      </c>
      <c r="B43" t="s">
        <v>365</v>
      </c>
      <c r="C43" t="s">
        <v>366</v>
      </c>
      <c r="D43" s="14">
        <v>0.13906199999999999</v>
      </c>
      <c r="E43">
        <v>133.053</v>
      </c>
      <c r="F43" t="s">
        <v>351</v>
      </c>
      <c r="G43" s="14"/>
      <c r="H43"/>
    </row>
    <row r="44" spans="1:30" x14ac:dyDescent="0.25">
      <c r="A44">
        <f t="shared" si="0"/>
        <v>43</v>
      </c>
      <c r="B44" t="s">
        <v>365</v>
      </c>
      <c r="C44" t="s">
        <v>366</v>
      </c>
      <c r="D44" s="14">
        <v>0.14114399999999999</v>
      </c>
      <c r="E44">
        <v>42.316000000000003</v>
      </c>
      <c r="F44" t="s">
        <v>351</v>
      </c>
      <c r="G44" s="14"/>
      <c r="H44"/>
    </row>
    <row r="45" spans="1:30" x14ac:dyDescent="0.25">
      <c r="A45">
        <f t="shared" si="0"/>
        <v>44</v>
      </c>
      <c r="B45" t="s">
        <v>365</v>
      </c>
      <c r="C45" t="s">
        <v>366</v>
      </c>
      <c r="D45" s="14">
        <v>0.15309700000000001</v>
      </c>
      <c r="E45">
        <v>34.164999999999999</v>
      </c>
      <c r="F45" t="s">
        <v>351</v>
      </c>
      <c r="G45" s="14"/>
      <c r="H45" s="14"/>
    </row>
    <row r="46" spans="1:30" x14ac:dyDescent="0.25">
      <c r="A46">
        <f t="shared" si="0"/>
        <v>45</v>
      </c>
      <c r="B46" t="s">
        <v>365</v>
      </c>
      <c r="C46" t="s">
        <v>366</v>
      </c>
      <c r="D46" s="14">
        <v>0.16420699999999999</v>
      </c>
      <c r="E46">
        <v>33.841000000000001</v>
      </c>
      <c r="F46" t="s">
        <v>351</v>
      </c>
      <c r="G46" s="72"/>
      <c r="H46" s="16"/>
    </row>
    <row r="47" spans="1:30" x14ac:dyDescent="0.25">
      <c r="A47">
        <f t="shared" si="0"/>
        <v>46</v>
      </c>
      <c r="B47" t="s">
        <v>365</v>
      </c>
      <c r="C47" t="s">
        <v>366</v>
      </c>
      <c r="D47" s="14">
        <v>0.216859</v>
      </c>
      <c r="E47">
        <v>38.945999999999998</v>
      </c>
      <c r="F47" t="s">
        <v>351</v>
      </c>
      <c r="G47" s="14"/>
      <c r="H47"/>
    </row>
    <row r="48" spans="1:30" x14ac:dyDescent="0.25">
      <c r="A48">
        <f t="shared" si="0"/>
        <v>47</v>
      </c>
      <c r="B48" t="s">
        <v>365</v>
      </c>
      <c r="C48" t="s">
        <v>366</v>
      </c>
      <c r="D48" s="14">
        <v>0.21816199999999999</v>
      </c>
      <c r="E48">
        <v>52.177</v>
      </c>
      <c r="F48" t="s">
        <v>351</v>
      </c>
      <c r="G48" s="14"/>
      <c r="H48"/>
    </row>
    <row r="49" spans="1:14" x14ac:dyDescent="0.25">
      <c r="A49">
        <f t="shared" si="0"/>
        <v>48</v>
      </c>
      <c r="B49" t="s">
        <v>365</v>
      </c>
      <c r="C49" t="s">
        <v>366</v>
      </c>
      <c r="D49" s="14">
        <v>5.0000000000000001E-3</v>
      </c>
      <c r="E49">
        <v>152.81379310344826</v>
      </c>
      <c r="F49" t="s">
        <v>456</v>
      </c>
      <c r="G49" s="14"/>
      <c r="H49"/>
    </row>
    <row r="50" spans="1:14" x14ac:dyDescent="0.25">
      <c r="A50">
        <f t="shared" si="0"/>
        <v>49</v>
      </c>
      <c r="B50" t="s">
        <v>365</v>
      </c>
      <c r="C50" t="s">
        <v>366</v>
      </c>
      <c r="D50" s="14">
        <v>5.4054054054055297E-3</v>
      </c>
      <c r="E50">
        <v>179.46206896551723</v>
      </c>
      <c r="F50" t="s">
        <v>456</v>
      </c>
      <c r="G50" s="14"/>
      <c r="H50"/>
    </row>
    <row r="51" spans="1:14" x14ac:dyDescent="0.25">
      <c r="A51">
        <f t="shared" si="0"/>
        <v>50</v>
      </c>
      <c r="B51" t="s">
        <v>365</v>
      </c>
      <c r="C51" t="s">
        <v>366</v>
      </c>
      <c r="D51" s="14">
        <v>5.8139534883722265E-3</v>
      </c>
      <c r="E51">
        <v>146.65517241379311</v>
      </c>
      <c r="F51" t="s">
        <v>456</v>
      </c>
      <c r="G51" s="14"/>
      <c r="H51"/>
    </row>
    <row r="52" spans="1:14" x14ac:dyDescent="0.25">
      <c r="A52">
        <f t="shared" si="0"/>
        <v>51</v>
      </c>
      <c r="B52" t="s">
        <v>365</v>
      </c>
      <c r="C52" t="s">
        <v>366</v>
      </c>
      <c r="D52" s="14">
        <v>1.1627906976744195E-2</v>
      </c>
      <c r="E52">
        <v>97.062068965517241</v>
      </c>
      <c r="F52" t="s">
        <v>456</v>
      </c>
      <c r="G52" s="14"/>
      <c r="H52"/>
    </row>
    <row r="53" spans="1:14" x14ac:dyDescent="0.25">
      <c r="A53">
        <f t="shared" si="0"/>
        <v>52</v>
      </c>
      <c r="B53" t="s">
        <v>365</v>
      </c>
      <c r="C53" t="s">
        <v>366</v>
      </c>
      <c r="D53" s="14">
        <v>4.0697674418604814E-2</v>
      </c>
      <c r="E53">
        <v>113.11724137931034</v>
      </c>
      <c r="F53" t="s">
        <v>456</v>
      </c>
      <c r="G53" s="14"/>
      <c r="H53"/>
    </row>
    <row r="54" spans="1:14" x14ac:dyDescent="0.25">
      <c r="A54">
        <f t="shared" si="0"/>
        <v>53</v>
      </c>
      <c r="B54" t="s">
        <v>365</v>
      </c>
      <c r="C54" t="s">
        <v>366</v>
      </c>
      <c r="D54" s="14">
        <v>6.3953488372093206E-2</v>
      </c>
      <c r="E54">
        <v>107.30344827586207</v>
      </c>
      <c r="F54" t="s">
        <v>456</v>
      </c>
      <c r="G54" s="14"/>
      <c r="H54"/>
    </row>
    <row r="55" spans="1:14" x14ac:dyDescent="0.25">
      <c r="A55">
        <f t="shared" si="0"/>
        <v>54</v>
      </c>
      <c r="B55" t="s">
        <v>365</v>
      </c>
      <c r="C55" t="s">
        <v>366</v>
      </c>
      <c r="D55" s="14">
        <v>6.3953488372093206E-2</v>
      </c>
      <c r="E55">
        <v>134.61379310344827</v>
      </c>
      <c r="F55" t="s">
        <v>456</v>
      </c>
      <c r="G55" s="14"/>
      <c r="H55"/>
    </row>
    <row r="56" spans="1:14" x14ac:dyDescent="0.25">
      <c r="A56">
        <f t="shared" si="0"/>
        <v>55</v>
      </c>
      <c r="B56" t="s">
        <v>365</v>
      </c>
      <c r="C56" t="s">
        <v>366</v>
      </c>
      <c r="D56" s="14">
        <v>8.7209302325581592E-2</v>
      </c>
      <c r="E56">
        <v>114.71034482758621</v>
      </c>
      <c r="F56" t="s">
        <v>456</v>
      </c>
      <c r="G56" s="14"/>
      <c r="H56"/>
    </row>
    <row r="57" spans="1:14" x14ac:dyDescent="0.25">
      <c r="A57">
        <f t="shared" si="0"/>
        <v>56</v>
      </c>
      <c r="B57" t="s">
        <v>365</v>
      </c>
      <c r="C57" t="s">
        <v>366</v>
      </c>
      <c r="D57" s="14">
        <v>0.10465116279069775</v>
      </c>
      <c r="E57">
        <v>117.44827586206897</v>
      </c>
      <c r="F57" t="s">
        <v>456</v>
      </c>
      <c r="G57" s="14"/>
      <c r="H57"/>
    </row>
    <row r="58" spans="1:14" x14ac:dyDescent="0.25">
      <c r="A58">
        <f t="shared" si="0"/>
        <v>57</v>
      </c>
      <c r="B58" t="s">
        <v>365</v>
      </c>
      <c r="C58" t="s">
        <v>366</v>
      </c>
      <c r="D58" s="14">
        <v>0.11046511627906998</v>
      </c>
      <c r="E58">
        <v>91.931034482758619</v>
      </c>
      <c r="F58" t="s">
        <v>456</v>
      </c>
      <c r="G58" s="14"/>
      <c r="H58"/>
    </row>
    <row r="59" spans="1:14" x14ac:dyDescent="0.25">
      <c r="A59">
        <f t="shared" si="0"/>
        <v>58</v>
      </c>
      <c r="B59" t="s">
        <v>365</v>
      </c>
      <c r="C59" t="s">
        <v>366</v>
      </c>
      <c r="D59" s="14">
        <v>0.22093023255813971</v>
      </c>
      <c r="E59">
        <v>35.248275862068965</v>
      </c>
      <c r="F59" t="s">
        <v>456</v>
      </c>
      <c r="G59" s="72"/>
      <c r="H59" s="18"/>
    </row>
    <row r="60" spans="1:14" x14ac:dyDescent="0.25">
      <c r="A60">
        <f t="shared" si="0"/>
        <v>59</v>
      </c>
      <c r="B60" t="s">
        <v>365</v>
      </c>
      <c r="C60" t="s">
        <v>366</v>
      </c>
      <c r="D60" s="14">
        <v>0.24418604651162809</v>
      </c>
      <c r="E60">
        <v>52.96551724137931</v>
      </c>
      <c r="F60" t="s">
        <v>456</v>
      </c>
      <c r="G60" s="14"/>
      <c r="H60"/>
    </row>
    <row r="61" spans="1:14" x14ac:dyDescent="0.25">
      <c r="A61">
        <f t="shared" si="0"/>
        <v>60</v>
      </c>
      <c r="B61" t="s">
        <v>365</v>
      </c>
      <c r="C61" t="s">
        <v>366</v>
      </c>
      <c r="D61" s="14">
        <v>0.01</v>
      </c>
      <c r="E61">
        <v>96.526427556916104</v>
      </c>
      <c r="F61" t="s">
        <v>51</v>
      </c>
      <c r="G61" s="14"/>
      <c r="H61"/>
    </row>
    <row r="62" spans="1:14" x14ac:dyDescent="0.25">
      <c r="A62">
        <f t="shared" si="0"/>
        <v>61</v>
      </c>
      <c r="B62" t="s">
        <v>365</v>
      </c>
      <c r="C62" t="s">
        <v>366</v>
      </c>
      <c r="D62" s="14">
        <v>3.8998999999999999E-2</v>
      </c>
      <c r="E62">
        <v>158.57913098636217</v>
      </c>
      <c r="F62" t="s">
        <v>51</v>
      </c>
      <c r="G62" s="14"/>
      <c r="H62"/>
      <c r="K62" s="14" t="s">
        <v>478</v>
      </c>
      <c r="L62" t="s">
        <v>475</v>
      </c>
      <c r="M62" t="s">
        <v>477</v>
      </c>
      <c r="N62" s="14"/>
    </row>
    <row r="63" spans="1:14" x14ac:dyDescent="0.25">
      <c r="A63">
        <f t="shared" si="0"/>
        <v>62</v>
      </c>
      <c r="B63" t="s">
        <v>365</v>
      </c>
      <c r="C63" t="s">
        <v>366</v>
      </c>
      <c r="D63" s="14">
        <v>0.10382513661202182</v>
      </c>
      <c r="E63">
        <v>158.57913098636217</v>
      </c>
      <c r="F63" t="s">
        <v>51</v>
      </c>
      <c r="G63" s="14"/>
      <c r="H63"/>
      <c r="N63" s="14"/>
    </row>
    <row r="64" spans="1:14" x14ac:dyDescent="0.25">
      <c r="A64">
        <f t="shared" si="0"/>
        <v>63</v>
      </c>
      <c r="B64" t="s">
        <v>365</v>
      </c>
      <c r="C64" t="s">
        <v>366</v>
      </c>
      <c r="D64" s="14">
        <v>0.13661202185792348</v>
      </c>
      <c r="E64">
        <v>96.526427556916104</v>
      </c>
      <c r="F64" t="s">
        <v>51</v>
      </c>
      <c r="G64" s="14"/>
      <c r="H64"/>
      <c r="N64" s="14"/>
    </row>
    <row r="65" spans="1:14" x14ac:dyDescent="0.25">
      <c r="A65">
        <f t="shared" si="0"/>
        <v>64</v>
      </c>
      <c r="B65" t="s">
        <v>365</v>
      </c>
      <c r="C65" t="s">
        <v>366</v>
      </c>
      <c r="D65" s="14">
        <v>0.20765027322404364</v>
      </c>
      <c r="E65">
        <v>92.389580661619704</v>
      </c>
      <c r="F65" t="s">
        <v>51</v>
      </c>
      <c r="G65" s="14"/>
      <c r="H65"/>
      <c r="N65" s="14"/>
    </row>
    <row r="66" spans="1:14" x14ac:dyDescent="0.25">
      <c r="A66">
        <f t="shared" si="0"/>
        <v>65</v>
      </c>
      <c r="B66" t="s">
        <v>365</v>
      </c>
      <c r="C66" t="s">
        <v>366</v>
      </c>
      <c r="D66" s="14">
        <v>0.29651162790697688</v>
      </c>
      <c r="E66">
        <v>51.71058619120506</v>
      </c>
      <c r="F66" t="s">
        <v>51</v>
      </c>
      <c r="G66" s="14"/>
      <c r="H66"/>
      <c r="N66" s="14"/>
    </row>
    <row r="67" spans="1:14" x14ac:dyDescent="0.25">
      <c r="A67">
        <f t="shared" si="0"/>
        <v>66</v>
      </c>
      <c r="B67" t="s">
        <v>365</v>
      </c>
      <c r="C67" t="s">
        <v>366</v>
      </c>
      <c r="D67" s="14">
        <v>3.4000000000000002E-2</v>
      </c>
      <c r="E67">
        <v>173</v>
      </c>
      <c r="F67" t="s">
        <v>52</v>
      </c>
      <c r="G67" s="14"/>
      <c r="H67"/>
      <c r="N67" s="14"/>
    </row>
    <row r="68" spans="1:14" x14ac:dyDescent="0.25">
      <c r="A68">
        <f t="shared" ref="A68:A131" si="2">A67+1</f>
        <v>67</v>
      </c>
      <c r="B68" t="s">
        <v>365</v>
      </c>
      <c r="C68" t="s">
        <v>366</v>
      </c>
      <c r="D68" s="14">
        <v>3.4319000000000002E-2</v>
      </c>
      <c r="E68">
        <v>173</v>
      </c>
      <c r="F68" t="s">
        <v>52</v>
      </c>
      <c r="G68" s="14"/>
      <c r="H68"/>
      <c r="N68" s="14"/>
    </row>
    <row r="69" spans="1:14" x14ac:dyDescent="0.25">
      <c r="A69">
        <f t="shared" si="2"/>
        <v>68</v>
      </c>
      <c r="B69" t="s">
        <v>365</v>
      </c>
      <c r="C69" t="s">
        <v>366</v>
      </c>
      <c r="D69" s="14">
        <v>9.5000000000000001E-2</v>
      </c>
      <c r="E69">
        <v>105.5</v>
      </c>
      <c r="F69" t="s">
        <v>52</v>
      </c>
      <c r="G69" s="14"/>
      <c r="H69"/>
      <c r="N69" s="14"/>
    </row>
    <row r="70" spans="1:14" x14ac:dyDescent="0.25">
      <c r="A70">
        <f t="shared" si="2"/>
        <v>69</v>
      </c>
      <c r="B70" t="s">
        <v>365</v>
      </c>
      <c r="C70" t="s">
        <v>366</v>
      </c>
      <c r="D70" s="14">
        <v>0.2032967032967031</v>
      </c>
      <c r="E70">
        <v>86.9</v>
      </c>
      <c r="F70" t="s">
        <v>52</v>
      </c>
      <c r="G70" s="14"/>
      <c r="H70"/>
      <c r="N70" s="14"/>
    </row>
    <row r="71" spans="1:14" x14ac:dyDescent="0.25">
      <c r="A71">
        <f t="shared" si="2"/>
        <v>70</v>
      </c>
      <c r="B71" t="s">
        <v>365</v>
      </c>
      <c r="C71" t="s">
        <v>366</v>
      </c>
      <c r="D71" s="14">
        <v>1.8325999999999999E-2</v>
      </c>
      <c r="E71">
        <v>197</v>
      </c>
      <c r="F71" t="s">
        <v>60</v>
      </c>
      <c r="G71" s="14"/>
      <c r="H71"/>
      <c r="N71" s="14"/>
    </row>
    <row r="72" spans="1:14" x14ac:dyDescent="0.25">
      <c r="A72">
        <f t="shared" si="2"/>
        <v>71</v>
      </c>
      <c r="B72" t="s">
        <v>365</v>
      </c>
      <c r="C72" t="s">
        <v>366</v>
      </c>
      <c r="D72" s="14">
        <v>2.4032999999999999E-2</v>
      </c>
      <c r="E72">
        <v>193</v>
      </c>
      <c r="F72" t="s">
        <v>60</v>
      </c>
      <c r="G72" s="14"/>
      <c r="H72"/>
      <c r="N72" s="14"/>
    </row>
    <row r="73" spans="1:14" x14ac:dyDescent="0.25">
      <c r="A73">
        <f t="shared" si="2"/>
        <v>72</v>
      </c>
      <c r="B73" t="s">
        <v>365</v>
      </c>
      <c r="C73" t="s">
        <v>366</v>
      </c>
      <c r="D73" s="14">
        <v>0.12087912087912074</v>
      </c>
      <c r="E73">
        <v>158</v>
      </c>
      <c r="F73" t="s">
        <v>60</v>
      </c>
      <c r="G73" s="14"/>
      <c r="H73"/>
      <c r="N73" s="14"/>
    </row>
    <row r="74" spans="1:14" x14ac:dyDescent="0.25">
      <c r="A74">
        <f t="shared" si="2"/>
        <v>73</v>
      </c>
      <c r="B74" t="s">
        <v>365</v>
      </c>
      <c r="C74" t="s">
        <v>366</v>
      </c>
      <c r="D74" s="14">
        <v>1.8065000000000001E-2</v>
      </c>
      <c r="E74">
        <v>175</v>
      </c>
      <c r="F74" t="s">
        <v>56</v>
      </c>
      <c r="G74" s="14"/>
      <c r="H74"/>
      <c r="N74" s="14"/>
    </row>
    <row r="75" spans="1:14" x14ac:dyDescent="0.25">
      <c r="A75">
        <v>1</v>
      </c>
      <c r="B75" t="s">
        <v>367</v>
      </c>
      <c r="C75" t="s">
        <v>368</v>
      </c>
      <c r="D75" s="14">
        <v>0.33</v>
      </c>
      <c r="E75">
        <v>7.2083111111111107</v>
      </c>
      <c r="F75" t="s">
        <v>353</v>
      </c>
      <c r="G75" s="14"/>
      <c r="H75"/>
      <c r="N75" s="14"/>
    </row>
    <row r="76" spans="1:14" x14ac:dyDescent="0.25">
      <c r="A76">
        <f t="shared" si="2"/>
        <v>2</v>
      </c>
      <c r="B76" t="s">
        <v>367</v>
      </c>
      <c r="C76" t="s">
        <v>368</v>
      </c>
      <c r="D76" s="14">
        <v>0.35000000000000003</v>
      </c>
      <c r="E76">
        <v>6.3017000000000003</v>
      </c>
      <c r="F76" t="s">
        <v>353</v>
      </c>
      <c r="G76" s="14"/>
      <c r="H76"/>
      <c r="N76" s="14"/>
    </row>
    <row r="77" spans="1:14" x14ac:dyDescent="0.25">
      <c r="A77">
        <f t="shared" si="2"/>
        <v>3</v>
      </c>
      <c r="B77" t="s">
        <v>367</v>
      </c>
      <c r="C77" t="s">
        <v>368</v>
      </c>
      <c r="D77" s="14">
        <v>0.36</v>
      </c>
      <c r="E77">
        <v>5.7336642857142861</v>
      </c>
      <c r="F77" t="s">
        <v>353</v>
      </c>
      <c r="G77" s="14"/>
      <c r="H77"/>
      <c r="N77" s="14"/>
    </row>
    <row r="78" spans="1:14" x14ac:dyDescent="0.25">
      <c r="A78">
        <f t="shared" si="2"/>
        <v>4</v>
      </c>
      <c r="B78" t="s">
        <v>367</v>
      </c>
      <c r="C78" t="s">
        <v>368</v>
      </c>
      <c r="D78" s="14">
        <v>0.38</v>
      </c>
      <c r="E78">
        <v>5.335</v>
      </c>
      <c r="F78" t="s">
        <v>353</v>
      </c>
      <c r="G78" s="14"/>
      <c r="H78"/>
      <c r="N78" s="72"/>
    </row>
    <row r="79" spans="1:14" x14ac:dyDescent="0.25">
      <c r="A79">
        <f t="shared" si="2"/>
        <v>5</v>
      </c>
      <c r="B79" t="s">
        <v>367</v>
      </c>
      <c r="C79" t="s">
        <v>368</v>
      </c>
      <c r="D79" s="14">
        <v>0.4</v>
      </c>
      <c r="E79">
        <v>3.9524333333333335</v>
      </c>
      <c r="F79" t="s">
        <v>353</v>
      </c>
      <c r="G79" s="14"/>
      <c r="H79"/>
      <c r="N79" s="14"/>
    </row>
    <row r="80" spans="1:14" x14ac:dyDescent="0.25">
      <c r="A80">
        <f t="shared" si="2"/>
        <v>6</v>
      </c>
      <c r="B80" t="s">
        <v>367</v>
      </c>
      <c r="C80" t="s">
        <v>368</v>
      </c>
      <c r="D80" s="14">
        <v>0.42</v>
      </c>
      <c r="E80">
        <v>4.0629166666666672</v>
      </c>
      <c r="F80" t="s">
        <v>353</v>
      </c>
      <c r="G80" s="14"/>
      <c r="H80"/>
      <c r="N80" s="14"/>
    </row>
    <row r="81" spans="1:14" x14ac:dyDescent="0.25">
      <c r="A81">
        <f t="shared" si="2"/>
        <v>7</v>
      </c>
      <c r="B81" t="s">
        <v>367</v>
      </c>
      <c r="C81" t="s">
        <v>368</v>
      </c>
      <c r="D81" s="14">
        <v>0.44</v>
      </c>
      <c r="E81">
        <v>3.3276823529411774</v>
      </c>
      <c r="F81" t="s">
        <v>353</v>
      </c>
      <c r="G81" s="71"/>
      <c r="H81" s="2"/>
      <c r="J81" s="41"/>
      <c r="N81" s="14"/>
    </row>
    <row r="82" spans="1:14" x14ac:dyDescent="0.25">
      <c r="A82">
        <f t="shared" si="2"/>
        <v>8</v>
      </c>
      <c r="B82" t="s">
        <v>367</v>
      </c>
      <c r="C82" t="s">
        <v>368</v>
      </c>
      <c r="D82" s="14">
        <v>0.46</v>
      </c>
      <c r="E82">
        <v>2.6710599999999998</v>
      </c>
      <c r="F82" t="s">
        <v>353</v>
      </c>
      <c r="J82" s="41"/>
      <c r="N82" s="14"/>
    </row>
    <row r="83" spans="1:14" x14ac:dyDescent="0.25">
      <c r="A83">
        <f t="shared" si="2"/>
        <v>9</v>
      </c>
      <c r="B83" t="s">
        <v>367</v>
      </c>
      <c r="C83" t="s">
        <v>368</v>
      </c>
      <c r="D83" s="14">
        <v>0.47000000000000003</v>
      </c>
      <c r="E83">
        <v>2.2717888888888891</v>
      </c>
      <c r="F83" t="s">
        <v>353</v>
      </c>
      <c r="J83" s="41"/>
      <c r="N83" s="14"/>
    </row>
    <row r="84" spans="1:14" x14ac:dyDescent="0.25">
      <c r="A84">
        <f t="shared" si="2"/>
        <v>10</v>
      </c>
      <c r="B84" t="s">
        <v>367</v>
      </c>
      <c r="C84" t="s">
        <v>368</v>
      </c>
      <c r="D84" s="14">
        <v>0.48</v>
      </c>
      <c r="E84">
        <v>1.8420000000000001</v>
      </c>
      <c r="F84" t="s">
        <v>353</v>
      </c>
      <c r="J84" s="41"/>
      <c r="N84" s="14"/>
    </row>
    <row r="85" spans="1:14" x14ac:dyDescent="0.25">
      <c r="A85">
        <v>1</v>
      </c>
      <c r="B85" t="s">
        <v>268</v>
      </c>
      <c r="C85" t="s">
        <v>295</v>
      </c>
      <c r="D85" s="14">
        <v>7.9966000000000013E-3</v>
      </c>
      <c r="E85">
        <v>390.95400000000001</v>
      </c>
      <c r="F85" t="s">
        <v>282</v>
      </c>
      <c r="J85" s="41"/>
      <c r="N85" s="14"/>
    </row>
    <row r="86" spans="1:14" x14ac:dyDescent="0.25">
      <c r="A86">
        <f t="shared" si="2"/>
        <v>2</v>
      </c>
      <c r="B86" t="s">
        <v>268</v>
      </c>
      <c r="C86" t="s">
        <v>295</v>
      </c>
      <c r="D86" s="14">
        <v>1.1645933333333332E-2</v>
      </c>
      <c r="E86">
        <v>402.65</v>
      </c>
      <c r="F86" t="s">
        <v>282</v>
      </c>
      <c r="N86" s="14"/>
    </row>
    <row r="87" spans="1:14" x14ac:dyDescent="0.25">
      <c r="A87">
        <f t="shared" si="2"/>
        <v>3</v>
      </c>
      <c r="B87" t="s">
        <v>268</v>
      </c>
      <c r="C87" t="s">
        <v>295</v>
      </c>
      <c r="D87" s="14">
        <v>1.4315375000000002E-2</v>
      </c>
      <c r="E87">
        <v>256.15999999999997</v>
      </c>
      <c r="F87" t="s">
        <v>282</v>
      </c>
      <c r="N87" s="14"/>
    </row>
    <row r="88" spans="1:14" x14ac:dyDescent="0.25">
      <c r="A88">
        <f t="shared" si="2"/>
        <v>4</v>
      </c>
      <c r="B88" t="s">
        <v>268</v>
      </c>
      <c r="C88" t="s">
        <v>295</v>
      </c>
      <c r="D88" s="14">
        <v>1.4737750000000001E-2</v>
      </c>
      <c r="E88">
        <v>494.01499999999999</v>
      </c>
      <c r="F88" t="s">
        <v>282</v>
      </c>
      <c r="N88" s="14"/>
    </row>
    <row r="89" spans="1:14" x14ac:dyDescent="0.25">
      <c r="A89">
        <f t="shared" si="2"/>
        <v>5</v>
      </c>
      <c r="B89" t="s">
        <v>268</v>
      </c>
      <c r="C89" t="s">
        <v>295</v>
      </c>
      <c r="D89" s="14">
        <v>1.5759000000000002E-2</v>
      </c>
      <c r="E89">
        <v>347.7</v>
      </c>
      <c r="F89" t="s">
        <v>282</v>
      </c>
      <c r="N89" s="14"/>
    </row>
    <row r="90" spans="1:14" x14ac:dyDescent="0.25">
      <c r="A90">
        <f t="shared" si="2"/>
        <v>6</v>
      </c>
      <c r="B90" t="s">
        <v>268</v>
      </c>
      <c r="C90" t="s">
        <v>295</v>
      </c>
      <c r="D90" s="14">
        <v>1.6234800000000001E-2</v>
      </c>
      <c r="E90">
        <v>517.24599999999998</v>
      </c>
      <c r="F90" t="s">
        <v>282</v>
      </c>
      <c r="N90" s="14"/>
    </row>
    <row r="91" spans="1:14" x14ac:dyDescent="0.25">
      <c r="A91">
        <f t="shared" si="2"/>
        <v>7</v>
      </c>
      <c r="B91" t="s">
        <v>268</v>
      </c>
      <c r="C91" t="s">
        <v>295</v>
      </c>
      <c r="D91" s="14">
        <v>1.6724000000000003E-2</v>
      </c>
      <c r="E91">
        <v>341.98555555555561</v>
      </c>
      <c r="F91" t="s">
        <v>282</v>
      </c>
      <c r="N91" s="14"/>
    </row>
    <row r="92" spans="1:14" x14ac:dyDescent="0.25">
      <c r="A92">
        <v>1</v>
      </c>
      <c r="B92" t="s">
        <v>302</v>
      </c>
      <c r="C92" t="s">
        <v>369</v>
      </c>
      <c r="D92" s="14">
        <v>0.61</v>
      </c>
      <c r="E92">
        <v>1.0900000000000001</v>
      </c>
      <c r="F92" t="s">
        <v>202</v>
      </c>
      <c r="N92" s="14"/>
    </row>
    <row r="93" spans="1:14" x14ac:dyDescent="0.25">
      <c r="A93">
        <f t="shared" si="2"/>
        <v>2</v>
      </c>
      <c r="B93" t="s">
        <v>302</v>
      </c>
      <c r="C93" t="s">
        <v>369</v>
      </c>
      <c r="D93" s="14">
        <v>0.60599999999999998</v>
      </c>
      <c r="E93">
        <v>2.11</v>
      </c>
      <c r="F93" t="s">
        <v>202</v>
      </c>
      <c r="N93" s="14"/>
    </row>
    <row r="94" spans="1:14" x14ac:dyDescent="0.25">
      <c r="A94">
        <f t="shared" si="2"/>
        <v>3</v>
      </c>
      <c r="B94" t="s">
        <v>302</v>
      </c>
      <c r="C94" t="s">
        <v>369</v>
      </c>
      <c r="D94" s="14">
        <v>0.62</v>
      </c>
      <c r="E94">
        <v>1.36</v>
      </c>
      <c r="F94" t="s">
        <v>202</v>
      </c>
      <c r="N94" s="14"/>
    </row>
    <row r="95" spans="1:14" x14ac:dyDescent="0.25">
      <c r="A95">
        <f t="shared" si="2"/>
        <v>4</v>
      </c>
      <c r="B95" t="s">
        <v>302</v>
      </c>
      <c r="C95" t="s">
        <v>369</v>
      </c>
      <c r="D95" s="14">
        <v>0.64300000000000002</v>
      </c>
      <c r="E95">
        <v>0.4</v>
      </c>
      <c r="F95" t="s">
        <v>202</v>
      </c>
      <c r="N95" s="14"/>
    </row>
    <row r="96" spans="1:14" x14ac:dyDescent="0.25">
      <c r="A96">
        <f t="shared" si="2"/>
        <v>5</v>
      </c>
      <c r="B96" t="s">
        <v>302</v>
      </c>
      <c r="C96" t="s">
        <v>369</v>
      </c>
      <c r="D96" s="14">
        <v>0.61863000000000001</v>
      </c>
      <c r="E96">
        <v>2.6625999999999999</v>
      </c>
      <c r="F96" t="s">
        <v>370</v>
      </c>
      <c r="N96" s="14"/>
    </row>
    <row r="97" spans="1:14" x14ac:dyDescent="0.25">
      <c r="A97">
        <f t="shared" si="2"/>
        <v>6</v>
      </c>
      <c r="B97" t="s">
        <v>302</v>
      </c>
      <c r="C97" t="s">
        <v>369</v>
      </c>
      <c r="D97" s="14">
        <v>0.59191000000000005</v>
      </c>
      <c r="E97">
        <v>2.5670000000000002</v>
      </c>
      <c r="F97" t="s">
        <v>370</v>
      </c>
      <c r="N97" s="14"/>
    </row>
    <row r="98" spans="1:14" x14ac:dyDescent="0.25">
      <c r="A98">
        <v>1</v>
      </c>
      <c r="B98" t="s">
        <v>140</v>
      </c>
      <c r="C98" t="s">
        <v>371</v>
      </c>
      <c r="D98" s="14">
        <v>0.01</v>
      </c>
      <c r="E98">
        <v>197</v>
      </c>
      <c r="F98" t="s">
        <v>116</v>
      </c>
      <c r="I98" s="41"/>
      <c r="N98" s="14"/>
    </row>
    <row r="99" spans="1:14" x14ac:dyDescent="0.25">
      <c r="A99">
        <f t="shared" si="2"/>
        <v>2</v>
      </c>
      <c r="B99" t="s">
        <v>140</v>
      </c>
      <c r="C99" t="s">
        <v>371</v>
      </c>
      <c r="D99" s="14">
        <v>1.17E-2</v>
      </c>
      <c r="E99">
        <v>148.91</v>
      </c>
      <c r="F99" t="s">
        <v>116</v>
      </c>
      <c r="I99" s="41"/>
      <c r="N99" s="14"/>
    </row>
    <row r="100" spans="1:14" x14ac:dyDescent="0.25">
      <c r="A100">
        <f t="shared" si="2"/>
        <v>3</v>
      </c>
      <c r="B100" t="s">
        <v>140</v>
      </c>
      <c r="C100" t="s">
        <v>371</v>
      </c>
      <c r="D100" s="14">
        <v>1.2500000000000001E-2</v>
      </c>
      <c r="E100">
        <v>146.63</v>
      </c>
      <c r="F100" t="s">
        <v>116</v>
      </c>
      <c r="H100" s="14"/>
      <c r="I100" s="47"/>
      <c r="N100" s="14"/>
    </row>
    <row r="101" spans="1:14" x14ac:dyDescent="0.25">
      <c r="A101">
        <f t="shared" si="2"/>
        <v>4</v>
      </c>
      <c r="B101" t="s">
        <v>140</v>
      </c>
      <c r="C101" t="s">
        <v>371</v>
      </c>
      <c r="D101" s="14">
        <v>1.3300000000000001E-2</v>
      </c>
      <c r="E101">
        <v>184.69</v>
      </c>
      <c r="F101" t="s">
        <v>116</v>
      </c>
      <c r="I101" s="41"/>
      <c r="N101" s="14"/>
    </row>
    <row r="102" spans="1:14" x14ac:dyDescent="0.25">
      <c r="A102">
        <f t="shared" si="2"/>
        <v>5</v>
      </c>
      <c r="B102" t="s">
        <v>140</v>
      </c>
      <c r="C102" t="s">
        <v>371</v>
      </c>
      <c r="D102" s="14">
        <v>0.02</v>
      </c>
      <c r="E102">
        <v>167.37</v>
      </c>
      <c r="F102" t="s">
        <v>116</v>
      </c>
      <c r="H102" s="24"/>
      <c r="I102" s="41"/>
      <c r="N102" s="14"/>
    </row>
    <row r="103" spans="1:14" x14ac:dyDescent="0.25">
      <c r="A103">
        <f t="shared" si="2"/>
        <v>6</v>
      </c>
      <c r="B103" t="s">
        <v>140</v>
      </c>
      <c r="C103" t="s">
        <v>371</v>
      </c>
      <c r="D103" s="14">
        <v>5.8139534883722274E-3</v>
      </c>
      <c r="E103">
        <v>126.86330478908975</v>
      </c>
      <c r="F103" t="s">
        <v>110</v>
      </c>
      <c r="I103" s="41"/>
      <c r="N103" s="14"/>
    </row>
    <row r="104" spans="1:14" x14ac:dyDescent="0.25">
      <c r="A104">
        <f t="shared" si="2"/>
        <v>7</v>
      </c>
      <c r="B104" t="s">
        <v>140</v>
      </c>
      <c r="C104" t="s">
        <v>371</v>
      </c>
      <c r="D104" s="14">
        <v>1.7751479289940714E-2</v>
      </c>
      <c r="E104">
        <v>144.78964133537417</v>
      </c>
      <c r="F104" t="s">
        <v>110</v>
      </c>
      <c r="H104" s="24"/>
      <c r="I104" s="41"/>
      <c r="N104" s="14"/>
    </row>
    <row r="105" spans="1:14" x14ac:dyDescent="0.25">
      <c r="A105">
        <f t="shared" si="2"/>
        <v>8</v>
      </c>
      <c r="B105" t="s">
        <v>140</v>
      </c>
      <c r="C105" t="s">
        <v>371</v>
      </c>
      <c r="D105" s="14">
        <v>5.0000000000000001E-3</v>
      </c>
      <c r="E105">
        <v>224.48965517241382</v>
      </c>
      <c r="F105" t="s">
        <v>456</v>
      </c>
      <c r="N105" s="14"/>
    </row>
    <row r="106" spans="1:14" x14ac:dyDescent="0.25">
      <c r="A106">
        <f t="shared" si="2"/>
        <v>9</v>
      </c>
      <c r="B106" t="s">
        <v>140</v>
      </c>
      <c r="C106" t="s">
        <v>371</v>
      </c>
      <c r="D106" s="14">
        <v>5.0000000000000001E-3</v>
      </c>
      <c r="E106">
        <v>216.65517241379311</v>
      </c>
      <c r="F106" t="s">
        <v>456</v>
      </c>
      <c r="N106" s="14"/>
    </row>
    <row r="107" spans="1:14" x14ac:dyDescent="0.25">
      <c r="A107">
        <f t="shared" si="2"/>
        <v>10</v>
      </c>
      <c r="B107" t="s">
        <v>140</v>
      </c>
      <c r="C107" t="s">
        <v>371</v>
      </c>
      <c r="D107" s="14">
        <v>5.0000000000000001E-3</v>
      </c>
      <c r="E107">
        <v>195.86206896551724</v>
      </c>
      <c r="F107" t="s">
        <v>456</v>
      </c>
      <c r="N107" s="72"/>
    </row>
    <row r="108" spans="1:14" x14ac:dyDescent="0.25">
      <c r="A108">
        <f t="shared" si="2"/>
        <v>11</v>
      </c>
      <c r="B108" t="s">
        <v>140</v>
      </c>
      <c r="C108" t="s">
        <v>371</v>
      </c>
      <c r="D108" s="14">
        <v>5.0000000000000001E-3</v>
      </c>
      <c r="E108">
        <v>186.34482758620689</v>
      </c>
      <c r="F108" t="s">
        <v>456</v>
      </c>
      <c r="N108" s="14"/>
    </row>
    <row r="109" spans="1:14" x14ac:dyDescent="0.25">
      <c r="A109">
        <f t="shared" si="2"/>
        <v>12</v>
      </c>
      <c r="B109" t="s">
        <v>140</v>
      </c>
      <c r="C109" t="s">
        <v>371</v>
      </c>
      <c r="D109" s="14">
        <v>1.2E-2</v>
      </c>
      <c r="E109">
        <v>133.79310344827587</v>
      </c>
      <c r="F109" t="s">
        <v>456</v>
      </c>
      <c r="N109" s="14"/>
    </row>
    <row r="110" spans="1:14" x14ac:dyDescent="0.25">
      <c r="A110">
        <f t="shared" si="2"/>
        <v>13</v>
      </c>
      <c r="B110" t="s">
        <v>140</v>
      </c>
      <c r="C110" t="s">
        <v>371</v>
      </c>
      <c r="D110" s="14">
        <v>1.2E-2</v>
      </c>
      <c r="E110">
        <v>132.08965517241379</v>
      </c>
      <c r="F110" t="s">
        <v>456</v>
      </c>
      <c r="N110" s="14"/>
    </row>
    <row r="111" spans="1:14" x14ac:dyDescent="0.25">
      <c r="A111">
        <f t="shared" si="2"/>
        <v>14</v>
      </c>
      <c r="B111" t="s">
        <v>140</v>
      </c>
      <c r="C111" t="s">
        <v>371</v>
      </c>
      <c r="D111" s="14">
        <v>2.9000000000000001E-2</v>
      </c>
      <c r="E111">
        <v>209.38620689655173</v>
      </c>
      <c r="F111" t="s">
        <v>456</v>
      </c>
      <c r="N111" s="14"/>
    </row>
    <row r="112" spans="1:14" x14ac:dyDescent="0.25">
      <c r="A112">
        <f t="shared" si="2"/>
        <v>15</v>
      </c>
      <c r="B112" t="s">
        <v>140</v>
      </c>
      <c r="C112" t="s">
        <v>371</v>
      </c>
      <c r="D112" s="14">
        <v>2.9000000000000001E-2</v>
      </c>
      <c r="E112">
        <v>208.50344827586207</v>
      </c>
      <c r="F112" t="s">
        <v>456</v>
      </c>
      <c r="N112" s="14"/>
    </row>
    <row r="113" spans="1:14" x14ac:dyDescent="0.25">
      <c r="A113">
        <f t="shared" si="2"/>
        <v>16</v>
      </c>
      <c r="B113" t="s">
        <v>140</v>
      </c>
      <c r="C113" t="s">
        <v>371</v>
      </c>
      <c r="D113" s="14">
        <v>4.7E-2</v>
      </c>
      <c r="E113">
        <v>135.93103448275863</v>
      </c>
      <c r="F113" t="s">
        <v>456</v>
      </c>
      <c r="N113" s="14"/>
    </row>
    <row r="114" spans="1:14" x14ac:dyDescent="0.25">
      <c r="A114">
        <f t="shared" si="2"/>
        <v>17</v>
      </c>
      <c r="B114" t="s">
        <v>140</v>
      </c>
      <c r="C114" t="s">
        <v>371</v>
      </c>
      <c r="D114" s="14">
        <v>5.5555555555554378E-3</v>
      </c>
      <c r="E114">
        <v>165.4738758118562</v>
      </c>
      <c r="F114" t="s">
        <v>51</v>
      </c>
      <c r="N114" s="14"/>
    </row>
    <row r="115" spans="1:14" x14ac:dyDescent="0.25">
      <c r="A115">
        <f t="shared" si="2"/>
        <v>18</v>
      </c>
      <c r="B115" t="s">
        <v>140</v>
      </c>
      <c r="C115" t="s">
        <v>371</v>
      </c>
      <c r="D115" s="14">
        <v>2.9585798816567942E-2</v>
      </c>
      <c r="E115">
        <v>234.42132406679627</v>
      </c>
      <c r="F115" t="s">
        <v>51</v>
      </c>
      <c r="N115" s="14"/>
    </row>
    <row r="116" spans="1:14" x14ac:dyDescent="0.25">
      <c r="A116">
        <f t="shared" si="2"/>
        <v>19</v>
      </c>
      <c r="B116" t="s">
        <v>140</v>
      </c>
      <c r="C116" t="s">
        <v>371</v>
      </c>
      <c r="D116" s="14">
        <v>2.9585798816567942E-2</v>
      </c>
      <c r="E116">
        <v>196.50022752657924</v>
      </c>
      <c r="F116" t="s">
        <v>51</v>
      </c>
      <c r="N116" s="14"/>
    </row>
    <row r="117" spans="1:14" x14ac:dyDescent="0.25">
      <c r="A117">
        <f t="shared" si="2"/>
        <v>20</v>
      </c>
      <c r="B117" t="s">
        <v>140</v>
      </c>
      <c r="C117" t="s">
        <v>371</v>
      </c>
      <c r="D117" s="14">
        <v>5.9171597633137464E-3</v>
      </c>
      <c r="E117">
        <v>244.07</v>
      </c>
      <c r="F117" t="s">
        <v>52</v>
      </c>
      <c r="N117" s="14"/>
    </row>
    <row r="118" spans="1:14" x14ac:dyDescent="0.25">
      <c r="A118">
        <f t="shared" si="2"/>
        <v>21</v>
      </c>
      <c r="B118" t="s">
        <v>140</v>
      </c>
      <c r="C118" t="s">
        <v>371</v>
      </c>
      <c r="D118" s="14">
        <v>5.9171597633137464E-3</v>
      </c>
      <c r="E118">
        <v>226.15</v>
      </c>
      <c r="F118" t="s">
        <v>52</v>
      </c>
      <c r="N118" s="14"/>
    </row>
    <row r="119" spans="1:14" x14ac:dyDescent="0.25">
      <c r="A119">
        <f t="shared" si="2"/>
        <v>22</v>
      </c>
      <c r="B119" t="s">
        <v>140</v>
      </c>
      <c r="C119" t="s">
        <v>371</v>
      </c>
      <c r="D119" s="14">
        <v>2.3668639053254458E-2</v>
      </c>
      <c r="E119">
        <v>193</v>
      </c>
      <c r="F119" t="s">
        <v>60</v>
      </c>
      <c r="N119" s="14"/>
    </row>
    <row r="120" spans="1:14" x14ac:dyDescent="0.25">
      <c r="A120">
        <f t="shared" si="2"/>
        <v>23</v>
      </c>
      <c r="B120" t="s">
        <v>140</v>
      </c>
      <c r="C120" t="s">
        <v>371</v>
      </c>
      <c r="D120" s="14">
        <v>2.9585798816567942E-2</v>
      </c>
      <c r="E120">
        <v>251</v>
      </c>
      <c r="F120" t="s">
        <v>60</v>
      </c>
      <c r="N120" s="72"/>
    </row>
    <row r="121" spans="1:14" x14ac:dyDescent="0.25">
      <c r="A121">
        <f t="shared" si="2"/>
        <v>24</v>
      </c>
      <c r="B121" t="s">
        <v>140</v>
      </c>
      <c r="C121" t="s">
        <v>371</v>
      </c>
      <c r="D121" s="14">
        <v>4.1999999999999997E-3</v>
      </c>
      <c r="E121">
        <v>125.3</v>
      </c>
      <c r="F121" t="s">
        <v>298</v>
      </c>
      <c r="N121" s="14"/>
    </row>
    <row r="122" spans="1:14" x14ac:dyDescent="0.25">
      <c r="A122">
        <f t="shared" si="2"/>
        <v>25</v>
      </c>
      <c r="B122" t="s">
        <v>140</v>
      </c>
      <c r="C122" t="s">
        <v>371</v>
      </c>
      <c r="D122" s="14">
        <v>4.3E-3</v>
      </c>
      <c r="E122">
        <v>120.8</v>
      </c>
      <c r="F122" t="s">
        <v>298</v>
      </c>
      <c r="N122" s="14"/>
    </row>
    <row r="123" spans="1:14" x14ac:dyDescent="0.25">
      <c r="A123">
        <f t="shared" si="2"/>
        <v>26</v>
      </c>
      <c r="B123" t="s">
        <v>140</v>
      </c>
      <c r="C123" t="s">
        <v>371</v>
      </c>
      <c r="D123" s="14">
        <v>4.4000000000000003E-3</v>
      </c>
      <c r="E123">
        <v>137.1</v>
      </c>
      <c r="F123" t="s">
        <v>298</v>
      </c>
      <c r="N123" s="14"/>
    </row>
    <row r="124" spans="1:14" x14ac:dyDescent="0.25">
      <c r="A124">
        <f t="shared" si="2"/>
        <v>27</v>
      </c>
      <c r="B124" t="s">
        <v>140</v>
      </c>
      <c r="C124" t="s">
        <v>371</v>
      </c>
      <c r="D124" s="14">
        <v>4.5000000000000005E-3</v>
      </c>
      <c r="E124">
        <v>136.19999999999999</v>
      </c>
      <c r="F124" t="s">
        <v>298</v>
      </c>
      <c r="N124" s="14"/>
    </row>
    <row r="125" spans="1:14" x14ac:dyDescent="0.25">
      <c r="A125">
        <f t="shared" si="2"/>
        <v>28</v>
      </c>
      <c r="B125" t="s">
        <v>140</v>
      </c>
      <c r="C125" t="s">
        <v>371</v>
      </c>
      <c r="D125" s="14">
        <v>4.7999999999999996E-3</v>
      </c>
      <c r="E125">
        <v>135.4</v>
      </c>
      <c r="F125" t="s">
        <v>298</v>
      </c>
      <c r="N125" s="14"/>
    </row>
    <row r="126" spans="1:14" x14ac:dyDescent="0.25">
      <c r="A126">
        <f t="shared" si="2"/>
        <v>29</v>
      </c>
      <c r="B126" t="s">
        <v>140</v>
      </c>
      <c r="C126" t="s">
        <v>371</v>
      </c>
      <c r="D126" s="14">
        <v>4.8999999999999998E-3</v>
      </c>
      <c r="E126">
        <v>135.9</v>
      </c>
      <c r="F126" t="s">
        <v>298</v>
      </c>
      <c r="N126" s="14"/>
    </row>
    <row r="127" spans="1:14" x14ac:dyDescent="0.25">
      <c r="A127">
        <f t="shared" si="2"/>
        <v>30</v>
      </c>
      <c r="B127" t="s">
        <v>140</v>
      </c>
      <c r="C127" t="s">
        <v>371</v>
      </c>
      <c r="D127" s="14">
        <v>1.1000000000000001E-2</v>
      </c>
      <c r="E127">
        <v>109.2</v>
      </c>
      <c r="F127" t="s">
        <v>298</v>
      </c>
      <c r="N127" s="14"/>
    </row>
    <row r="128" spans="1:14" x14ac:dyDescent="0.25">
      <c r="A128">
        <f t="shared" si="2"/>
        <v>31</v>
      </c>
      <c r="B128" t="s">
        <v>140</v>
      </c>
      <c r="C128" t="s">
        <v>371</v>
      </c>
      <c r="D128" s="14">
        <v>1.11E-2</v>
      </c>
      <c r="E128">
        <v>116.9</v>
      </c>
      <c r="F128" t="s">
        <v>298</v>
      </c>
      <c r="N128" s="14"/>
    </row>
    <row r="129" spans="1:14" x14ac:dyDescent="0.25">
      <c r="A129">
        <f t="shared" si="2"/>
        <v>32</v>
      </c>
      <c r="B129" t="s">
        <v>140</v>
      </c>
      <c r="C129" t="s">
        <v>371</v>
      </c>
      <c r="D129" s="14">
        <v>1.11E-2</v>
      </c>
      <c r="E129">
        <v>116</v>
      </c>
      <c r="F129" t="s">
        <v>298</v>
      </c>
      <c r="N129" s="14"/>
    </row>
    <row r="130" spans="1:14" x14ac:dyDescent="0.25">
      <c r="A130">
        <f t="shared" si="2"/>
        <v>33</v>
      </c>
      <c r="B130" t="s">
        <v>140</v>
      </c>
      <c r="C130" t="s">
        <v>371</v>
      </c>
      <c r="D130" s="14">
        <v>1.11E-2</v>
      </c>
      <c r="E130">
        <v>111.2</v>
      </c>
      <c r="F130" t="s">
        <v>298</v>
      </c>
      <c r="N130" s="14"/>
    </row>
    <row r="131" spans="1:14" x14ac:dyDescent="0.25">
      <c r="A131">
        <f t="shared" si="2"/>
        <v>34</v>
      </c>
      <c r="B131" t="s">
        <v>140</v>
      </c>
      <c r="C131" t="s">
        <v>371</v>
      </c>
      <c r="D131" s="14">
        <v>3.3E-3</v>
      </c>
      <c r="E131">
        <v>251</v>
      </c>
      <c r="F131" t="s">
        <v>111</v>
      </c>
      <c r="N131" s="14"/>
    </row>
    <row r="132" spans="1:14" x14ac:dyDescent="0.25">
      <c r="A132">
        <f t="shared" ref="A132:A226" si="3">A131+1</f>
        <v>35</v>
      </c>
      <c r="B132" t="s">
        <v>140</v>
      </c>
      <c r="C132" t="s">
        <v>371</v>
      </c>
      <c r="D132" s="14">
        <v>2.8999999999999998E-3</v>
      </c>
      <c r="E132">
        <v>136.44700009652641</v>
      </c>
      <c r="F132" t="s">
        <v>117</v>
      </c>
      <c r="N132" s="14"/>
    </row>
    <row r="133" spans="1:14" x14ac:dyDescent="0.25">
      <c r="A133">
        <f t="shared" si="3"/>
        <v>36</v>
      </c>
      <c r="B133" t="s">
        <v>140</v>
      </c>
      <c r="C133" t="s">
        <v>371</v>
      </c>
      <c r="D133" s="14">
        <v>2.3668639053254458E-2</v>
      </c>
      <c r="E133">
        <v>281</v>
      </c>
      <c r="F133" t="s">
        <v>133</v>
      </c>
      <c r="N133" s="14"/>
    </row>
    <row r="134" spans="1:14" x14ac:dyDescent="0.25">
      <c r="A134">
        <v>1</v>
      </c>
      <c r="B134" t="s">
        <v>151</v>
      </c>
      <c r="C134" t="s">
        <v>372</v>
      </c>
      <c r="D134" s="24">
        <v>6.0606060606060663E-2</v>
      </c>
      <c r="E134">
        <v>148.23701374812117</v>
      </c>
      <c r="F134" s="24" t="s">
        <v>110</v>
      </c>
      <c r="G134" s="24"/>
      <c r="K134" s="24"/>
      <c r="M134" s="24"/>
      <c r="N134" s="24"/>
    </row>
    <row r="135" spans="1:14" x14ac:dyDescent="0.25">
      <c r="A135">
        <f t="shared" si="3"/>
        <v>2</v>
      </c>
      <c r="B135" t="s">
        <v>151</v>
      </c>
      <c r="C135" t="s">
        <v>372</v>
      </c>
      <c r="D135" s="24">
        <v>6.6666666666666596E-2</v>
      </c>
      <c r="E135">
        <v>113.07381513810174</v>
      </c>
      <c r="F135" s="24" t="s">
        <v>110</v>
      </c>
      <c r="G135" s="24"/>
      <c r="K135" s="24"/>
      <c r="M135" s="24"/>
      <c r="N135" s="24"/>
    </row>
    <row r="136" spans="1:14" x14ac:dyDescent="0.25">
      <c r="A136">
        <f t="shared" si="3"/>
        <v>3</v>
      </c>
      <c r="B136" t="s">
        <v>151</v>
      </c>
      <c r="C136" t="s">
        <v>372</v>
      </c>
      <c r="D136" s="24">
        <v>0.12121212121212106</v>
      </c>
      <c r="E136">
        <v>73.773769632785886</v>
      </c>
      <c r="F136" s="24" t="s">
        <v>110</v>
      </c>
      <c r="G136" s="24"/>
      <c r="K136" s="24"/>
      <c r="M136" s="24"/>
      <c r="N136" s="24"/>
    </row>
    <row r="137" spans="1:14" x14ac:dyDescent="0.25">
      <c r="A137">
        <f t="shared" si="3"/>
        <v>4</v>
      </c>
      <c r="B137" t="s">
        <v>151</v>
      </c>
      <c r="C137" t="s">
        <v>372</v>
      </c>
      <c r="D137" s="24">
        <v>0.15757575757575745</v>
      </c>
      <c r="E137">
        <v>90.321157213971503</v>
      </c>
      <c r="F137" s="24" t="s">
        <v>110</v>
      </c>
      <c r="G137" s="24"/>
      <c r="K137" s="24"/>
      <c r="M137" s="24"/>
      <c r="N137" s="24"/>
    </row>
    <row r="138" spans="1:14" x14ac:dyDescent="0.25">
      <c r="A138">
        <f t="shared" si="3"/>
        <v>5</v>
      </c>
      <c r="B138" t="s">
        <v>151</v>
      </c>
      <c r="C138" t="s">
        <v>372</v>
      </c>
      <c r="D138" s="24">
        <v>0.18181818181818171</v>
      </c>
      <c r="E138">
        <v>78.600091010631687</v>
      </c>
      <c r="F138" s="24" t="s">
        <v>110</v>
      </c>
      <c r="G138" s="24"/>
      <c r="K138" s="24"/>
      <c r="M138" s="24"/>
      <c r="N138" s="24"/>
    </row>
    <row r="139" spans="1:14" x14ac:dyDescent="0.25">
      <c r="A139">
        <f t="shared" si="3"/>
        <v>6</v>
      </c>
      <c r="B139" t="s">
        <v>151</v>
      </c>
      <c r="C139" t="s">
        <v>372</v>
      </c>
      <c r="D139" s="24">
        <v>0.33333333333333326</v>
      </c>
      <c r="E139">
        <v>46.194790330809852</v>
      </c>
      <c r="F139" s="24" t="s">
        <v>110</v>
      </c>
      <c r="G139" s="24"/>
      <c r="K139" s="24"/>
      <c r="M139" s="24"/>
      <c r="N139" s="24"/>
    </row>
    <row r="140" spans="1:14" x14ac:dyDescent="0.25">
      <c r="A140">
        <f t="shared" si="3"/>
        <v>7</v>
      </c>
      <c r="B140" t="s">
        <v>151</v>
      </c>
      <c r="C140" t="s">
        <v>372</v>
      </c>
      <c r="D140" s="24">
        <v>0.38181818181818178</v>
      </c>
      <c r="E140">
        <v>24.47634413050373</v>
      </c>
      <c r="F140" s="24" t="s">
        <v>110</v>
      </c>
      <c r="G140" s="24"/>
      <c r="K140" s="24"/>
      <c r="M140" s="24"/>
      <c r="N140" s="24"/>
    </row>
    <row r="141" spans="1:14" x14ac:dyDescent="0.25">
      <c r="A141">
        <f t="shared" si="3"/>
        <v>8</v>
      </c>
      <c r="B141" t="s">
        <v>151</v>
      </c>
      <c r="C141" t="s">
        <v>372</v>
      </c>
      <c r="D141" s="24">
        <v>0.28484848484848474</v>
      </c>
      <c r="E141">
        <v>40.862068965517238</v>
      </c>
      <c r="F141" s="24" t="s">
        <v>474</v>
      </c>
      <c r="G141" s="24"/>
      <c r="K141" s="24"/>
      <c r="M141" s="24"/>
      <c r="N141" s="24"/>
    </row>
    <row r="142" spans="1:14" x14ac:dyDescent="0.25">
      <c r="A142">
        <f t="shared" si="3"/>
        <v>9</v>
      </c>
      <c r="B142" t="s">
        <v>151</v>
      </c>
      <c r="C142" t="s">
        <v>372</v>
      </c>
      <c r="D142" s="24">
        <v>0.12</v>
      </c>
      <c r="E142">
        <v>86.9</v>
      </c>
      <c r="F142" s="24" t="s">
        <v>52</v>
      </c>
      <c r="G142" s="24"/>
      <c r="K142" s="24"/>
      <c r="M142" s="24"/>
      <c r="N142" s="24"/>
    </row>
    <row r="143" spans="1:14" x14ac:dyDescent="0.25">
      <c r="A143">
        <f t="shared" si="3"/>
        <v>10</v>
      </c>
      <c r="B143" t="s">
        <v>151</v>
      </c>
      <c r="C143" t="s">
        <v>372</v>
      </c>
      <c r="D143" s="24">
        <v>0.15757575757575745</v>
      </c>
      <c r="E143">
        <v>90.32</v>
      </c>
      <c r="F143" s="24" t="s">
        <v>52</v>
      </c>
      <c r="G143" s="24"/>
      <c r="K143" s="24"/>
      <c r="M143" s="24"/>
      <c r="N143" s="24"/>
    </row>
    <row r="144" spans="1:14" x14ac:dyDescent="0.25">
      <c r="A144">
        <f t="shared" si="3"/>
        <v>11</v>
      </c>
      <c r="B144" t="s">
        <v>151</v>
      </c>
      <c r="C144" t="s">
        <v>372</v>
      </c>
      <c r="D144" s="24">
        <v>0.16</v>
      </c>
      <c r="E144">
        <v>71.709999999999994</v>
      </c>
      <c r="F144" s="24" t="s">
        <v>52</v>
      </c>
      <c r="G144" s="24"/>
      <c r="K144" s="24"/>
      <c r="M144" s="24"/>
      <c r="N144" s="24"/>
    </row>
    <row r="145" spans="1:14" x14ac:dyDescent="0.25">
      <c r="A145">
        <f t="shared" si="3"/>
        <v>12</v>
      </c>
      <c r="B145" t="s">
        <v>151</v>
      </c>
      <c r="C145" t="s">
        <v>372</v>
      </c>
      <c r="D145" s="24">
        <v>0.25</v>
      </c>
      <c r="E145">
        <v>32.82</v>
      </c>
      <c r="F145" s="24" t="s">
        <v>52</v>
      </c>
      <c r="G145" s="24"/>
      <c r="K145" s="24"/>
      <c r="M145" s="24"/>
      <c r="N145" s="24"/>
    </row>
    <row r="146" spans="1:14" x14ac:dyDescent="0.25">
      <c r="A146">
        <f t="shared" si="3"/>
        <v>13</v>
      </c>
      <c r="B146" t="s">
        <v>151</v>
      </c>
      <c r="C146" t="s">
        <v>372</v>
      </c>
      <c r="D146" s="14">
        <v>3.9300000000000002E-2</v>
      </c>
      <c r="E146">
        <v>164</v>
      </c>
      <c r="F146" s="24" t="s">
        <v>488</v>
      </c>
      <c r="G146" s="24"/>
      <c r="K146" s="24"/>
      <c r="M146" s="24"/>
      <c r="N146" s="24"/>
    </row>
    <row r="147" spans="1:14" x14ac:dyDescent="0.25">
      <c r="A147">
        <f t="shared" si="3"/>
        <v>14</v>
      </c>
      <c r="B147" t="s">
        <v>151</v>
      </c>
      <c r="C147" t="s">
        <v>372</v>
      </c>
      <c r="D147" s="14">
        <v>5.3199999999999997E-2</v>
      </c>
      <c r="E147">
        <v>177</v>
      </c>
      <c r="F147" s="24" t="s">
        <v>490</v>
      </c>
      <c r="G147" s="24"/>
      <c r="K147" s="24"/>
      <c r="M147" s="24"/>
      <c r="N147" s="24"/>
    </row>
    <row r="148" spans="1:14" x14ac:dyDescent="0.25">
      <c r="A148">
        <f t="shared" si="3"/>
        <v>15</v>
      </c>
      <c r="B148" t="s">
        <v>151</v>
      </c>
      <c r="C148" t="s">
        <v>372</v>
      </c>
      <c r="D148" s="14">
        <v>7.1499999999999994E-2</v>
      </c>
      <c r="E148">
        <v>150</v>
      </c>
      <c r="F148" s="24" t="s">
        <v>487</v>
      </c>
      <c r="G148" s="24"/>
      <c r="K148" s="24"/>
      <c r="M148" s="24"/>
      <c r="N148" s="24"/>
    </row>
    <row r="149" spans="1:14" x14ac:dyDescent="0.25">
      <c r="A149">
        <f t="shared" si="3"/>
        <v>16</v>
      </c>
      <c r="B149" t="s">
        <v>151</v>
      </c>
      <c r="C149" t="s">
        <v>372</v>
      </c>
      <c r="D149" s="14">
        <v>9.3899999999999997E-2</v>
      </c>
      <c r="E149">
        <v>85</v>
      </c>
      <c r="F149" s="24" t="s">
        <v>484</v>
      </c>
      <c r="G149" s="24"/>
      <c r="K149" s="24"/>
      <c r="M149" s="24"/>
      <c r="N149" s="24"/>
    </row>
    <row r="150" spans="1:14" x14ac:dyDescent="0.25">
      <c r="A150">
        <f t="shared" si="3"/>
        <v>17</v>
      </c>
      <c r="B150" t="s">
        <v>151</v>
      </c>
      <c r="C150" t="s">
        <v>372</v>
      </c>
      <c r="D150" s="14">
        <v>9.4899999999999998E-2</v>
      </c>
      <c r="E150">
        <v>176</v>
      </c>
      <c r="F150" s="24" t="s">
        <v>489</v>
      </c>
      <c r="G150" s="24"/>
      <c r="K150" s="24"/>
      <c r="M150" s="24"/>
      <c r="N150" s="24"/>
    </row>
    <row r="151" spans="1:14" x14ac:dyDescent="0.25">
      <c r="A151">
        <f t="shared" si="3"/>
        <v>18</v>
      </c>
      <c r="B151" t="s">
        <v>151</v>
      </c>
      <c r="C151" t="s">
        <v>372</v>
      </c>
      <c r="D151" s="14">
        <v>0.1119</v>
      </c>
      <c r="E151">
        <v>99</v>
      </c>
      <c r="F151" s="24" t="s">
        <v>485</v>
      </c>
      <c r="G151" s="24"/>
      <c r="K151" s="14"/>
      <c r="M151" s="24"/>
      <c r="N151" s="24"/>
    </row>
    <row r="152" spans="1:14" x14ac:dyDescent="0.25">
      <c r="A152">
        <f t="shared" si="3"/>
        <v>19</v>
      </c>
      <c r="B152" t="s">
        <v>151</v>
      </c>
      <c r="C152" t="s">
        <v>372</v>
      </c>
      <c r="D152" s="14">
        <v>0.1386</v>
      </c>
      <c r="E152">
        <v>125</v>
      </c>
      <c r="F152" s="24" t="s">
        <v>486</v>
      </c>
      <c r="G152" s="24"/>
      <c r="K152" s="14"/>
      <c r="M152" s="24"/>
      <c r="N152" s="24"/>
    </row>
    <row r="153" spans="1:14" x14ac:dyDescent="0.25">
      <c r="A153">
        <f t="shared" si="3"/>
        <v>20</v>
      </c>
      <c r="B153" t="s">
        <v>151</v>
      </c>
      <c r="C153" t="s">
        <v>372</v>
      </c>
      <c r="D153" s="14">
        <v>0.186</v>
      </c>
      <c r="E153">
        <v>20</v>
      </c>
      <c r="F153" s="24" t="s">
        <v>483</v>
      </c>
      <c r="G153" s="24"/>
      <c r="K153" s="14"/>
      <c r="M153" s="24"/>
      <c r="N153" s="24"/>
    </row>
    <row r="154" spans="1:14" x14ac:dyDescent="0.25">
      <c r="A154">
        <f t="shared" si="3"/>
        <v>21</v>
      </c>
      <c r="B154" t="s">
        <v>151</v>
      </c>
      <c r="C154" t="s">
        <v>372</v>
      </c>
      <c r="D154" s="14">
        <v>4.5999999999999999E-2</v>
      </c>
      <c r="E154">
        <v>98</v>
      </c>
      <c r="F154" t="s">
        <v>58</v>
      </c>
      <c r="G154" s="24"/>
      <c r="K154" s="14"/>
      <c r="M154" s="24"/>
      <c r="N154" s="24"/>
    </row>
    <row r="155" spans="1:14" x14ac:dyDescent="0.25">
      <c r="A155">
        <f t="shared" si="3"/>
        <v>22</v>
      </c>
      <c r="B155" t="s">
        <v>151</v>
      </c>
      <c r="C155" t="s">
        <v>372</v>
      </c>
      <c r="D155" s="14">
        <v>5.9400000000000008E-2</v>
      </c>
      <c r="E155">
        <v>78</v>
      </c>
      <c r="F155" t="s">
        <v>58</v>
      </c>
      <c r="G155" s="24"/>
      <c r="K155" s="14"/>
      <c r="M155" s="24"/>
      <c r="N155" s="24"/>
    </row>
    <row r="156" spans="1:14" x14ac:dyDescent="0.25">
      <c r="A156">
        <f t="shared" si="3"/>
        <v>23</v>
      </c>
      <c r="B156" t="s">
        <v>151</v>
      </c>
      <c r="C156" t="s">
        <v>372</v>
      </c>
      <c r="D156" s="14">
        <v>5.1100000000000007E-2</v>
      </c>
      <c r="E156">
        <v>64</v>
      </c>
      <c r="F156" t="s">
        <v>58</v>
      </c>
      <c r="G156" s="24"/>
      <c r="K156" s="14"/>
      <c r="M156" s="24"/>
      <c r="N156" s="24"/>
    </row>
    <row r="157" spans="1:14" x14ac:dyDescent="0.25">
      <c r="A157">
        <f t="shared" si="3"/>
        <v>24</v>
      </c>
      <c r="B157" t="s">
        <v>151</v>
      </c>
      <c r="C157" t="s">
        <v>372</v>
      </c>
      <c r="D157" s="14">
        <v>3.3799999999999997E-2</v>
      </c>
      <c r="E157">
        <v>110</v>
      </c>
      <c r="F157" t="s">
        <v>58</v>
      </c>
      <c r="G157" s="24"/>
      <c r="K157" s="14"/>
      <c r="M157" s="24"/>
      <c r="N157" s="24"/>
    </row>
    <row r="158" spans="1:14" x14ac:dyDescent="0.25">
      <c r="A158">
        <f t="shared" si="3"/>
        <v>25</v>
      </c>
      <c r="B158" t="s">
        <v>151</v>
      </c>
      <c r="C158" t="s">
        <v>372</v>
      </c>
      <c r="D158" s="14">
        <v>5.2400000000000002E-2</v>
      </c>
      <c r="E158">
        <v>78</v>
      </c>
      <c r="F158" t="s">
        <v>58</v>
      </c>
      <c r="G158" s="24"/>
      <c r="K158" s="14"/>
      <c r="M158" s="24"/>
      <c r="N158" s="24"/>
    </row>
    <row r="159" spans="1:14" x14ac:dyDescent="0.25">
      <c r="A159">
        <f t="shared" si="3"/>
        <v>26</v>
      </c>
      <c r="B159" t="s">
        <v>151</v>
      </c>
      <c r="C159" t="s">
        <v>372</v>
      </c>
      <c r="D159" s="14">
        <v>5.5700000000000006E-2</v>
      </c>
      <c r="E159">
        <v>149</v>
      </c>
      <c r="F159" t="s">
        <v>58</v>
      </c>
    </row>
    <row r="160" spans="1:14" x14ac:dyDescent="0.25">
      <c r="A160">
        <f t="shared" si="3"/>
        <v>27</v>
      </c>
      <c r="B160" t="s">
        <v>151</v>
      </c>
      <c r="C160" t="s">
        <v>372</v>
      </c>
      <c r="D160" s="14">
        <v>6.6900000000000001E-2</v>
      </c>
      <c r="E160">
        <v>225</v>
      </c>
      <c r="F160" t="s">
        <v>58</v>
      </c>
    </row>
    <row r="161" spans="1:14" x14ac:dyDescent="0.25">
      <c r="A161">
        <f t="shared" si="3"/>
        <v>28</v>
      </c>
      <c r="B161" t="s">
        <v>151</v>
      </c>
      <c r="C161" t="s">
        <v>372</v>
      </c>
      <c r="D161" s="24">
        <v>3.6000000000000004E-2</v>
      </c>
      <c r="E161">
        <v>135.69999999999999</v>
      </c>
      <c r="F161" s="24" t="s">
        <v>298</v>
      </c>
    </row>
    <row r="162" spans="1:14" x14ac:dyDescent="0.25">
      <c r="A162">
        <f t="shared" si="3"/>
        <v>29</v>
      </c>
      <c r="B162" t="s">
        <v>151</v>
      </c>
      <c r="C162" t="s">
        <v>372</v>
      </c>
      <c r="D162" s="24">
        <v>3.7999999999999999E-2</v>
      </c>
      <c r="E162">
        <v>136.19999999999999</v>
      </c>
      <c r="F162" s="24" t="s">
        <v>298</v>
      </c>
    </row>
    <row r="163" spans="1:14" x14ac:dyDescent="0.25">
      <c r="A163">
        <f t="shared" si="3"/>
        <v>30</v>
      </c>
      <c r="B163" t="s">
        <v>151</v>
      </c>
      <c r="C163" t="s">
        <v>372</v>
      </c>
      <c r="D163" s="24">
        <v>4.2000000000000003E-2</v>
      </c>
      <c r="E163">
        <v>120.3</v>
      </c>
      <c r="F163" s="24" t="s">
        <v>298</v>
      </c>
    </row>
    <row r="164" spans="1:14" x14ac:dyDescent="0.25">
      <c r="A164">
        <f t="shared" si="3"/>
        <v>31</v>
      </c>
      <c r="B164" t="s">
        <v>151</v>
      </c>
      <c r="C164" t="s">
        <v>372</v>
      </c>
      <c r="D164" s="24">
        <v>4.2000000000000003E-2</v>
      </c>
      <c r="E164">
        <v>104</v>
      </c>
      <c r="F164" s="24" t="s">
        <v>298</v>
      </c>
    </row>
    <row r="165" spans="1:14" x14ac:dyDescent="0.25">
      <c r="A165">
        <f t="shared" si="3"/>
        <v>32</v>
      </c>
      <c r="B165" t="s">
        <v>151</v>
      </c>
      <c r="C165" t="s">
        <v>372</v>
      </c>
      <c r="D165" s="24">
        <v>4.2999999999999997E-2</v>
      </c>
      <c r="E165">
        <v>105.2</v>
      </c>
      <c r="F165" s="24" t="s">
        <v>298</v>
      </c>
    </row>
    <row r="166" spans="1:14" x14ac:dyDescent="0.25">
      <c r="A166">
        <f t="shared" si="3"/>
        <v>33</v>
      </c>
      <c r="B166" t="s">
        <v>151</v>
      </c>
      <c r="C166" t="s">
        <v>372</v>
      </c>
      <c r="D166" s="24">
        <v>4.5999999999999999E-2</v>
      </c>
      <c r="E166">
        <v>102.3</v>
      </c>
      <c r="F166" s="24" t="s">
        <v>298</v>
      </c>
      <c r="G166" s="24"/>
      <c r="H166"/>
    </row>
    <row r="167" spans="1:14" x14ac:dyDescent="0.25">
      <c r="A167">
        <f t="shared" si="3"/>
        <v>34</v>
      </c>
      <c r="B167" t="s">
        <v>151</v>
      </c>
      <c r="C167" t="s">
        <v>372</v>
      </c>
      <c r="D167" s="24">
        <v>6.7000000000000004E-2</v>
      </c>
      <c r="E167">
        <v>105.3</v>
      </c>
      <c r="F167" s="24" t="s">
        <v>298</v>
      </c>
      <c r="G167" s="24"/>
      <c r="H167"/>
    </row>
    <row r="168" spans="1:14" x14ac:dyDescent="0.25">
      <c r="A168">
        <f t="shared" si="3"/>
        <v>35</v>
      </c>
      <c r="B168" t="s">
        <v>151</v>
      </c>
      <c r="C168" t="s">
        <v>372</v>
      </c>
      <c r="D168" s="24">
        <v>7.0000000000000007E-2</v>
      </c>
      <c r="E168">
        <v>95</v>
      </c>
      <c r="F168" s="24" t="s">
        <v>298</v>
      </c>
      <c r="G168" s="24"/>
      <c r="H168"/>
    </row>
    <row r="169" spans="1:14" x14ac:dyDescent="0.25">
      <c r="A169">
        <f t="shared" si="3"/>
        <v>36</v>
      </c>
      <c r="B169" t="s">
        <v>151</v>
      </c>
      <c r="C169" t="s">
        <v>372</v>
      </c>
      <c r="D169" s="24">
        <v>0.17199999999999999</v>
      </c>
      <c r="E169" s="18">
        <v>24.5</v>
      </c>
      <c r="F169" s="24" t="s">
        <v>298</v>
      </c>
      <c r="G169" s="24"/>
      <c r="H169"/>
    </row>
    <row r="170" spans="1:14" x14ac:dyDescent="0.25">
      <c r="A170">
        <f t="shared" si="3"/>
        <v>37</v>
      </c>
      <c r="B170" t="s">
        <v>151</v>
      </c>
      <c r="C170" t="s">
        <v>372</v>
      </c>
      <c r="D170" s="24">
        <v>0.184</v>
      </c>
      <c r="E170" s="18">
        <v>18.7</v>
      </c>
      <c r="F170" s="24" t="s">
        <v>298</v>
      </c>
      <c r="G170" s="24"/>
      <c r="H170"/>
    </row>
    <row r="171" spans="1:14" x14ac:dyDescent="0.25">
      <c r="A171">
        <f t="shared" si="3"/>
        <v>38</v>
      </c>
      <c r="B171" t="s">
        <v>151</v>
      </c>
      <c r="C171" t="s">
        <v>372</v>
      </c>
      <c r="D171" s="24">
        <v>0.185</v>
      </c>
      <c r="E171" s="18">
        <v>20</v>
      </c>
      <c r="F171" s="24" t="s">
        <v>298</v>
      </c>
      <c r="G171" s="24"/>
      <c r="H171"/>
    </row>
    <row r="172" spans="1:14" x14ac:dyDescent="0.25">
      <c r="A172">
        <f t="shared" si="3"/>
        <v>39</v>
      </c>
      <c r="B172" t="s">
        <v>151</v>
      </c>
      <c r="C172" t="s">
        <v>372</v>
      </c>
      <c r="D172" s="24">
        <v>0.18600000000000003</v>
      </c>
      <c r="E172" s="17">
        <v>17.899999999999999</v>
      </c>
      <c r="F172" s="24" t="s">
        <v>298</v>
      </c>
      <c r="G172" s="24"/>
      <c r="H172"/>
      <c r="L172" s="24"/>
      <c r="M172" s="24"/>
      <c r="N172" s="24"/>
    </row>
    <row r="173" spans="1:14" x14ac:dyDescent="0.25">
      <c r="A173">
        <f t="shared" si="3"/>
        <v>40</v>
      </c>
      <c r="B173" t="s">
        <v>151</v>
      </c>
      <c r="C173" t="s">
        <v>372</v>
      </c>
      <c r="D173" s="24">
        <v>0.18600000000000003</v>
      </c>
      <c r="E173" s="17">
        <v>17.600000000000001</v>
      </c>
      <c r="F173" s="24" t="s">
        <v>298</v>
      </c>
      <c r="G173" s="24"/>
      <c r="H173"/>
      <c r="L173" s="24"/>
      <c r="M173" s="24"/>
      <c r="N173" s="24"/>
    </row>
    <row r="174" spans="1:14" x14ac:dyDescent="0.25">
      <c r="A174">
        <f t="shared" si="3"/>
        <v>41</v>
      </c>
      <c r="B174" t="s">
        <v>151</v>
      </c>
      <c r="C174" t="s">
        <v>372</v>
      </c>
      <c r="D174" s="14">
        <v>2.1788999999999999E-2</v>
      </c>
      <c r="E174">
        <v>213.01499999999999</v>
      </c>
      <c r="F174" t="s">
        <v>351</v>
      </c>
      <c r="G174" s="24"/>
      <c r="H174"/>
      <c r="L174" s="24"/>
      <c r="M174" s="24"/>
      <c r="N174" s="24"/>
    </row>
    <row r="175" spans="1:14" x14ac:dyDescent="0.25">
      <c r="A175">
        <f t="shared" si="3"/>
        <v>42</v>
      </c>
      <c r="B175" t="s">
        <v>151</v>
      </c>
      <c r="C175" t="s">
        <v>372</v>
      </c>
      <c r="D175" s="14">
        <v>2.3535E-2</v>
      </c>
      <c r="E175">
        <v>91.488</v>
      </c>
      <c r="F175" t="s">
        <v>351</v>
      </c>
      <c r="G175" s="24"/>
      <c r="H175"/>
      <c r="L175" s="24"/>
      <c r="M175" s="24"/>
      <c r="N175" s="24"/>
    </row>
    <row r="176" spans="1:14" x14ac:dyDescent="0.25">
      <c r="A176">
        <f t="shared" si="3"/>
        <v>43</v>
      </c>
      <c r="B176" t="s">
        <v>151</v>
      </c>
      <c r="C176" t="s">
        <v>372</v>
      </c>
      <c r="D176" s="14">
        <v>2.5861000000000002E-2</v>
      </c>
      <c r="E176">
        <v>197.51300000000001</v>
      </c>
      <c r="F176" t="s">
        <v>351</v>
      </c>
      <c r="G176" s="24"/>
      <c r="H176"/>
      <c r="L176" s="24"/>
      <c r="M176" s="24"/>
      <c r="N176" s="24"/>
    </row>
    <row r="177" spans="1:14" x14ac:dyDescent="0.25">
      <c r="A177">
        <f t="shared" si="3"/>
        <v>44</v>
      </c>
      <c r="B177" t="s">
        <v>151</v>
      </c>
      <c r="C177" t="s">
        <v>372</v>
      </c>
      <c r="D177" s="14">
        <v>2.8666000000000001E-2</v>
      </c>
      <c r="E177">
        <v>260.24</v>
      </c>
      <c r="F177" t="s">
        <v>351</v>
      </c>
      <c r="G177" s="24"/>
      <c r="H177"/>
      <c r="L177" s="24"/>
      <c r="M177" s="24"/>
      <c r="N177" s="24"/>
    </row>
    <row r="178" spans="1:14" x14ac:dyDescent="0.25">
      <c r="A178">
        <f t="shared" si="3"/>
        <v>45</v>
      </c>
      <c r="B178" t="s">
        <v>151</v>
      </c>
      <c r="C178" t="s">
        <v>372</v>
      </c>
      <c r="D178" s="14">
        <v>3.8151000000000004E-2</v>
      </c>
      <c r="E178">
        <v>170.43899999999999</v>
      </c>
      <c r="F178" t="s">
        <v>351</v>
      </c>
      <c r="G178" s="24"/>
      <c r="H178"/>
      <c r="L178" s="24"/>
      <c r="M178" s="24"/>
      <c r="N178" s="24"/>
    </row>
    <row r="179" spans="1:14" x14ac:dyDescent="0.25">
      <c r="A179">
        <f t="shared" si="3"/>
        <v>46</v>
      </c>
      <c r="B179" t="s">
        <v>151</v>
      </c>
      <c r="C179" t="s">
        <v>372</v>
      </c>
      <c r="D179" s="14">
        <v>4.0433000000000004E-2</v>
      </c>
      <c r="E179">
        <v>107.46</v>
      </c>
      <c r="F179" t="s">
        <v>351</v>
      </c>
      <c r="L179" s="24"/>
      <c r="M179" s="24"/>
      <c r="N179" s="24"/>
    </row>
    <row r="180" spans="1:14" x14ac:dyDescent="0.25">
      <c r="A180">
        <f t="shared" si="3"/>
        <v>47</v>
      </c>
      <c r="B180" t="s">
        <v>151</v>
      </c>
      <c r="C180" t="s">
        <v>372</v>
      </c>
      <c r="D180" s="14">
        <v>4.0495999999999997E-2</v>
      </c>
      <c r="E180">
        <v>186.79599999999999</v>
      </c>
      <c r="F180" t="s">
        <v>351</v>
      </c>
      <c r="L180" s="24"/>
      <c r="M180" s="24"/>
      <c r="N180" s="24"/>
    </row>
    <row r="181" spans="1:14" x14ac:dyDescent="0.25">
      <c r="A181">
        <f t="shared" si="3"/>
        <v>48</v>
      </c>
      <c r="B181" t="s">
        <v>151</v>
      </c>
      <c r="C181" t="s">
        <v>372</v>
      </c>
      <c r="D181" s="14">
        <v>4.2699999999999995E-2</v>
      </c>
      <c r="E181">
        <v>119.63500000000001</v>
      </c>
      <c r="F181" t="s">
        <v>351</v>
      </c>
      <c r="L181" s="24"/>
      <c r="M181" s="24"/>
      <c r="N181" s="24"/>
    </row>
    <row r="182" spans="1:14" x14ac:dyDescent="0.25">
      <c r="A182">
        <f t="shared" si="3"/>
        <v>49</v>
      </c>
      <c r="B182" t="s">
        <v>151</v>
      </c>
      <c r="C182" t="s">
        <v>372</v>
      </c>
      <c r="D182" s="14">
        <v>4.5830000000000003E-2</v>
      </c>
      <c r="E182">
        <v>115.20399999999999</v>
      </c>
      <c r="F182" t="s">
        <v>351</v>
      </c>
      <c r="L182" s="24"/>
      <c r="M182" s="24"/>
      <c r="N182" s="24"/>
    </row>
    <row r="183" spans="1:14" x14ac:dyDescent="0.25">
      <c r="A183">
        <f t="shared" si="3"/>
        <v>50</v>
      </c>
      <c r="B183" t="s">
        <v>151</v>
      </c>
      <c r="C183" t="s">
        <v>372</v>
      </c>
      <c r="D183" s="14">
        <v>5.2636000000000002E-2</v>
      </c>
      <c r="E183">
        <v>125.40600000000001</v>
      </c>
      <c r="F183" t="s">
        <v>351</v>
      </c>
      <c r="L183" s="24"/>
      <c r="M183" s="24"/>
      <c r="N183" s="24"/>
    </row>
    <row r="184" spans="1:14" x14ac:dyDescent="0.25">
      <c r="A184">
        <f t="shared" si="3"/>
        <v>51</v>
      </c>
      <c r="B184" t="s">
        <v>151</v>
      </c>
      <c r="C184" t="s">
        <v>372</v>
      </c>
      <c r="D184" s="14">
        <v>5.3036000000000007E-2</v>
      </c>
      <c r="E184">
        <v>79.156999999999996</v>
      </c>
      <c r="F184" t="s">
        <v>351</v>
      </c>
      <c r="L184" s="24"/>
      <c r="M184" s="24"/>
      <c r="N184" s="24"/>
    </row>
    <row r="185" spans="1:14" x14ac:dyDescent="0.25">
      <c r="A185">
        <f t="shared" si="3"/>
        <v>52</v>
      </c>
      <c r="B185" t="s">
        <v>151</v>
      </c>
      <c r="C185" t="s">
        <v>372</v>
      </c>
      <c r="D185" s="14">
        <v>5.3582000000000005E-2</v>
      </c>
      <c r="E185">
        <v>91.21</v>
      </c>
      <c r="F185" t="s">
        <v>351</v>
      </c>
      <c r="K185" s="18"/>
      <c r="N185" s="14"/>
    </row>
    <row r="186" spans="1:14" x14ac:dyDescent="0.25">
      <c r="A186">
        <f t="shared" si="3"/>
        <v>53</v>
      </c>
      <c r="B186" t="s">
        <v>151</v>
      </c>
      <c r="C186" t="s">
        <v>372</v>
      </c>
      <c r="D186" s="14">
        <v>6.1559000000000003E-2</v>
      </c>
      <c r="E186">
        <v>112.85</v>
      </c>
      <c r="F186" t="s">
        <v>351</v>
      </c>
      <c r="K186" s="18"/>
      <c r="N186" s="14"/>
    </row>
    <row r="187" spans="1:14" x14ac:dyDescent="0.25">
      <c r="A187">
        <f t="shared" si="3"/>
        <v>54</v>
      </c>
      <c r="B187" t="s">
        <v>151</v>
      </c>
      <c r="C187" t="s">
        <v>372</v>
      </c>
      <c r="D187" s="14">
        <v>6.1559999999999997E-2</v>
      </c>
      <c r="E187">
        <v>105.101</v>
      </c>
      <c r="F187" t="s">
        <v>351</v>
      </c>
      <c r="K187" s="18"/>
      <c r="N187" s="14"/>
    </row>
    <row r="188" spans="1:14" x14ac:dyDescent="0.25">
      <c r="A188">
        <f t="shared" si="3"/>
        <v>55</v>
      </c>
      <c r="B188" t="s">
        <v>151</v>
      </c>
      <c r="C188" t="s">
        <v>372</v>
      </c>
      <c r="D188" s="14">
        <v>6.3757000000000008E-2</v>
      </c>
      <c r="E188">
        <v>74.471999999999994</v>
      </c>
      <c r="F188" t="s">
        <v>351</v>
      </c>
      <c r="K188" s="18"/>
      <c r="N188" s="14"/>
    </row>
    <row r="189" spans="1:14" x14ac:dyDescent="0.25">
      <c r="A189">
        <f t="shared" si="3"/>
        <v>56</v>
      </c>
      <c r="B189" t="s">
        <v>151</v>
      </c>
      <c r="C189" t="s">
        <v>372</v>
      </c>
      <c r="D189" s="14">
        <v>6.4774999999999999E-2</v>
      </c>
      <c r="E189">
        <v>67.950999999999993</v>
      </c>
      <c r="F189" t="s">
        <v>351</v>
      </c>
      <c r="K189" s="18"/>
      <c r="N189" s="14"/>
    </row>
    <row r="190" spans="1:14" x14ac:dyDescent="0.25">
      <c r="A190">
        <f t="shared" si="3"/>
        <v>57</v>
      </c>
      <c r="B190" t="s">
        <v>151</v>
      </c>
      <c r="C190" t="s">
        <v>372</v>
      </c>
      <c r="D190" s="14">
        <v>6.6023999999999999E-2</v>
      </c>
      <c r="E190">
        <v>83.94</v>
      </c>
      <c r="F190" t="s">
        <v>351</v>
      </c>
      <c r="K190" s="18"/>
      <c r="N190" s="14"/>
    </row>
    <row r="191" spans="1:14" x14ac:dyDescent="0.25">
      <c r="A191">
        <f t="shared" si="3"/>
        <v>58</v>
      </c>
      <c r="B191" t="s">
        <v>151</v>
      </c>
      <c r="C191" t="s">
        <v>372</v>
      </c>
      <c r="D191" s="14">
        <v>6.7581000000000002E-2</v>
      </c>
      <c r="E191">
        <v>125.14400000000001</v>
      </c>
      <c r="F191" t="s">
        <v>351</v>
      </c>
      <c r="K191" s="18"/>
      <c r="N191" s="14"/>
    </row>
    <row r="192" spans="1:14" x14ac:dyDescent="0.25">
      <c r="A192">
        <f t="shared" si="3"/>
        <v>59</v>
      </c>
      <c r="B192" t="s">
        <v>151</v>
      </c>
      <c r="C192" t="s">
        <v>372</v>
      </c>
      <c r="D192" s="14">
        <v>7.4556999999999998E-2</v>
      </c>
      <c r="E192">
        <v>65.480999999999995</v>
      </c>
      <c r="F192" t="s">
        <v>351</v>
      </c>
      <c r="K192" s="18"/>
      <c r="N192" s="14"/>
    </row>
    <row r="193" spans="1:14" x14ac:dyDescent="0.25">
      <c r="A193">
        <f t="shared" si="3"/>
        <v>60</v>
      </c>
      <c r="B193" t="s">
        <v>151</v>
      </c>
      <c r="C193" t="s">
        <v>372</v>
      </c>
      <c r="D193" s="14">
        <v>7.6434000000000002E-2</v>
      </c>
      <c r="E193">
        <v>66.954999999999998</v>
      </c>
      <c r="F193" t="s">
        <v>351</v>
      </c>
      <c r="K193" s="18"/>
      <c r="L193" s="14"/>
      <c r="N193" s="14"/>
    </row>
    <row r="194" spans="1:14" x14ac:dyDescent="0.25">
      <c r="A194">
        <f t="shared" si="3"/>
        <v>61</v>
      </c>
      <c r="B194" t="s">
        <v>151</v>
      </c>
      <c r="C194" t="s">
        <v>372</v>
      </c>
      <c r="D194" s="14">
        <v>7.7058000000000001E-2</v>
      </c>
      <c r="E194">
        <v>80.608000000000004</v>
      </c>
      <c r="F194" t="s">
        <v>351</v>
      </c>
      <c r="K194" s="17"/>
      <c r="L194" s="14"/>
      <c r="N194" s="14"/>
    </row>
    <row r="195" spans="1:14" x14ac:dyDescent="0.25">
      <c r="A195">
        <f t="shared" si="3"/>
        <v>62</v>
      </c>
      <c r="B195" t="s">
        <v>151</v>
      </c>
      <c r="C195" t="s">
        <v>372</v>
      </c>
      <c r="D195" s="14">
        <v>8.5739999999999997E-2</v>
      </c>
      <c r="E195">
        <v>94.620999999999995</v>
      </c>
      <c r="F195" t="s">
        <v>351</v>
      </c>
      <c r="K195" s="17"/>
      <c r="N195" s="14"/>
    </row>
    <row r="196" spans="1:14" x14ac:dyDescent="0.25">
      <c r="A196">
        <f t="shared" si="3"/>
        <v>63</v>
      </c>
      <c r="B196" t="s">
        <v>151</v>
      </c>
      <c r="C196" t="s">
        <v>372</v>
      </c>
      <c r="D196" s="14">
        <v>0.10163</v>
      </c>
      <c r="E196">
        <v>64.960999999999999</v>
      </c>
      <c r="F196" t="s">
        <v>351</v>
      </c>
      <c r="K196" s="16"/>
      <c r="N196" s="14"/>
    </row>
    <row r="197" spans="1:14" x14ac:dyDescent="0.25">
      <c r="A197">
        <f t="shared" si="3"/>
        <v>64</v>
      </c>
      <c r="B197" t="s">
        <v>151</v>
      </c>
      <c r="C197" t="s">
        <v>372</v>
      </c>
      <c r="D197" s="14">
        <v>0.12259700000000001</v>
      </c>
      <c r="E197">
        <v>84.988</v>
      </c>
      <c r="F197" t="s">
        <v>351</v>
      </c>
      <c r="K197" s="18"/>
      <c r="N197" s="14"/>
    </row>
    <row r="198" spans="1:14" x14ac:dyDescent="0.25">
      <c r="A198">
        <f t="shared" si="3"/>
        <v>65</v>
      </c>
      <c r="B198" t="s">
        <v>151</v>
      </c>
      <c r="C198" t="s">
        <v>372</v>
      </c>
      <c r="D198" s="14">
        <v>0.131524</v>
      </c>
      <c r="E198">
        <v>48.447000000000003</v>
      </c>
      <c r="F198" t="s">
        <v>351</v>
      </c>
      <c r="K198" s="18"/>
      <c r="N198" s="14"/>
    </row>
    <row r="199" spans="1:14" x14ac:dyDescent="0.25">
      <c r="A199">
        <f t="shared" si="3"/>
        <v>66</v>
      </c>
      <c r="B199" t="s">
        <v>151</v>
      </c>
      <c r="C199" t="s">
        <v>372</v>
      </c>
      <c r="D199" s="14">
        <v>0.14388500000000001</v>
      </c>
      <c r="E199">
        <v>58.151000000000003</v>
      </c>
      <c r="F199" t="s">
        <v>351</v>
      </c>
      <c r="K199" s="18"/>
      <c r="N199" s="14"/>
    </row>
    <row r="200" spans="1:14" x14ac:dyDescent="0.25">
      <c r="A200">
        <f t="shared" si="3"/>
        <v>67</v>
      </c>
      <c r="B200" t="s">
        <v>151</v>
      </c>
      <c r="C200" t="s">
        <v>372</v>
      </c>
      <c r="D200" s="14">
        <v>0.17699100000000001</v>
      </c>
      <c r="E200">
        <v>21.216000000000001</v>
      </c>
      <c r="F200" t="s">
        <v>351</v>
      </c>
      <c r="N200" s="14"/>
    </row>
    <row r="201" spans="1:14" x14ac:dyDescent="0.25">
      <c r="A201">
        <f t="shared" si="3"/>
        <v>68</v>
      </c>
      <c r="B201" t="s">
        <v>151</v>
      </c>
      <c r="C201" t="s">
        <v>372</v>
      </c>
      <c r="D201" s="14">
        <v>0.18262500000000001</v>
      </c>
      <c r="E201">
        <v>22.931999999999999</v>
      </c>
      <c r="F201" t="s">
        <v>351</v>
      </c>
      <c r="N201" s="14"/>
    </row>
    <row r="202" spans="1:14" x14ac:dyDescent="0.25">
      <c r="A202">
        <f t="shared" si="3"/>
        <v>69</v>
      </c>
      <c r="B202" t="s">
        <v>151</v>
      </c>
      <c r="C202" t="s">
        <v>372</v>
      </c>
      <c r="D202" s="14">
        <v>0.19975600000000002</v>
      </c>
      <c r="E202">
        <v>48.128999999999998</v>
      </c>
      <c r="F202" t="s">
        <v>351</v>
      </c>
      <c r="N202" s="14"/>
    </row>
    <row r="203" spans="1:14" x14ac:dyDescent="0.25">
      <c r="A203">
        <f t="shared" si="3"/>
        <v>70</v>
      </c>
      <c r="B203" t="s">
        <v>151</v>
      </c>
      <c r="C203" t="s">
        <v>372</v>
      </c>
      <c r="D203" s="14">
        <v>0.33082700000000004</v>
      </c>
      <c r="E203">
        <v>11.09</v>
      </c>
      <c r="F203" t="s">
        <v>351</v>
      </c>
      <c r="N203" s="14"/>
    </row>
    <row r="204" spans="1:14" x14ac:dyDescent="0.25">
      <c r="A204">
        <v>1</v>
      </c>
      <c r="B204" t="s">
        <v>373</v>
      </c>
      <c r="C204" t="s">
        <v>374</v>
      </c>
      <c r="D204" s="14">
        <v>1.7255E-2</v>
      </c>
      <c r="E204">
        <v>184.55500000000001</v>
      </c>
      <c r="F204" t="s">
        <v>351</v>
      </c>
      <c r="N204" s="14"/>
    </row>
    <row r="205" spans="1:14" x14ac:dyDescent="0.25">
      <c r="A205">
        <f t="shared" si="3"/>
        <v>2</v>
      </c>
      <c r="B205" t="s">
        <v>373</v>
      </c>
      <c r="C205" t="s">
        <v>374</v>
      </c>
      <c r="D205" s="14">
        <v>6.5781999999999993E-2</v>
      </c>
      <c r="E205">
        <v>122.506</v>
      </c>
      <c r="F205" t="s">
        <v>351</v>
      </c>
      <c r="N205" s="14"/>
    </row>
    <row r="206" spans="1:14" x14ac:dyDescent="0.25">
      <c r="A206">
        <f t="shared" si="3"/>
        <v>3</v>
      </c>
      <c r="B206" t="s">
        <v>373</v>
      </c>
      <c r="C206" t="s">
        <v>374</v>
      </c>
      <c r="D206" s="14">
        <v>1.8425E-2</v>
      </c>
      <c r="E206">
        <v>113.21899999999999</v>
      </c>
      <c r="F206" t="s">
        <v>351</v>
      </c>
      <c r="N206" s="14"/>
    </row>
    <row r="207" spans="1:14" x14ac:dyDescent="0.25">
      <c r="A207">
        <f t="shared" si="3"/>
        <v>4</v>
      </c>
      <c r="B207" t="s">
        <v>373</v>
      </c>
      <c r="C207" t="s">
        <v>374</v>
      </c>
      <c r="D207" s="14">
        <v>1.5301E-2</v>
      </c>
      <c r="E207">
        <v>112.331</v>
      </c>
      <c r="F207" t="s">
        <v>351</v>
      </c>
      <c r="N207" s="14"/>
    </row>
    <row r="208" spans="1:14" x14ac:dyDescent="0.25">
      <c r="A208">
        <f t="shared" si="3"/>
        <v>5</v>
      </c>
      <c r="B208" t="s">
        <v>373</v>
      </c>
      <c r="C208" t="s">
        <v>374</v>
      </c>
      <c r="D208" s="14">
        <v>1.6802000000000001E-2</v>
      </c>
      <c r="E208">
        <v>110.145</v>
      </c>
      <c r="F208" t="s">
        <v>351</v>
      </c>
      <c r="N208" s="14"/>
    </row>
    <row r="209" spans="1:14" x14ac:dyDescent="0.25">
      <c r="A209">
        <f t="shared" si="3"/>
        <v>6</v>
      </c>
      <c r="B209" t="s">
        <v>373</v>
      </c>
      <c r="C209" t="s">
        <v>374</v>
      </c>
      <c r="D209" s="14">
        <v>0.16614100000000001</v>
      </c>
      <c r="E209">
        <v>108.074</v>
      </c>
      <c r="F209" t="s">
        <v>351</v>
      </c>
      <c r="N209" s="14"/>
    </row>
    <row r="210" spans="1:14" x14ac:dyDescent="0.25">
      <c r="A210">
        <f t="shared" si="3"/>
        <v>7</v>
      </c>
      <c r="B210" t="s">
        <v>373</v>
      </c>
      <c r="C210" t="s">
        <v>374</v>
      </c>
      <c r="D210" s="14">
        <v>1.6931999999999999E-2</v>
      </c>
      <c r="E210">
        <v>101.262</v>
      </c>
      <c r="F210" t="s">
        <v>351</v>
      </c>
      <c r="N210" s="14"/>
    </row>
    <row r="211" spans="1:14" x14ac:dyDescent="0.25">
      <c r="A211">
        <f t="shared" si="3"/>
        <v>8</v>
      </c>
      <c r="B211" t="s">
        <v>373</v>
      </c>
      <c r="C211" t="s">
        <v>374</v>
      </c>
      <c r="D211" s="14">
        <v>1.0821000000000001E-2</v>
      </c>
      <c r="E211">
        <v>81.515000000000001</v>
      </c>
      <c r="F211" t="s">
        <v>351</v>
      </c>
      <c r="N211" s="14"/>
    </row>
    <row r="212" spans="1:14" x14ac:dyDescent="0.25">
      <c r="A212">
        <f t="shared" si="3"/>
        <v>9</v>
      </c>
      <c r="B212" t="s">
        <v>373</v>
      </c>
      <c r="C212" t="s">
        <v>374</v>
      </c>
      <c r="D212" s="14">
        <v>0.16204199999999999</v>
      </c>
      <c r="E212">
        <v>67.760999999999996</v>
      </c>
      <c r="F212" t="s">
        <v>351</v>
      </c>
      <c r="N212" s="14"/>
    </row>
    <row r="213" spans="1:14" x14ac:dyDescent="0.25">
      <c r="A213">
        <f t="shared" si="3"/>
        <v>10</v>
      </c>
      <c r="B213" t="s">
        <v>373</v>
      </c>
      <c r="C213" t="s">
        <v>374</v>
      </c>
      <c r="D213" s="14">
        <v>1.8223E-2</v>
      </c>
      <c r="E213">
        <v>35.939</v>
      </c>
      <c r="F213" t="s">
        <v>351</v>
      </c>
      <c r="N213" s="14"/>
    </row>
    <row r="214" spans="1:14" x14ac:dyDescent="0.25">
      <c r="A214">
        <f t="shared" si="3"/>
        <v>11</v>
      </c>
      <c r="B214" t="s">
        <v>373</v>
      </c>
      <c r="C214" t="s">
        <v>374</v>
      </c>
      <c r="D214" s="14">
        <v>0.10295899999999999</v>
      </c>
      <c r="E214">
        <v>24.584</v>
      </c>
      <c r="F214" t="s">
        <v>351</v>
      </c>
      <c r="N214" s="14"/>
    </row>
    <row r="215" spans="1:14" x14ac:dyDescent="0.25">
      <c r="A215">
        <f t="shared" si="3"/>
        <v>12</v>
      </c>
      <c r="B215" t="s">
        <v>373</v>
      </c>
      <c r="C215" t="s">
        <v>374</v>
      </c>
      <c r="D215" s="14">
        <v>0.16594400000000001</v>
      </c>
      <c r="E215">
        <v>22.798999999999999</v>
      </c>
      <c r="F215" t="s">
        <v>351</v>
      </c>
      <c r="N215" s="14"/>
    </row>
    <row r="216" spans="1:14" x14ac:dyDescent="0.25">
      <c r="A216">
        <f t="shared" si="3"/>
        <v>13</v>
      </c>
      <c r="B216" t="s">
        <v>373</v>
      </c>
      <c r="C216" t="s">
        <v>374</v>
      </c>
      <c r="D216" s="14">
        <v>0.103836</v>
      </c>
      <c r="E216">
        <v>20.416</v>
      </c>
      <c r="F216" t="s">
        <v>351</v>
      </c>
      <c r="N216" s="14"/>
    </row>
    <row r="217" spans="1:14" x14ac:dyDescent="0.25">
      <c r="A217">
        <f t="shared" si="3"/>
        <v>14</v>
      </c>
      <c r="B217" t="s">
        <v>373</v>
      </c>
      <c r="C217" t="s">
        <v>374</v>
      </c>
      <c r="D217" s="14">
        <v>0.28566799999999998</v>
      </c>
      <c r="E217">
        <v>16.975000000000001</v>
      </c>
      <c r="F217" t="s">
        <v>351</v>
      </c>
      <c r="N217" s="14"/>
    </row>
    <row r="218" spans="1:14" x14ac:dyDescent="0.25">
      <c r="A218">
        <f t="shared" si="3"/>
        <v>15</v>
      </c>
      <c r="B218" t="s">
        <v>373</v>
      </c>
      <c r="C218" t="s">
        <v>374</v>
      </c>
      <c r="D218" s="14">
        <v>0.235431</v>
      </c>
      <c r="E218">
        <v>16.434999999999999</v>
      </c>
      <c r="F218" t="s">
        <v>351</v>
      </c>
      <c r="N218" s="14"/>
    </row>
    <row r="219" spans="1:14" x14ac:dyDescent="0.25">
      <c r="A219">
        <f t="shared" si="3"/>
        <v>16</v>
      </c>
      <c r="B219" t="s">
        <v>373</v>
      </c>
      <c r="C219" t="s">
        <v>374</v>
      </c>
      <c r="D219" s="14">
        <v>0.26567400000000002</v>
      </c>
      <c r="E219">
        <v>15.269</v>
      </c>
      <c r="F219" t="s">
        <v>351</v>
      </c>
      <c r="N219" s="14"/>
    </row>
    <row r="220" spans="1:14" x14ac:dyDescent="0.25">
      <c r="A220">
        <f t="shared" si="3"/>
        <v>17</v>
      </c>
      <c r="B220" t="s">
        <v>373</v>
      </c>
      <c r="C220" t="s">
        <v>374</v>
      </c>
      <c r="D220" s="14">
        <v>0.34603</v>
      </c>
      <c r="E220">
        <v>13.686999999999999</v>
      </c>
      <c r="F220" t="s">
        <v>351</v>
      </c>
      <c r="N220" s="14"/>
    </row>
    <row r="221" spans="1:14" x14ac:dyDescent="0.25">
      <c r="A221">
        <f t="shared" si="3"/>
        <v>18</v>
      </c>
      <c r="B221" t="s">
        <v>373</v>
      </c>
      <c r="C221" t="s">
        <v>374</v>
      </c>
      <c r="D221" s="14">
        <v>0.30016700000000002</v>
      </c>
      <c r="E221">
        <v>13.352</v>
      </c>
      <c r="F221" t="s">
        <v>351</v>
      </c>
      <c r="N221" s="14"/>
    </row>
    <row r="222" spans="1:14" x14ac:dyDescent="0.25">
      <c r="A222">
        <f t="shared" si="3"/>
        <v>19</v>
      </c>
      <c r="B222" t="s">
        <v>373</v>
      </c>
      <c r="C222" t="s">
        <v>374</v>
      </c>
      <c r="D222" s="14">
        <v>0.27504800000000001</v>
      </c>
      <c r="E222">
        <v>12.808</v>
      </c>
      <c r="F222" t="s">
        <v>351</v>
      </c>
      <c r="N222" s="14"/>
    </row>
    <row r="223" spans="1:14" x14ac:dyDescent="0.25">
      <c r="A223">
        <f t="shared" si="3"/>
        <v>20</v>
      </c>
      <c r="B223" t="s">
        <v>373</v>
      </c>
      <c r="C223" t="s">
        <v>374</v>
      </c>
      <c r="D223" s="14">
        <v>0.39526800000000001</v>
      </c>
      <c r="E223">
        <v>12.654999999999999</v>
      </c>
      <c r="F223" t="s">
        <v>351</v>
      </c>
      <c r="N223" s="14"/>
    </row>
    <row r="224" spans="1:14" x14ac:dyDescent="0.25">
      <c r="A224">
        <f t="shared" si="3"/>
        <v>21</v>
      </c>
      <c r="B224" t="s">
        <v>373</v>
      </c>
      <c r="C224" t="s">
        <v>374</v>
      </c>
      <c r="D224" s="14">
        <v>0.21031500000000003</v>
      </c>
      <c r="E224">
        <v>12.612</v>
      </c>
      <c r="F224" t="s">
        <v>351</v>
      </c>
      <c r="N224" s="14"/>
    </row>
    <row r="225" spans="1:14" x14ac:dyDescent="0.25">
      <c r="A225">
        <f t="shared" si="3"/>
        <v>22</v>
      </c>
      <c r="B225" t="s">
        <v>373</v>
      </c>
      <c r="C225" t="s">
        <v>374</v>
      </c>
      <c r="D225" s="14">
        <v>0.14508099999999999</v>
      </c>
      <c r="E225">
        <v>12.416</v>
      </c>
      <c r="F225" t="s">
        <v>351</v>
      </c>
      <c r="N225" s="14"/>
    </row>
    <row r="226" spans="1:14" x14ac:dyDescent="0.25">
      <c r="A226">
        <f t="shared" si="3"/>
        <v>23</v>
      </c>
      <c r="B226" t="s">
        <v>373</v>
      </c>
      <c r="C226" t="s">
        <v>374</v>
      </c>
      <c r="D226" s="14">
        <v>0.31566300000000003</v>
      </c>
      <c r="E226">
        <v>12.256</v>
      </c>
      <c r="F226" t="s">
        <v>351</v>
      </c>
      <c r="N226" s="14"/>
    </row>
    <row r="227" spans="1:14" x14ac:dyDescent="0.25">
      <c r="A227">
        <f t="shared" ref="A227:A276" si="4">A226+1</f>
        <v>24</v>
      </c>
      <c r="B227" t="s">
        <v>373</v>
      </c>
      <c r="C227" t="s">
        <v>374</v>
      </c>
      <c r="D227" s="14">
        <v>0.32553599999999999</v>
      </c>
      <c r="E227">
        <v>12.118</v>
      </c>
      <c r="F227" t="s">
        <v>351</v>
      </c>
      <c r="N227" s="14"/>
    </row>
    <row r="228" spans="1:14" x14ac:dyDescent="0.25">
      <c r="A228">
        <f t="shared" si="4"/>
        <v>25</v>
      </c>
      <c r="B228" t="s">
        <v>373</v>
      </c>
      <c r="C228" t="s">
        <v>374</v>
      </c>
      <c r="D228" s="14">
        <v>0.28554600000000002</v>
      </c>
      <c r="E228">
        <v>11.85</v>
      </c>
      <c r="F228" t="s">
        <v>351</v>
      </c>
      <c r="N228" s="14"/>
    </row>
    <row r="229" spans="1:14" x14ac:dyDescent="0.25">
      <c r="A229">
        <f t="shared" si="4"/>
        <v>26</v>
      </c>
      <c r="B229" t="s">
        <v>373</v>
      </c>
      <c r="C229" t="s">
        <v>374</v>
      </c>
      <c r="D229" s="14">
        <v>0.27904800000000002</v>
      </c>
      <c r="E229">
        <v>10.962999999999999</v>
      </c>
      <c r="F229" t="s">
        <v>351</v>
      </c>
      <c r="N229" s="14"/>
    </row>
    <row r="230" spans="1:14" x14ac:dyDescent="0.25">
      <c r="A230">
        <f t="shared" si="4"/>
        <v>27</v>
      </c>
      <c r="B230" t="s">
        <v>373</v>
      </c>
      <c r="C230" t="s">
        <v>374</v>
      </c>
      <c r="D230" s="14">
        <v>0.26542700000000002</v>
      </c>
      <c r="E230">
        <v>10.76</v>
      </c>
      <c r="F230" t="s">
        <v>351</v>
      </c>
      <c r="N230" s="14"/>
    </row>
    <row r="231" spans="1:14" x14ac:dyDescent="0.25">
      <c r="A231">
        <f t="shared" si="4"/>
        <v>28</v>
      </c>
      <c r="B231" t="s">
        <v>373</v>
      </c>
      <c r="C231" t="s">
        <v>374</v>
      </c>
      <c r="D231" s="14">
        <v>0.29966900000000002</v>
      </c>
      <c r="E231">
        <v>10.481999999999999</v>
      </c>
      <c r="F231" t="s">
        <v>351</v>
      </c>
      <c r="N231" s="14"/>
    </row>
    <row r="232" spans="1:14" x14ac:dyDescent="0.25">
      <c r="A232">
        <f t="shared" si="4"/>
        <v>29</v>
      </c>
      <c r="B232" t="s">
        <v>373</v>
      </c>
      <c r="C232" t="s">
        <v>374</v>
      </c>
      <c r="D232" s="14">
        <v>0.34540700000000002</v>
      </c>
      <c r="E232">
        <v>10.407</v>
      </c>
      <c r="F232" t="s">
        <v>351</v>
      </c>
      <c r="N232" s="14"/>
    </row>
    <row r="233" spans="1:14" x14ac:dyDescent="0.25">
      <c r="A233">
        <f t="shared" si="4"/>
        <v>30</v>
      </c>
      <c r="B233" t="s">
        <v>373</v>
      </c>
      <c r="C233" t="s">
        <v>374</v>
      </c>
      <c r="D233" s="14">
        <v>0.30204399999999998</v>
      </c>
      <c r="E233">
        <v>9.0470000000000006</v>
      </c>
      <c r="F233" t="s">
        <v>351</v>
      </c>
      <c r="N233" s="14"/>
    </row>
    <row r="234" spans="1:14" x14ac:dyDescent="0.25">
      <c r="A234">
        <f t="shared" si="4"/>
        <v>31</v>
      </c>
      <c r="B234" t="s">
        <v>373</v>
      </c>
      <c r="C234" t="s">
        <v>374</v>
      </c>
      <c r="D234" s="14">
        <v>0.28892200000000001</v>
      </c>
      <c r="E234">
        <v>8.57</v>
      </c>
      <c r="F234" t="s">
        <v>351</v>
      </c>
      <c r="N234" s="14"/>
    </row>
    <row r="235" spans="1:14" x14ac:dyDescent="0.25">
      <c r="A235">
        <f t="shared" si="4"/>
        <v>32</v>
      </c>
      <c r="B235" t="s">
        <v>373</v>
      </c>
      <c r="C235" t="s">
        <v>374</v>
      </c>
      <c r="D235" s="14">
        <v>0.370527</v>
      </c>
      <c r="E235">
        <v>8.5589999999999993</v>
      </c>
      <c r="F235" t="s">
        <v>351</v>
      </c>
      <c r="N235" s="14"/>
    </row>
    <row r="236" spans="1:14" x14ac:dyDescent="0.25">
      <c r="A236">
        <f t="shared" si="4"/>
        <v>33</v>
      </c>
      <c r="B236" t="s">
        <v>373</v>
      </c>
      <c r="C236" t="s">
        <v>374</v>
      </c>
      <c r="D236" s="14">
        <v>0.340285</v>
      </c>
      <c r="E236">
        <v>8.2210000000000001</v>
      </c>
      <c r="F236" t="s">
        <v>351</v>
      </c>
      <c r="L236" s="18"/>
      <c r="M236" s="16"/>
      <c r="N236" s="72"/>
    </row>
    <row r="237" spans="1:14" x14ac:dyDescent="0.25">
      <c r="A237">
        <f t="shared" si="4"/>
        <v>34</v>
      </c>
      <c r="B237" t="s">
        <v>373</v>
      </c>
      <c r="C237" t="s">
        <v>374</v>
      </c>
      <c r="D237" s="14">
        <v>0.27979999999999999</v>
      </c>
      <c r="E237">
        <v>8.093</v>
      </c>
      <c r="F237" t="s">
        <v>351</v>
      </c>
      <c r="L237" s="18"/>
      <c r="M237" s="18"/>
      <c r="N237" s="72"/>
    </row>
    <row r="238" spans="1:14" x14ac:dyDescent="0.25">
      <c r="A238">
        <f t="shared" si="4"/>
        <v>35</v>
      </c>
      <c r="B238" t="s">
        <v>373</v>
      </c>
      <c r="C238" t="s">
        <v>374</v>
      </c>
      <c r="D238" s="14">
        <v>0.43101200000000001</v>
      </c>
      <c r="E238">
        <v>7.9359999999999999</v>
      </c>
      <c r="F238" t="s">
        <v>351</v>
      </c>
      <c r="L238" s="18"/>
      <c r="M238" s="18"/>
      <c r="N238" s="72"/>
    </row>
    <row r="239" spans="1:14" x14ac:dyDescent="0.25">
      <c r="A239">
        <f t="shared" si="4"/>
        <v>36</v>
      </c>
      <c r="B239" t="s">
        <v>373</v>
      </c>
      <c r="C239" t="s">
        <v>374</v>
      </c>
      <c r="D239" s="14">
        <v>0.32528899999999999</v>
      </c>
      <c r="E239">
        <v>7.8819999999999997</v>
      </c>
      <c r="F239" t="s">
        <v>351</v>
      </c>
      <c r="L239" s="17"/>
      <c r="M239" s="16"/>
      <c r="N239" s="72"/>
    </row>
    <row r="240" spans="1:14" x14ac:dyDescent="0.25">
      <c r="A240">
        <f t="shared" si="4"/>
        <v>37</v>
      </c>
      <c r="B240" t="s">
        <v>373</v>
      </c>
      <c r="C240" t="s">
        <v>374</v>
      </c>
      <c r="D240" s="14">
        <v>0.34553400000000006</v>
      </c>
      <c r="E240">
        <v>7.0590000000000002</v>
      </c>
      <c r="F240" t="s">
        <v>351</v>
      </c>
      <c r="L240" s="17"/>
      <c r="M240" s="16"/>
      <c r="N240" s="72"/>
    </row>
    <row r="241" spans="1:14" x14ac:dyDescent="0.25">
      <c r="A241">
        <f t="shared" si="4"/>
        <v>38</v>
      </c>
      <c r="B241" t="s">
        <v>373</v>
      </c>
      <c r="C241" t="s">
        <v>374</v>
      </c>
      <c r="D241" s="14">
        <v>0.29979600000000001</v>
      </c>
      <c r="E241">
        <v>6.7919999999999998</v>
      </c>
      <c r="F241" t="s">
        <v>351</v>
      </c>
      <c r="L241" s="18"/>
      <c r="M241" s="16"/>
      <c r="N241" s="72"/>
    </row>
    <row r="242" spans="1:14" x14ac:dyDescent="0.25">
      <c r="A242">
        <f t="shared" si="4"/>
        <v>39</v>
      </c>
      <c r="B242" t="s">
        <v>373</v>
      </c>
      <c r="C242" t="s">
        <v>374</v>
      </c>
      <c r="D242" s="14">
        <v>0.31429299999999999</v>
      </c>
      <c r="E242">
        <v>5.97</v>
      </c>
      <c r="F242" t="s">
        <v>351</v>
      </c>
      <c r="L242" s="18"/>
      <c r="M242" s="16"/>
      <c r="N242" s="72"/>
    </row>
    <row r="243" spans="1:14" x14ac:dyDescent="0.25">
      <c r="A243">
        <f t="shared" si="4"/>
        <v>40</v>
      </c>
      <c r="B243" t="s">
        <v>373</v>
      </c>
      <c r="C243" t="s">
        <v>374</v>
      </c>
      <c r="D243" s="14">
        <v>0.27505299999999999</v>
      </c>
      <c r="E243">
        <v>5.702</v>
      </c>
      <c r="F243" t="s">
        <v>351</v>
      </c>
      <c r="L243" s="18"/>
      <c r="M243" s="16"/>
      <c r="N243" s="72"/>
    </row>
    <row r="244" spans="1:14" x14ac:dyDescent="0.25">
      <c r="A244">
        <f t="shared" si="4"/>
        <v>41</v>
      </c>
      <c r="B244" t="s">
        <v>373</v>
      </c>
      <c r="C244" t="s">
        <v>374</v>
      </c>
      <c r="D244" s="14">
        <v>0.31766800000000001</v>
      </c>
      <c r="E244">
        <v>3.4409999999999998</v>
      </c>
      <c r="F244" t="s">
        <v>351</v>
      </c>
      <c r="L244" s="18"/>
      <c r="M244" s="16"/>
      <c r="N244" s="72"/>
    </row>
    <row r="245" spans="1:14" x14ac:dyDescent="0.25">
      <c r="A245">
        <f t="shared" si="4"/>
        <v>42</v>
      </c>
      <c r="B245" t="s">
        <v>373</v>
      </c>
      <c r="C245" t="s">
        <v>374</v>
      </c>
      <c r="D245" s="14">
        <v>0.2908</v>
      </c>
      <c r="E245">
        <v>3.3769999999999998</v>
      </c>
      <c r="F245" t="s">
        <v>351</v>
      </c>
      <c r="L245" s="18"/>
      <c r="M245" s="16"/>
      <c r="N245" s="72"/>
    </row>
    <row r="246" spans="1:14" x14ac:dyDescent="0.25">
      <c r="A246">
        <f t="shared" si="4"/>
        <v>43</v>
      </c>
      <c r="B246" t="s">
        <v>373</v>
      </c>
      <c r="C246" t="s">
        <v>374</v>
      </c>
      <c r="D246" s="14">
        <v>0.28030300000000002</v>
      </c>
      <c r="E246">
        <v>2.8319999999999999</v>
      </c>
      <c r="F246" t="s">
        <v>351</v>
      </c>
      <c r="L246" s="18"/>
      <c r="M246" s="16"/>
      <c r="N246" s="72"/>
    </row>
    <row r="247" spans="1:14" x14ac:dyDescent="0.25">
      <c r="A247">
        <f t="shared" si="4"/>
        <v>44</v>
      </c>
      <c r="B247" t="s">
        <v>373</v>
      </c>
      <c r="C247" t="s">
        <v>374</v>
      </c>
      <c r="D247" s="14">
        <v>0.43151499999999998</v>
      </c>
      <c r="E247">
        <v>2.6059999999999999</v>
      </c>
      <c r="F247" t="s">
        <v>351</v>
      </c>
      <c r="L247" s="18"/>
      <c r="M247" s="16"/>
      <c r="N247" s="72"/>
    </row>
    <row r="248" spans="1:14" x14ac:dyDescent="0.25">
      <c r="A248">
        <f t="shared" si="4"/>
        <v>45</v>
      </c>
      <c r="B248" t="s">
        <v>373</v>
      </c>
      <c r="C248" t="s">
        <v>374</v>
      </c>
      <c r="D248" s="14">
        <v>0.39402500000000007</v>
      </c>
      <c r="E248">
        <v>2.0640000000000001</v>
      </c>
      <c r="F248" t="s">
        <v>351</v>
      </c>
      <c r="L248" s="17"/>
      <c r="M248" s="16"/>
      <c r="N248" s="72"/>
    </row>
    <row r="249" spans="1:14" x14ac:dyDescent="0.25">
      <c r="A249">
        <f t="shared" si="4"/>
        <v>46</v>
      </c>
      <c r="B249" t="s">
        <v>373</v>
      </c>
      <c r="C249" t="s">
        <v>374</v>
      </c>
      <c r="D249" s="14">
        <v>0.290051</v>
      </c>
      <c r="E249">
        <v>1.7370000000000001</v>
      </c>
      <c r="F249" t="s">
        <v>351</v>
      </c>
      <c r="L249" s="16"/>
      <c r="M249" s="16"/>
      <c r="N249" s="72"/>
    </row>
    <row r="250" spans="1:14" x14ac:dyDescent="0.25">
      <c r="A250">
        <f t="shared" si="4"/>
        <v>47</v>
      </c>
      <c r="B250" t="s">
        <v>373</v>
      </c>
      <c r="C250" t="s">
        <v>374</v>
      </c>
      <c r="D250" s="14">
        <v>0.35028599999999999</v>
      </c>
      <c r="E250">
        <v>1.7290000000000001</v>
      </c>
      <c r="F250" t="s">
        <v>351</v>
      </c>
      <c r="L250" s="18"/>
      <c r="M250" s="16"/>
      <c r="N250" s="72"/>
    </row>
    <row r="251" spans="1:14" x14ac:dyDescent="0.25">
      <c r="A251">
        <f t="shared" si="4"/>
        <v>48</v>
      </c>
      <c r="B251" t="s">
        <v>373</v>
      </c>
      <c r="C251" t="s">
        <v>374</v>
      </c>
      <c r="D251" s="14">
        <v>0.40064899999999998</v>
      </c>
      <c r="E251">
        <v>1.722</v>
      </c>
      <c r="F251" t="s">
        <v>351</v>
      </c>
      <c r="L251" s="18"/>
      <c r="M251" s="16"/>
      <c r="N251" s="72"/>
    </row>
    <row r="252" spans="1:14" x14ac:dyDescent="0.25">
      <c r="A252">
        <f t="shared" si="4"/>
        <v>49</v>
      </c>
      <c r="B252" t="s">
        <v>373</v>
      </c>
      <c r="C252" t="s">
        <v>374</v>
      </c>
      <c r="D252" s="14">
        <v>0.41064700000000004</v>
      </c>
      <c r="E252">
        <v>1.242</v>
      </c>
      <c r="F252" t="s">
        <v>351</v>
      </c>
      <c r="L252" s="18"/>
      <c r="M252" s="16"/>
      <c r="N252" s="72"/>
    </row>
    <row r="253" spans="1:14" x14ac:dyDescent="0.25">
      <c r="A253">
        <f t="shared" si="4"/>
        <v>50</v>
      </c>
      <c r="B253" t="s">
        <v>373</v>
      </c>
      <c r="C253" t="s">
        <v>374</v>
      </c>
      <c r="D253" s="14">
        <v>0.48587799999999998</v>
      </c>
      <c r="E253">
        <v>1.095</v>
      </c>
      <c r="F253" t="s">
        <v>351</v>
      </c>
      <c r="N253" s="14"/>
    </row>
    <row r="254" spans="1:14" x14ac:dyDescent="0.25">
      <c r="A254">
        <f t="shared" si="4"/>
        <v>51</v>
      </c>
      <c r="B254" t="s">
        <v>373</v>
      </c>
      <c r="C254" t="s">
        <v>374</v>
      </c>
      <c r="D254" s="14">
        <v>0.37902999999999998</v>
      </c>
      <c r="E254">
        <v>0.7</v>
      </c>
      <c r="F254" t="s">
        <v>351</v>
      </c>
      <c r="N254" s="14"/>
    </row>
    <row r="255" spans="1:14" x14ac:dyDescent="0.25">
      <c r="A255">
        <v>1</v>
      </c>
      <c r="B255" t="s">
        <v>141</v>
      </c>
      <c r="C255" t="s">
        <v>455</v>
      </c>
      <c r="D255" s="14">
        <v>3.6363636363636397E-2</v>
      </c>
      <c r="E255">
        <v>214.9</v>
      </c>
      <c r="F255" s="16" t="s">
        <v>456</v>
      </c>
      <c r="N255" s="14"/>
    </row>
    <row r="256" spans="1:14" x14ac:dyDescent="0.25">
      <c r="A256">
        <f t="shared" si="4"/>
        <v>2</v>
      </c>
      <c r="B256" t="s">
        <v>141</v>
      </c>
      <c r="C256" t="s">
        <v>455</v>
      </c>
      <c r="D256" s="14">
        <v>1.2121212121212133E-2</v>
      </c>
      <c r="E256">
        <v>311.5</v>
      </c>
      <c r="F256" s="16" t="s">
        <v>456</v>
      </c>
      <c r="N256" s="14"/>
    </row>
    <row r="257" spans="1:14" x14ac:dyDescent="0.25">
      <c r="A257">
        <f t="shared" si="4"/>
        <v>3</v>
      </c>
      <c r="B257" t="s">
        <v>141</v>
      </c>
      <c r="C257" t="s">
        <v>455</v>
      </c>
      <c r="D257" s="14">
        <v>5.0000000000000001E-3</v>
      </c>
      <c r="E257" s="16">
        <v>320.10000000000002</v>
      </c>
      <c r="F257" s="16" t="s">
        <v>457</v>
      </c>
      <c r="N257" s="14"/>
    </row>
    <row r="258" spans="1:14" x14ac:dyDescent="0.25">
      <c r="A258">
        <f t="shared" si="4"/>
        <v>4</v>
      </c>
      <c r="B258" t="s">
        <v>141</v>
      </c>
      <c r="C258" t="s">
        <v>455</v>
      </c>
      <c r="D258" s="14">
        <v>1.8181818181818063E-2</v>
      </c>
      <c r="E258" s="16">
        <v>374</v>
      </c>
      <c r="F258" s="16" t="s">
        <v>457</v>
      </c>
      <c r="N258" s="14"/>
    </row>
    <row r="259" spans="1:14" x14ac:dyDescent="0.25">
      <c r="A259">
        <f t="shared" si="4"/>
        <v>5</v>
      </c>
      <c r="B259" t="s">
        <v>141</v>
      </c>
      <c r="C259" t="s">
        <v>455</v>
      </c>
      <c r="D259" s="14">
        <v>7.7000000000000002E-3</v>
      </c>
      <c r="E259" s="16">
        <v>340</v>
      </c>
      <c r="F259" s="16" t="s">
        <v>58</v>
      </c>
      <c r="N259" s="14"/>
    </row>
    <row r="260" spans="1:14" x14ac:dyDescent="0.25">
      <c r="A260">
        <f t="shared" si="4"/>
        <v>6</v>
      </c>
      <c r="B260" t="s">
        <v>141</v>
      </c>
      <c r="C260" t="s">
        <v>455</v>
      </c>
      <c r="D260" s="14">
        <v>1.7999999999999999E-2</v>
      </c>
      <c r="E260" s="18">
        <v>328.18985369351481</v>
      </c>
      <c r="F260" s="16" t="s">
        <v>458</v>
      </c>
      <c r="N260" s="14"/>
    </row>
    <row r="261" spans="1:14" x14ac:dyDescent="0.25">
      <c r="A261">
        <f t="shared" si="4"/>
        <v>7</v>
      </c>
      <c r="B261" t="s">
        <v>141</v>
      </c>
      <c r="C261" t="s">
        <v>455</v>
      </c>
      <c r="D261" s="14">
        <v>5.0000000000000001E-3</v>
      </c>
      <c r="E261" s="16">
        <v>505</v>
      </c>
      <c r="F261" s="16" t="s">
        <v>134</v>
      </c>
      <c r="N261" s="14"/>
    </row>
    <row r="262" spans="1:14" x14ac:dyDescent="0.25">
      <c r="A262">
        <v>1</v>
      </c>
      <c r="B262" t="s">
        <v>138</v>
      </c>
      <c r="C262" t="s">
        <v>460</v>
      </c>
      <c r="D262" s="72">
        <f>(2.88-2.81)/1.88</f>
        <v>3.7234042553191404E-2</v>
      </c>
      <c r="E262" s="18">
        <v>171.6791461548008</v>
      </c>
      <c r="F262" s="16" t="s">
        <v>110</v>
      </c>
      <c r="N262" s="14"/>
    </row>
    <row r="263" spans="1:14" x14ac:dyDescent="0.25">
      <c r="A263">
        <f t="shared" si="4"/>
        <v>2</v>
      </c>
      <c r="B263" t="s">
        <v>138</v>
      </c>
      <c r="C263" t="s">
        <v>460</v>
      </c>
      <c r="D263" s="72">
        <v>5.0761421319798121E-3</v>
      </c>
      <c r="E263" s="18">
        <v>292.06206896551726</v>
      </c>
      <c r="F263" s="18" t="s">
        <v>168</v>
      </c>
      <c r="N263" s="14"/>
    </row>
    <row r="264" spans="1:14" x14ac:dyDescent="0.25">
      <c r="A264">
        <f t="shared" si="4"/>
        <v>3</v>
      </c>
      <c r="B264" t="s">
        <v>138</v>
      </c>
      <c r="C264" t="s">
        <v>460</v>
      </c>
      <c r="D264" s="72">
        <v>1.0526315789473694E-2</v>
      </c>
      <c r="E264" s="18">
        <v>149.17241379310346</v>
      </c>
      <c r="F264" s="18" t="s">
        <v>167</v>
      </c>
      <c r="N264" s="14"/>
    </row>
    <row r="265" spans="1:14" x14ac:dyDescent="0.25">
      <c r="A265">
        <f t="shared" si="4"/>
        <v>4</v>
      </c>
      <c r="B265" t="s">
        <v>138</v>
      </c>
      <c r="C265" t="s">
        <v>460</v>
      </c>
      <c r="D265" s="72">
        <v>5.3191489361700999E-3</v>
      </c>
      <c r="E265" s="17">
        <v>368.86884816392944</v>
      </c>
      <c r="F265" s="16" t="s">
        <v>51</v>
      </c>
      <c r="N265" s="14"/>
    </row>
    <row r="266" spans="1:14" x14ac:dyDescent="0.25">
      <c r="A266">
        <f t="shared" si="4"/>
        <v>5</v>
      </c>
      <c r="B266" t="s">
        <v>138</v>
      </c>
      <c r="C266" t="s">
        <v>460</v>
      </c>
      <c r="D266" s="72">
        <v>3.1914893617021309E-2</v>
      </c>
      <c r="E266" s="17">
        <v>306.12667025193394</v>
      </c>
      <c r="F266" s="16" t="s">
        <v>51</v>
      </c>
      <c r="N266" s="14"/>
    </row>
    <row r="267" spans="1:14" x14ac:dyDescent="0.25">
      <c r="A267">
        <f t="shared" si="4"/>
        <v>6</v>
      </c>
      <c r="B267" t="s">
        <v>138</v>
      </c>
      <c r="C267" t="s">
        <v>460</v>
      </c>
      <c r="D267" s="72">
        <v>3.4700000000000002E-2</v>
      </c>
      <c r="E267" s="18">
        <v>147.6164867138267</v>
      </c>
      <c r="F267" s="16" t="s">
        <v>118</v>
      </c>
      <c r="N267" s="14"/>
    </row>
    <row r="268" spans="1:14" x14ac:dyDescent="0.25">
      <c r="A268">
        <f t="shared" si="4"/>
        <v>7</v>
      </c>
      <c r="B268" t="s">
        <v>138</v>
      </c>
      <c r="C268" t="s">
        <v>460</v>
      </c>
      <c r="D268" s="72">
        <v>3.5900000000000001E-2</v>
      </c>
      <c r="E268" s="18">
        <v>156.78649733173373</v>
      </c>
      <c r="F268" s="16" t="s">
        <v>118</v>
      </c>
      <c r="N268" s="14"/>
    </row>
    <row r="269" spans="1:14" x14ac:dyDescent="0.25">
      <c r="A269">
        <f t="shared" si="4"/>
        <v>8</v>
      </c>
      <c r="B269" t="s">
        <v>138</v>
      </c>
      <c r="C269" t="s">
        <v>460</v>
      </c>
      <c r="D269" s="72">
        <v>0.04</v>
      </c>
      <c r="E269" s="18">
        <v>130.44857209834663</v>
      </c>
      <c r="F269" s="16" t="s">
        <v>118</v>
      </c>
      <c r="N269" s="14"/>
    </row>
    <row r="270" spans="1:14" x14ac:dyDescent="0.25">
      <c r="A270">
        <f t="shared" si="4"/>
        <v>9</v>
      </c>
      <c r="B270" t="s">
        <v>138</v>
      </c>
      <c r="C270" t="s">
        <v>460</v>
      </c>
      <c r="D270" s="72">
        <v>0.04</v>
      </c>
      <c r="E270" s="18">
        <v>147.34069692080695</v>
      </c>
      <c r="F270" s="16" t="s">
        <v>118</v>
      </c>
      <c r="N270" s="14"/>
    </row>
    <row r="271" spans="1:14" x14ac:dyDescent="0.25">
      <c r="A271">
        <f t="shared" si="4"/>
        <v>10</v>
      </c>
      <c r="B271" t="s">
        <v>138</v>
      </c>
      <c r="C271" t="s">
        <v>460</v>
      </c>
      <c r="D271" s="72">
        <v>0.04</v>
      </c>
      <c r="E271" s="18">
        <v>157.54491926253809</v>
      </c>
      <c r="F271" s="16" t="s">
        <v>118</v>
      </c>
      <c r="N271" s="14"/>
    </row>
    <row r="272" spans="1:14" x14ac:dyDescent="0.25">
      <c r="A272">
        <f t="shared" si="4"/>
        <v>11</v>
      </c>
      <c r="B272" t="s">
        <v>138</v>
      </c>
      <c r="C272" t="s">
        <v>460</v>
      </c>
      <c r="D272" s="72">
        <v>4.4999999999999998E-2</v>
      </c>
      <c r="E272" s="18">
        <v>146.51332754174766</v>
      </c>
      <c r="F272" s="16" t="s">
        <v>118</v>
      </c>
      <c r="N272" s="14"/>
    </row>
    <row r="273" spans="1:14" x14ac:dyDescent="0.25">
      <c r="A273">
        <f t="shared" si="4"/>
        <v>12</v>
      </c>
      <c r="B273" t="s">
        <v>138</v>
      </c>
      <c r="C273" t="s">
        <v>460</v>
      </c>
      <c r="D273" s="72">
        <v>4.4999999999999998E-2</v>
      </c>
      <c r="E273" s="18">
        <v>153.8217570567713</v>
      </c>
      <c r="F273" s="16" t="s">
        <v>118</v>
      </c>
      <c r="N273" s="14"/>
    </row>
    <row r="274" spans="1:14" x14ac:dyDescent="0.25">
      <c r="A274">
        <f t="shared" si="4"/>
        <v>13</v>
      </c>
      <c r="B274" t="s">
        <v>138</v>
      </c>
      <c r="C274" t="s">
        <v>460</v>
      </c>
      <c r="D274" s="72">
        <v>5.2400000000000002E-2</v>
      </c>
      <c r="E274" s="18">
        <v>142.92806023249079</v>
      </c>
      <c r="F274" s="16" t="s">
        <v>118</v>
      </c>
      <c r="N274" s="14"/>
    </row>
    <row r="275" spans="1:14" x14ac:dyDescent="0.25">
      <c r="A275">
        <f t="shared" si="4"/>
        <v>14</v>
      </c>
      <c r="B275" t="s">
        <v>138</v>
      </c>
      <c r="C275" t="s">
        <v>460</v>
      </c>
      <c r="D275" s="72">
        <v>5.3499999999999999E-2</v>
      </c>
      <c r="E275" s="18">
        <v>150.3743846440243</v>
      </c>
      <c r="F275" s="16" t="s">
        <v>118</v>
      </c>
      <c r="N275" s="14"/>
    </row>
    <row r="276" spans="1:14" x14ac:dyDescent="0.25">
      <c r="A276">
        <f t="shared" si="4"/>
        <v>15</v>
      </c>
      <c r="B276" t="s">
        <v>138</v>
      </c>
      <c r="C276" t="s">
        <v>460</v>
      </c>
      <c r="D276" s="72">
        <v>1.4E-2</v>
      </c>
      <c r="E276" s="17">
        <v>111.51</v>
      </c>
      <c r="F276" s="16" t="s">
        <v>61</v>
      </c>
      <c r="N276" s="14"/>
    </row>
    <row r="277" spans="1:14" x14ac:dyDescent="0.25">
      <c r="A277">
        <v>1</v>
      </c>
      <c r="B277" t="s">
        <v>299</v>
      </c>
      <c r="C277" t="s">
        <v>463</v>
      </c>
      <c r="D277" s="14">
        <v>1.9699999999999999E-2</v>
      </c>
      <c r="E277" s="18">
        <v>554</v>
      </c>
      <c r="F277" s="16" t="s">
        <v>288</v>
      </c>
      <c r="N277" s="14"/>
    </row>
    <row r="278" spans="1:14" x14ac:dyDescent="0.25">
      <c r="N278" s="14"/>
    </row>
    <row r="279" spans="1:14" x14ac:dyDescent="0.25">
      <c r="N279" s="14"/>
    </row>
    <row r="280" spans="1:14" x14ac:dyDescent="0.25">
      <c r="N280" s="14"/>
    </row>
    <row r="281" spans="1:14" x14ac:dyDescent="0.25">
      <c r="N281" s="14"/>
    </row>
    <row r="282" spans="1:14" x14ac:dyDescent="0.25">
      <c r="N282" s="14"/>
    </row>
    <row r="283" spans="1:14" x14ac:dyDescent="0.25">
      <c r="N283" s="14"/>
    </row>
    <row r="284" spans="1:14" x14ac:dyDescent="0.25">
      <c r="N284" s="14"/>
    </row>
    <row r="285" spans="1:14" x14ac:dyDescent="0.25">
      <c r="N285" s="14"/>
    </row>
    <row r="286" spans="1:14" x14ac:dyDescent="0.25">
      <c r="N286" s="14"/>
    </row>
    <row r="287" spans="1:14" x14ac:dyDescent="0.25">
      <c r="N287" s="14"/>
    </row>
    <row r="288" spans="1:14" x14ac:dyDescent="0.25">
      <c r="N288" s="14"/>
    </row>
    <row r="289" spans="14:14" x14ac:dyDescent="0.25">
      <c r="N289" s="14"/>
    </row>
    <row r="290" spans="14:14" x14ac:dyDescent="0.25">
      <c r="N290" s="14"/>
    </row>
    <row r="291" spans="14:14" x14ac:dyDescent="0.25">
      <c r="N291" s="14"/>
    </row>
    <row r="292" spans="14:14" x14ac:dyDescent="0.25">
      <c r="N292" s="14"/>
    </row>
    <row r="293" spans="14:14" x14ac:dyDescent="0.25">
      <c r="N293" s="14"/>
    </row>
    <row r="294" spans="14:14" x14ac:dyDescent="0.25">
      <c r="N294" s="14"/>
    </row>
    <row r="295" spans="14:14" x14ac:dyDescent="0.25">
      <c r="N295" s="14"/>
    </row>
    <row r="296" spans="14:14" x14ac:dyDescent="0.25">
      <c r="N296" s="14"/>
    </row>
    <row r="297" spans="14:14" x14ac:dyDescent="0.25">
      <c r="N297" s="14"/>
    </row>
    <row r="298" spans="14:14" x14ac:dyDescent="0.25">
      <c r="N298" s="14"/>
    </row>
    <row r="299" spans="14:14" x14ac:dyDescent="0.25">
      <c r="N299" s="14"/>
    </row>
    <row r="300" spans="14:14" x14ac:dyDescent="0.25">
      <c r="N300" s="14"/>
    </row>
    <row r="301" spans="14:14" x14ac:dyDescent="0.25">
      <c r="N301" s="14"/>
    </row>
    <row r="302" spans="14:14" x14ac:dyDescent="0.25">
      <c r="N302" s="14"/>
    </row>
    <row r="303" spans="14:14" x14ac:dyDescent="0.25">
      <c r="N303" s="14"/>
    </row>
    <row r="304" spans="14:14" x14ac:dyDescent="0.25">
      <c r="N304" s="14"/>
    </row>
    <row r="305" spans="14:14" x14ac:dyDescent="0.25">
      <c r="N305" s="14"/>
    </row>
    <row r="306" spans="14:14" x14ac:dyDescent="0.25">
      <c r="N306" s="14"/>
    </row>
    <row r="307" spans="14:14" x14ac:dyDescent="0.25">
      <c r="N307" s="14"/>
    </row>
    <row r="308" spans="14:14" x14ac:dyDescent="0.25">
      <c r="N308" s="14"/>
    </row>
    <row r="309" spans="14:14" x14ac:dyDescent="0.25">
      <c r="N309" s="14"/>
    </row>
    <row r="310" spans="14:14" x14ac:dyDescent="0.25">
      <c r="N310" s="14"/>
    </row>
    <row r="311" spans="14:14" x14ac:dyDescent="0.25">
      <c r="N311" s="14"/>
    </row>
    <row r="312" spans="14:14" x14ac:dyDescent="0.25">
      <c r="N312" s="14"/>
    </row>
    <row r="313" spans="14:14" x14ac:dyDescent="0.25">
      <c r="N313" s="14"/>
    </row>
    <row r="314" spans="14:14" x14ac:dyDescent="0.25">
      <c r="N314" s="14"/>
    </row>
    <row r="315" spans="14:14" x14ac:dyDescent="0.25">
      <c r="N315" s="14"/>
    </row>
    <row r="316" spans="14:14" x14ac:dyDescent="0.25">
      <c r="N316" s="14"/>
    </row>
    <row r="317" spans="14:14" x14ac:dyDescent="0.25">
      <c r="N317" s="14"/>
    </row>
    <row r="318" spans="14:14" x14ac:dyDescent="0.25">
      <c r="N318" s="14"/>
    </row>
    <row r="319" spans="14:14" x14ac:dyDescent="0.25">
      <c r="N319" s="14"/>
    </row>
    <row r="320" spans="14:14" x14ac:dyDescent="0.25">
      <c r="N320" s="14"/>
    </row>
    <row r="321" spans="14:14" x14ac:dyDescent="0.25">
      <c r="N321" s="14"/>
    </row>
    <row r="322" spans="14:14" x14ac:dyDescent="0.25">
      <c r="N322" s="14"/>
    </row>
    <row r="323" spans="14:14" x14ac:dyDescent="0.25">
      <c r="N323" s="14"/>
    </row>
    <row r="324" spans="14:14" x14ac:dyDescent="0.25">
      <c r="N324" s="14"/>
    </row>
    <row r="325" spans="14:14" x14ac:dyDescent="0.25">
      <c r="N325" s="14"/>
    </row>
    <row r="326" spans="14:14" x14ac:dyDescent="0.25">
      <c r="N326" s="14"/>
    </row>
    <row r="327" spans="14:14" x14ac:dyDescent="0.25">
      <c r="N327" s="14"/>
    </row>
    <row r="328" spans="14:14" x14ac:dyDescent="0.25">
      <c r="N328" s="14"/>
    </row>
    <row r="329" spans="14:14" x14ac:dyDescent="0.25">
      <c r="N329" s="14"/>
    </row>
    <row r="330" spans="14:14" x14ac:dyDescent="0.25">
      <c r="N330" s="14"/>
    </row>
    <row r="331" spans="14:14" x14ac:dyDescent="0.25">
      <c r="N331" s="14"/>
    </row>
    <row r="332" spans="14:14" x14ac:dyDescent="0.25">
      <c r="N332" s="14"/>
    </row>
    <row r="333" spans="14:14" x14ac:dyDescent="0.25">
      <c r="N333" s="14"/>
    </row>
    <row r="334" spans="14:14" x14ac:dyDescent="0.25">
      <c r="N334" s="14"/>
    </row>
    <row r="335" spans="14:14" x14ac:dyDescent="0.25">
      <c r="N335" s="14"/>
    </row>
    <row r="336" spans="14:14" x14ac:dyDescent="0.25">
      <c r="N336" s="14"/>
    </row>
    <row r="337" spans="14:14" x14ac:dyDescent="0.25">
      <c r="N337" s="14"/>
    </row>
    <row r="338" spans="14:14" x14ac:dyDescent="0.25">
      <c r="N338" s="14"/>
    </row>
    <row r="339" spans="14:14" x14ac:dyDescent="0.25">
      <c r="N339" s="14"/>
    </row>
    <row r="340" spans="14:14" x14ac:dyDescent="0.25">
      <c r="N340" s="14"/>
    </row>
  </sheetData>
  <sortState xmlns:xlrd2="http://schemas.microsoft.com/office/spreadsheetml/2017/richdata2" ref="A174:F203">
    <sortCondition ref="D174:D203"/>
  </sortState>
  <phoneticPr fontId="3" type="noConversion"/>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9F8F-B991-4414-B52E-0D3F2934C88C}">
  <dimension ref="A1:T541"/>
  <sheetViews>
    <sheetView topLeftCell="H1" workbookViewId="0">
      <selection activeCell="R1" sqref="R1"/>
    </sheetView>
  </sheetViews>
  <sheetFormatPr defaultRowHeight="15" x14ac:dyDescent="0.25"/>
  <cols>
    <col min="1" max="1" width="12.140625" bestFit="1" customWidth="1"/>
    <col min="3" max="3" width="10" bestFit="1" customWidth="1"/>
    <col min="4" max="4" width="12.140625" bestFit="1" customWidth="1"/>
    <col min="7" max="7" width="12.140625" bestFit="1" customWidth="1"/>
    <col min="11" max="11" width="12.140625" bestFit="1" customWidth="1"/>
    <col min="15" max="15" width="12.140625" bestFit="1" customWidth="1"/>
    <col min="18" max="18" width="28.42578125" bestFit="1" customWidth="1"/>
  </cols>
  <sheetData>
    <row r="1" spans="1:16" x14ac:dyDescent="0.25">
      <c r="A1" t="s">
        <v>419</v>
      </c>
      <c r="D1" t="s">
        <v>420</v>
      </c>
      <c r="G1" t="s">
        <v>421</v>
      </c>
      <c r="K1" t="s">
        <v>422</v>
      </c>
      <c r="O1" t="s">
        <v>428</v>
      </c>
    </row>
    <row r="2" spans="1:16" x14ac:dyDescent="0.25">
      <c r="A2" t="s">
        <v>423</v>
      </c>
      <c r="D2" s="2" t="s">
        <v>298</v>
      </c>
      <c r="G2" s="2" t="s">
        <v>298</v>
      </c>
      <c r="K2" s="2" t="s">
        <v>298</v>
      </c>
      <c r="O2" s="2" t="s">
        <v>298</v>
      </c>
    </row>
    <row r="3" spans="1:16" x14ac:dyDescent="0.25">
      <c r="A3" t="s">
        <v>424</v>
      </c>
      <c r="B3" t="s">
        <v>162</v>
      </c>
      <c r="D3" t="s">
        <v>424</v>
      </c>
      <c r="E3" t="s">
        <v>162</v>
      </c>
      <c r="G3" t="s">
        <v>424</v>
      </c>
      <c r="H3" t="s">
        <v>162</v>
      </c>
      <c r="K3" t="s">
        <v>424</v>
      </c>
      <c r="L3" t="s">
        <v>162</v>
      </c>
      <c r="O3" t="s">
        <v>424</v>
      </c>
      <c r="P3" t="s">
        <v>162</v>
      </c>
    </row>
    <row r="4" spans="1:16" x14ac:dyDescent="0.25">
      <c r="A4">
        <v>0</v>
      </c>
      <c r="B4">
        <v>0</v>
      </c>
      <c r="D4">
        <v>0</v>
      </c>
      <c r="E4">
        <v>0</v>
      </c>
      <c r="G4">
        <v>0</v>
      </c>
      <c r="H4">
        <v>0</v>
      </c>
      <c r="K4">
        <v>0</v>
      </c>
      <c r="L4">
        <v>0</v>
      </c>
      <c r="O4">
        <v>5.4000000000000003E-3</v>
      </c>
      <c r="P4">
        <v>0</v>
      </c>
    </row>
    <row r="5" spans="1:16" x14ac:dyDescent="0.25">
      <c r="A5">
        <v>0.42028399999999999</v>
      </c>
      <c r="B5">
        <v>17.450610000000001</v>
      </c>
      <c r="D5">
        <v>5.33E-2</v>
      </c>
      <c r="E5">
        <v>1</v>
      </c>
      <c r="G5">
        <v>0.1166</v>
      </c>
      <c r="H5">
        <v>1.1519999999999999</v>
      </c>
      <c r="K5">
        <v>0.1139</v>
      </c>
      <c r="L5">
        <v>0.60099999999999998</v>
      </c>
      <c r="O5">
        <v>0.14649999999999999</v>
      </c>
      <c r="P5">
        <v>0.2</v>
      </c>
    </row>
    <row r="6" spans="1:16" x14ac:dyDescent="0.25">
      <c r="A6">
        <v>0.44325300000000001</v>
      </c>
      <c r="B6">
        <v>18.24662</v>
      </c>
      <c r="D6">
        <v>0.11495</v>
      </c>
      <c r="E6">
        <v>3</v>
      </c>
      <c r="G6">
        <v>0.1817</v>
      </c>
      <c r="H6">
        <v>1.7279999999999998</v>
      </c>
      <c r="K6">
        <v>0.20069999999999999</v>
      </c>
      <c r="L6">
        <v>1.1020000000000001</v>
      </c>
      <c r="O6">
        <v>0.27389999999999998</v>
      </c>
      <c r="P6">
        <v>0.4</v>
      </c>
    </row>
    <row r="7" spans="1:16" x14ac:dyDescent="0.25">
      <c r="A7">
        <v>0.468748</v>
      </c>
      <c r="B7">
        <v>19.47279</v>
      </c>
      <c r="D7">
        <v>0.16991999999999999</v>
      </c>
      <c r="E7">
        <v>5</v>
      </c>
      <c r="G7">
        <v>0.23050000000000001</v>
      </c>
      <c r="H7">
        <v>2.3039999999999998</v>
      </c>
      <c r="K7">
        <v>0.30380000000000001</v>
      </c>
      <c r="L7">
        <v>2.0510000000000002</v>
      </c>
      <c r="O7">
        <v>0.43659999999999999</v>
      </c>
      <c r="P7">
        <v>0.7</v>
      </c>
    </row>
    <row r="8" spans="1:16" x14ac:dyDescent="0.25">
      <c r="A8">
        <v>0.49512699999999998</v>
      </c>
      <c r="B8">
        <v>20.486419999999999</v>
      </c>
      <c r="D8">
        <v>0.23823</v>
      </c>
      <c r="E8">
        <v>7.5</v>
      </c>
      <c r="G8">
        <v>0.29830000000000001</v>
      </c>
      <c r="H8">
        <v>3.1059999999999999</v>
      </c>
      <c r="K8">
        <v>0.4909</v>
      </c>
      <c r="L8">
        <v>3</v>
      </c>
      <c r="O8">
        <v>0.58579999999999999</v>
      </c>
      <c r="P8">
        <v>1</v>
      </c>
    </row>
    <row r="9" spans="1:16" x14ac:dyDescent="0.25">
      <c r="A9">
        <v>0.51600699999999999</v>
      </c>
      <c r="B9">
        <v>21.658080000000002</v>
      </c>
      <c r="D9">
        <v>0.39317000000000002</v>
      </c>
      <c r="E9">
        <v>13.5</v>
      </c>
      <c r="G9">
        <v>0.36609999999999998</v>
      </c>
      <c r="H9">
        <v>4.157</v>
      </c>
      <c r="K9">
        <v>0.63190000000000002</v>
      </c>
      <c r="L9">
        <v>4.4589999999999996</v>
      </c>
      <c r="O9">
        <v>0.80010000000000003</v>
      </c>
      <c r="P9">
        <v>1.4</v>
      </c>
    </row>
    <row r="10" spans="1:16" x14ac:dyDescent="0.25">
      <c r="A10">
        <v>0.54103499999999993</v>
      </c>
      <c r="B10">
        <v>22.656790000000001</v>
      </c>
      <c r="D10">
        <v>0.50478000000000001</v>
      </c>
      <c r="E10">
        <v>18</v>
      </c>
      <c r="G10">
        <v>0.43940000000000001</v>
      </c>
      <c r="H10">
        <v>5.56</v>
      </c>
      <c r="K10">
        <v>0.81630000000000003</v>
      </c>
      <c r="L10">
        <v>6.2119999999999997</v>
      </c>
      <c r="O10">
        <v>0.94650000000000001</v>
      </c>
      <c r="P10">
        <v>1.75</v>
      </c>
    </row>
    <row r="11" spans="1:16" x14ac:dyDescent="0.25">
      <c r="A11">
        <v>0.56770399999999999</v>
      </c>
      <c r="B11">
        <v>23.74962</v>
      </c>
      <c r="D11">
        <v>0.64971999999999996</v>
      </c>
      <c r="E11">
        <v>23.541</v>
      </c>
      <c r="G11">
        <v>0.52890000000000004</v>
      </c>
      <c r="H11">
        <v>7.1120000000000001</v>
      </c>
      <c r="K11">
        <v>0.99539999999999995</v>
      </c>
      <c r="L11">
        <v>7.7649999999999997</v>
      </c>
      <c r="O11">
        <v>1.0793999999999999</v>
      </c>
      <c r="P11">
        <v>2.0070000000000001</v>
      </c>
    </row>
    <row r="12" spans="1:16" x14ac:dyDescent="0.25">
      <c r="A12">
        <v>0.59087599999999996</v>
      </c>
      <c r="B12">
        <v>24.896550000000001</v>
      </c>
      <c r="D12">
        <v>0.76966000000000001</v>
      </c>
      <c r="E12">
        <v>28.181999999999999</v>
      </c>
      <c r="G12">
        <v>0.63190000000000002</v>
      </c>
      <c r="H12">
        <v>8.5640000000000001</v>
      </c>
      <c r="K12">
        <v>1.1527000000000001</v>
      </c>
      <c r="L12">
        <v>9.468</v>
      </c>
      <c r="O12">
        <v>1.1879</v>
      </c>
      <c r="P12">
        <v>2.25</v>
      </c>
    </row>
    <row r="13" spans="1:16" x14ac:dyDescent="0.25">
      <c r="A13">
        <v>0.61373699999999998</v>
      </c>
      <c r="B13">
        <v>25.900289999999998</v>
      </c>
      <c r="D13">
        <v>0.85462000000000005</v>
      </c>
      <c r="E13">
        <v>32.064</v>
      </c>
      <c r="G13">
        <v>0.75939999999999996</v>
      </c>
      <c r="H13">
        <v>11.018000000000001</v>
      </c>
      <c r="K13">
        <v>1.2909999999999999</v>
      </c>
      <c r="L13">
        <v>10.82</v>
      </c>
      <c r="O13">
        <v>1.3181</v>
      </c>
      <c r="P13">
        <v>2.5937280000000005</v>
      </c>
    </row>
    <row r="14" spans="1:16" x14ac:dyDescent="0.25">
      <c r="A14">
        <v>0.63831700000000002</v>
      </c>
      <c r="B14">
        <v>27.146159999999998</v>
      </c>
      <c r="D14">
        <v>0.94789999999999996</v>
      </c>
      <c r="E14">
        <v>36</v>
      </c>
      <c r="G14">
        <v>0.91400000000000003</v>
      </c>
      <c r="H14">
        <v>13.973000000000001</v>
      </c>
      <c r="K14">
        <v>1.4076</v>
      </c>
      <c r="L14">
        <v>11.972</v>
      </c>
      <c r="O14">
        <v>1.4673</v>
      </c>
      <c r="P14">
        <v>2.9876160000000005</v>
      </c>
    </row>
    <row r="15" spans="1:16" x14ac:dyDescent="0.25">
      <c r="A15">
        <v>0.66451700000000002</v>
      </c>
      <c r="B15">
        <v>28.268550000000001</v>
      </c>
      <c r="D15">
        <v>1.1177999999999999</v>
      </c>
      <c r="E15">
        <v>43</v>
      </c>
      <c r="G15">
        <v>1.0875999999999999</v>
      </c>
      <c r="H15">
        <v>17.329000000000001</v>
      </c>
      <c r="K15">
        <v>1.5161</v>
      </c>
      <c r="L15">
        <v>13.224</v>
      </c>
      <c r="O15">
        <v>1.6083000000000001</v>
      </c>
      <c r="P15">
        <v>3.3598560000000006</v>
      </c>
    </row>
    <row r="16" spans="1:16" x14ac:dyDescent="0.25">
      <c r="A16">
        <v>0.68839800000000007</v>
      </c>
      <c r="B16">
        <v>29.28697</v>
      </c>
      <c r="D16">
        <v>1.2594000000000001</v>
      </c>
      <c r="E16">
        <v>49.23040000000001</v>
      </c>
      <c r="G16">
        <v>1.3262</v>
      </c>
      <c r="H16">
        <v>22.135999999999999</v>
      </c>
      <c r="K16">
        <v>1.6544000000000001</v>
      </c>
      <c r="L16">
        <v>14.877000000000001</v>
      </c>
      <c r="O16">
        <v>1.7493000000000001</v>
      </c>
      <c r="P16">
        <v>3.7320960000000007</v>
      </c>
    </row>
    <row r="17" spans="1:16" x14ac:dyDescent="0.25">
      <c r="A17">
        <v>0.71343600000000007</v>
      </c>
      <c r="B17">
        <v>29.924890000000001</v>
      </c>
      <c r="D17">
        <v>1.35436</v>
      </c>
      <c r="E17">
        <v>53.408640000000005</v>
      </c>
      <c r="G17">
        <v>1.6788000000000001</v>
      </c>
      <c r="H17">
        <v>29.849</v>
      </c>
      <c r="K17">
        <v>1.7737000000000001</v>
      </c>
      <c r="L17">
        <v>16.53</v>
      </c>
      <c r="O17">
        <v>1.8658999999999999</v>
      </c>
      <c r="P17">
        <v>4.0399200000000004</v>
      </c>
    </row>
    <row r="18" spans="1:16" x14ac:dyDescent="0.25">
      <c r="A18">
        <v>0.73704499999999995</v>
      </c>
      <c r="B18">
        <v>31.512049999999999</v>
      </c>
      <c r="D18">
        <v>1.3959900000000001</v>
      </c>
      <c r="E18">
        <v>55.24036000000001</v>
      </c>
      <c r="G18">
        <v>1.9717</v>
      </c>
      <c r="H18">
        <v>37.409999999999997</v>
      </c>
      <c r="K18">
        <v>1.8794999999999999</v>
      </c>
      <c r="L18">
        <v>18.332999999999998</v>
      </c>
      <c r="O18">
        <v>1.9743999999999999</v>
      </c>
      <c r="P18">
        <v>4.3263600000000002</v>
      </c>
    </row>
    <row r="19" spans="1:16" x14ac:dyDescent="0.25">
      <c r="A19">
        <v>0.75812500000000005</v>
      </c>
      <c r="B19">
        <v>32.664000000000001</v>
      </c>
      <c r="D19">
        <v>1.4793000000000001</v>
      </c>
      <c r="E19">
        <v>58.906000000000006</v>
      </c>
      <c r="G19">
        <v>2.3026</v>
      </c>
      <c r="H19">
        <v>46.013399999999997</v>
      </c>
      <c r="K19">
        <v>2.0205000000000002</v>
      </c>
      <c r="L19">
        <v>20.335999999999999</v>
      </c>
      <c r="O19">
        <v>2.0748000000000002</v>
      </c>
      <c r="P19">
        <v>4.5914160000000006</v>
      </c>
    </row>
    <row r="20" spans="1:16" x14ac:dyDescent="0.25">
      <c r="A20">
        <v>0.77943399999999996</v>
      </c>
      <c r="B20">
        <v>33.761659999999999</v>
      </c>
      <c r="D20">
        <v>1.5392699999999999</v>
      </c>
      <c r="E20">
        <v>61.54468</v>
      </c>
      <c r="G20">
        <v>2.6225999999999998</v>
      </c>
      <c r="H20">
        <v>54.333399999999997</v>
      </c>
      <c r="K20">
        <v>2.1859999999999999</v>
      </c>
      <c r="L20">
        <v>22.84</v>
      </c>
      <c r="O20">
        <v>2.1859999999999999</v>
      </c>
      <c r="P20">
        <v>4.8849840000000002</v>
      </c>
    </row>
    <row r="21" spans="1:16" x14ac:dyDescent="0.25">
      <c r="A21">
        <v>0.80173800000000006</v>
      </c>
      <c r="B21">
        <v>34.814660000000003</v>
      </c>
      <c r="D21">
        <v>1.5992299999999999</v>
      </c>
      <c r="E21">
        <v>64.182919999999996</v>
      </c>
      <c r="G21">
        <v>2.9182000000000001</v>
      </c>
      <c r="H21">
        <v>62.019000000000005</v>
      </c>
      <c r="K21">
        <v>2.3622999999999998</v>
      </c>
      <c r="L21">
        <v>26.146000000000001</v>
      </c>
      <c r="O21">
        <v>2.3079999999999998</v>
      </c>
      <c r="P21">
        <v>5.2070639999999999</v>
      </c>
    </row>
    <row r="22" spans="1:16" x14ac:dyDescent="0.25">
      <c r="A22">
        <v>0.82229999999999992</v>
      </c>
      <c r="B22">
        <v>35.872700000000002</v>
      </c>
      <c r="D22">
        <v>1.64588</v>
      </c>
      <c r="E22">
        <v>66.235519999999994</v>
      </c>
      <c r="G22">
        <v>3.3007</v>
      </c>
      <c r="H22">
        <v>71.963999999999999</v>
      </c>
      <c r="K22">
        <v>2.5520999999999998</v>
      </c>
      <c r="L22">
        <v>29.201000000000001</v>
      </c>
      <c r="O22">
        <v>2.4300999999999999</v>
      </c>
      <c r="P22">
        <v>5.5294080000000001</v>
      </c>
    </row>
    <row r="23" spans="1:16" x14ac:dyDescent="0.25">
      <c r="A23">
        <v>0.84382100000000004</v>
      </c>
      <c r="B23">
        <v>36.950650000000003</v>
      </c>
      <c r="D23">
        <v>1.69418</v>
      </c>
      <c r="E23">
        <v>68.360720000000001</v>
      </c>
      <c r="G23">
        <v>3.6044</v>
      </c>
      <c r="H23">
        <v>79.860200000000006</v>
      </c>
      <c r="K23">
        <v>2.7934999999999999</v>
      </c>
      <c r="L23">
        <v>33.3048</v>
      </c>
      <c r="O23">
        <v>2.5874000000000001</v>
      </c>
      <c r="P23">
        <v>5.9446800000000009</v>
      </c>
    </row>
    <row r="24" spans="1:16" x14ac:dyDescent="0.25">
      <c r="A24">
        <v>0.86587099999999995</v>
      </c>
      <c r="B24">
        <v>38.176810000000003</v>
      </c>
      <c r="D24">
        <v>1.7658</v>
      </c>
      <c r="E24">
        <v>71.512</v>
      </c>
      <c r="G24">
        <v>3.8837999999999999</v>
      </c>
      <c r="H24">
        <v>87.124600000000001</v>
      </c>
      <c r="K24">
        <v>2.9752000000000001</v>
      </c>
      <c r="L24">
        <v>36.393700000000003</v>
      </c>
      <c r="O24">
        <v>2.7364999999999999</v>
      </c>
      <c r="P24">
        <v>6.3383039999999999</v>
      </c>
    </row>
    <row r="25" spans="1:16" x14ac:dyDescent="0.25">
      <c r="A25">
        <v>0.88879600000000003</v>
      </c>
      <c r="B25">
        <v>39.298999999999999</v>
      </c>
      <c r="D25">
        <v>1.86409</v>
      </c>
      <c r="E25">
        <v>75.836759999999998</v>
      </c>
      <c r="G25">
        <v>4.1821000000000002</v>
      </c>
      <c r="H25">
        <v>94.880400000000009</v>
      </c>
      <c r="K25">
        <v>3.1217000000000001</v>
      </c>
      <c r="L25">
        <v>38.884200000000007</v>
      </c>
      <c r="O25">
        <v>2.8504999999999998</v>
      </c>
      <c r="P25">
        <v>6.6392639999999998</v>
      </c>
    </row>
    <row r="26" spans="1:16" x14ac:dyDescent="0.25">
      <c r="A26">
        <v>0.91079399999999999</v>
      </c>
      <c r="B26">
        <v>40.169199999999996</v>
      </c>
      <c r="D26">
        <v>1.9523699999999999</v>
      </c>
      <c r="E26">
        <v>79.721080000000001</v>
      </c>
      <c r="G26">
        <v>4.4343000000000004</v>
      </c>
      <c r="H26">
        <v>101.43760000000002</v>
      </c>
      <c r="K26">
        <v>3.2763</v>
      </c>
      <c r="L26">
        <v>41.512400000000007</v>
      </c>
      <c r="O26">
        <v>2.9887999999999999</v>
      </c>
      <c r="P26">
        <v>7.0043759999999997</v>
      </c>
    </row>
    <row r="27" spans="1:16" x14ac:dyDescent="0.25">
      <c r="A27">
        <v>0.93279100000000004</v>
      </c>
      <c r="B27">
        <v>41.484459999999999</v>
      </c>
      <c r="D27">
        <v>2.03566</v>
      </c>
      <c r="E27">
        <v>83.385840000000002</v>
      </c>
      <c r="G27">
        <v>4.6188000000000002</v>
      </c>
      <c r="H27">
        <v>106.23460000000001</v>
      </c>
      <c r="K27">
        <v>3.4119000000000002</v>
      </c>
      <c r="L27">
        <v>43.817600000000013</v>
      </c>
      <c r="O27">
        <v>3.0918000000000001</v>
      </c>
      <c r="P27">
        <v>7.2762960000000003</v>
      </c>
    </row>
    <row r="28" spans="1:16" x14ac:dyDescent="0.25">
      <c r="A28">
        <v>0.95225499999999996</v>
      </c>
      <c r="B28">
        <v>42.493020000000001</v>
      </c>
      <c r="D28">
        <v>2.1339399999999999</v>
      </c>
      <c r="E28">
        <v>87.710160000000002</v>
      </c>
      <c r="G28">
        <v>4.7</v>
      </c>
      <c r="H28">
        <v>108</v>
      </c>
      <c r="K28">
        <v>3.5909</v>
      </c>
      <c r="L28">
        <v>46.860600000000012</v>
      </c>
      <c r="O28">
        <v>3.2246999999999999</v>
      </c>
      <c r="P28">
        <v>7.6271519999999997</v>
      </c>
    </row>
    <row r="29" spans="1:16" x14ac:dyDescent="0.25">
      <c r="A29">
        <v>0.97073199999999993</v>
      </c>
      <c r="B29">
        <v>43.65504</v>
      </c>
      <c r="D29">
        <v>2.1905700000000001</v>
      </c>
      <c r="E29">
        <v>90.201880000000017</v>
      </c>
      <c r="G29">
        <v>4.8</v>
      </c>
      <c r="H29">
        <v>110</v>
      </c>
      <c r="K29">
        <v>3.8268</v>
      </c>
      <c r="L29">
        <v>50.870900000000013</v>
      </c>
      <c r="O29">
        <v>3.3902000000000001</v>
      </c>
      <c r="P29">
        <v>8.0640719999999995</v>
      </c>
    </row>
    <row r="30" spans="1:16" x14ac:dyDescent="0.25">
      <c r="A30">
        <v>0.98997799999999991</v>
      </c>
      <c r="B30">
        <v>44.747660000000003</v>
      </c>
      <c r="D30">
        <v>2.2722000000000002</v>
      </c>
      <c r="E30">
        <v>93.793600000000026</v>
      </c>
      <c r="G30">
        <v>4.9000000000000004</v>
      </c>
      <c r="H30">
        <v>112</v>
      </c>
      <c r="K30">
        <v>4.0438000000000001</v>
      </c>
      <c r="L30">
        <v>54.559900000000013</v>
      </c>
      <c r="O30">
        <v>3.6288</v>
      </c>
      <c r="P30">
        <v>8.6939759999999993</v>
      </c>
    </row>
    <row r="31" spans="1:16" x14ac:dyDescent="0.25">
      <c r="A31">
        <v>1.00848</v>
      </c>
      <c r="B31">
        <v>45.82058</v>
      </c>
      <c r="D31">
        <v>2.3504999999999998</v>
      </c>
      <c r="E31">
        <v>97.238800000000012</v>
      </c>
      <c r="G31">
        <v>5</v>
      </c>
      <c r="H31">
        <v>114</v>
      </c>
      <c r="K31">
        <v>4.2499000000000002</v>
      </c>
      <c r="L31">
        <v>57.847999999999999</v>
      </c>
      <c r="O31">
        <v>3.8077999999999999</v>
      </c>
      <c r="P31">
        <v>9.1665359999999989</v>
      </c>
    </row>
    <row r="32" spans="1:16" x14ac:dyDescent="0.25">
      <c r="A32">
        <v>1.0274799999999999</v>
      </c>
      <c r="B32">
        <v>46.992249999999999</v>
      </c>
      <c r="D32">
        <v>2.4388000000000001</v>
      </c>
      <c r="E32">
        <v>101.12400000000002</v>
      </c>
      <c r="G32">
        <v>5.0999999999999996</v>
      </c>
      <c r="H32">
        <v>116</v>
      </c>
      <c r="K32">
        <v>4.3882000000000003</v>
      </c>
      <c r="L32">
        <v>60.051000000000002</v>
      </c>
      <c r="O32">
        <v>4.0004</v>
      </c>
      <c r="P32">
        <v>9.6749999999999989</v>
      </c>
    </row>
    <row r="33" spans="1:20" x14ac:dyDescent="0.25">
      <c r="A33">
        <v>1.0452900000000001</v>
      </c>
      <c r="B33">
        <v>47.96622</v>
      </c>
      <c r="D33">
        <v>2.5037600000000002</v>
      </c>
      <c r="E33">
        <v>104.292</v>
      </c>
      <c r="G33">
        <v>5.2</v>
      </c>
      <c r="H33">
        <v>118</v>
      </c>
      <c r="K33">
        <v>4.6242000000000001</v>
      </c>
      <c r="L33">
        <v>64.509</v>
      </c>
      <c r="O33">
        <v>4.1875</v>
      </c>
      <c r="P33">
        <v>10.168944</v>
      </c>
    </row>
    <row r="34" spans="1:20" x14ac:dyDescent="0.25">
      <c r="A34">
        <v>1.0644800000000001</v>
      </c>
      <c r="B34">
        <v>49.093640000000001</v>
      </c>
      <c r="D34">
        <v>2.63036</v>
      </c>
      <c r="E34">
        <v>110.072</v>
      </c>
      <c r="G34">
        <v>5.3406000000000002</v>
      </c>
      <c r="H34">
        <v>120.9485</v>
      </c>
      <c r="K34">
        <v>4.7923</v>
      </c>
      <c r="L34">
        <v>67.212999999999994</v>
      </c>
      <c r="O34">
        <v>4.3936999999999999</v>
      </c>
      <c r="P34">
        <v>10.713312</v>
      </c>
    </row>
    <row r="35" spans="1:20" x14ac:dyDescent="0.25">
      <c r="A35">
        <v>1.08233</v>
      </c>
      <c r="B35">
        <v>50.285209999999999</v>
      </c>
      <c r="D35">
        <v>2.7402899999999999</v>
      </c>
      <c r="E35">
        <v>115.346</v>
      </c>
      <c r="G35">
        <v>5.4812000000000003</v>
      </c>
      <c r="H35">
        <v>123.89700000000001</v>
      </c>
      <c r="K35">
        <v>4.9604999999999997</v>
      </c>
      <c r="L35">
        <v>70.468000000000004</v>
      </c>
      <c r="O35">
        <v>4.5998000000000001</v>
      </c>
      <c r="P35">
        <v>11.257416000000001</v>
      </c>
    </row>
    <row r="36" spans="1:20" x14ac:dyDescent="0.25">
      <c r="A36">
        <v>1.10317</v>
      </c>
      <c r="B36">
        <v>51.382869999999997</v>
      </c>
      <c r="D36">
        <v>2.8385799999999999</v>
      </c>
      <c r="E36">
        <v>119.185</v>
      </c>
      <c r="G36">
        <v>5.6494</v>
      </c>
      <c r="H36">
        <v>127.102</v>
      </c>
      <c r="K36">
        <v>5.1448999999999998</v>
      </c>
      <c r="L36">
        <v>73.322999999999993</v>
      </c>
      <c r="O36">
        <v>4.7869000000000002</v>
      </c>
      <c r="P36">
        <v>11.751360000000002</v>
      </c>
    </row>
    <row r="37" spans="1:20" x14ac:dyDescent="0.25">
      <c r="A37">
        <v>1.12262</v>
      </c>
      <c r="B37">
        <v>52.475499999999997</v>
      </c>
      <c r="D37">
        <v>2.9535300000000002</v>
      </c>
      <c r="E37">
        <v>123.5</v>
      </c>
      <c r="G37">
        <v>5.8094000000000001</v>
      </c>
      <c r="H37">
        <v>130.33199999999999</v>
      </c>
      <c r="K37">
        <v>5.3429000000000002</v>
      </c>
      <c r="L37">
        <v>76.728999999999999</v>
      </c>
      <c r="O37">
        <v>4.9794999999999998</v>
      </c>
      <c r="P37">
        <v>12.259824000000002</v>
      </c>
    </row>
    <row r="38" spans="1:20" x14ac:dyDescent="0.25">
      <c r="A38">
        <v>1.1411199999999999</v>
      </c>
      <c r="B38">
        <v>53.577979999999997</v>
      </c>
      <c r="D38">
        <v>3.05016</v>
      </c>
      <c r="E38">
        <v>126.5</v>
      </c>
      <c r="G38">
        <v>6</v>
      </c>
      <c r="H38">
        <v>133.56200000000001</v>
      </c>
      <c r="K38">
        <v>5.5408999999999997</v>
      </c>
      <c r="L38">
        <v>80.134</v>
      </c>
      <c r="O38">
        <v>5.1585000000000001</v>
      </c>
      <c r="P38">
        <v>12.732384000000003</v>
      </c>
    </row>
    <row r="39" spans="1:20" x14ac:dyDescent="0.25">
      <c r="A39">
        <v>1.1579900000000001</v>
      </c>
      <c r="B39">
        <v>54.586539999999999</v>
      </c>
      <c r="D39">
        <v>3.1234600000000001</v>
      </c>
      <c r="E39">
        <v>129.184</v>
      </c>
      <c r="G39">
        <v>6.1022999999999996</v>
      </c>
      <c r="H39">
        <v>135.565</v>
      </c>
      <c r="K39">
        <v>5.6845999999999997</v>
      </c>
      <c r="L39">
        <v>82.238</v>
      </c>
      <c r="O39">
        <v>5.3646000000000003</v>
      </c>
      <c r="P39">
        <v>13.276488000000004</v>
      </c>
    </row>
    <row r="40" spans="1:20" x14ac:dyDescent="0.25">
      <c r="A40">
        <v>1.17747</v>
      </c>
      <c r="B40">
        <v>55.664490000000001</v>
      </c>
      <c r="D40">
        <v>3.1984400000000002</v>
      </c>
      <c r="E40">
        <v>131.12450000000001</v>
      </c>
      <c r="G40">
        <v>6.1592000000000002</v>
      </c>
      <c r="H40">
        <v>136.517</v>
      </c>
      <c r="K40">
        <v>5.8067000000000002</v>
      </c>
      <c r="L40">
        <v>83.79</v>
      </c>
      <c r="O40">
        <v>5.5083000000000002</v>
      </c>
      <c r="P40">
        <v>13.655856000000004</v>
      </c>
    </row>
    <row r="41" spans="1:20" x14ac:dyDescent="0.25">
      <c r="A41">
        <v>1.1968699999999999</v>
      </c>
      <c r="B41">
        <v>56.860889999999998</v>
      </c>
      <c r="D41">
        <v>3.2850799999999998</v>
      </c>
      <c r="E41">
        <v>133.065</v>
      </c>
      <c r="G41">
        <v>6.2515000000000001</v>
      </c>
      <c r="H41">
        <v>136.517</v>
      </c>
      <c r="K41">
        <v>5.9477000000000002</v>
      </c>
      <c r="L41">
        <v>85.894000000000005</v>
      </c>
      <c r="O41">
        <v>5.6601999999999997</v>
      </c>
      <c r="P41">
        <v>14.056872000000002</v>
      </c>
      <c r="R41" t="s">
        <v>161</v>
      </c>
      <c r="S41" t="s">
        <v>426</v>
      </c>
      <c r="T41" t="s">
        <v>427</v>
      </c>
    </row>
    <row r="42" spans="1:20" x14ac:dyDescent="0.25">
      <c r="A42">
        <v>1.2144999999999999</v>
      </c>
      <c r="B42">
        <v>57.953719999999997</v>
      </c>
      <c r="D42">
        <v>3.3734000000000002</v>
      </c>
      <c r="E42">
        <v>134.583</v>
      </c>
      <c r="K42">
        <v>6.1239999999999997</v>
      </c>
      <c r="L42">
        <v>88.197999999999993</v>
      </c>
      <c r="O42">
        <v>5.7686999999999999</v>
      </c>
      <c r="P42">
        <v>14.343312000000003</v>
      </c>
      <c r="R42" t="s">
        <v>268</v>
      </c>
      <c r="S42">
        <v>7.7450400000000004</v>
      </c>
      <c r="T42">
        <v>609.47433999999998</v>
      </c>
    </row>
    <row r="43" spans="1:20" x14ac:dyDescent="0.25">
      <c r="A43">
        <v>1.2323199999999999</v>
      </c>
      <c r="B43">
        <v>59.051169999999999</v>
      </c>
      <c r="D43">
        <v>3.4367200000000002</v>
      </c>
      <c r="E43">
        <v>135.46899999999999</v>
      </c>
      <c r="K43">
        <v>6.2705000000000002</v>
      </c>
      <c r="L43">
        <v>89.950999999999993</v>
      </c>
      <c r="O43">
        <v>5.8772000000000002</v>
      </c>
      <c r="P43">
        <v>14.629752000000003</v>
      </c>
      <c r="R43" t="s">
        <v>140</v>
      </c>
      <c r="S43">
        <v>3.8601000000000001</v>
      </c>
      <c r="T43">
        <v>131.881</v>
      </c>
    </row>
    <row r="44" spans="1:20" x14ac:dyDescent="0.25">
      <c r="A44">
        <v>1.25061</v>
      </c>
      <c r="B44">
        <v>60.13897</v>
      </c>
      <c r="D44">
        <v>3.4967100000000002</v>
      </c>
      <c r="E44">
        <v>136.102</v>
      </c>
      <c r="K44">
        <v>6.3925000000000001</v>
      </c>
      <c r="L44">
        <v>91.504000000000005</v>
      </c>
      <c r="O44">
        <v>5.9748000000000001</v>
      </c>
      <c r="P44">
        <v>14.887416000000004</v>
      </c>
      <c r="R44" t="s">
        <v>421</v>
      </c>
      <c r="S44">
        <v>6.2515000000000001</v>
      </c>
      <c r="T44">
        <v>136.517</v>
      </c>
    </row>
    <row r="45" spans="1:20" x14ac:dyDescent="0.25">
      <c r="A45">
        <v>1.2670299999999999</v>
      </c>
      <c r="B45">
        <v>61.127830000000003</v>
      </c>
      <c r="D45">
        <v>3.5517099999999999</v>
      </c>
      <c r="E45">
        <v>136.39699999999999</v>
      </c>
      <c r="K45">
        <v>6.5172999999999996</v>
      </c>
      <c r="L45">
        <v>92.956000000000003</v>
      </c>
      <c r="O45">
        <v>6.0643000000000002</v>
      </c>
      <c r="P45">
        <v>15.123696000000004</v>
      </c>
      <c r="R45" t="s">
        <v>422</v>
      </c>
      <c r="S45">
        <v>7.8055000000000003</v>
      </c>
      <c r="T45">
        <v>105.679</v>
      </c>
    </row>
    <row r="46" spans="1:20" x14ac:dyDescent="0.25">
      <c r="A46">
        <v>1.2850599999999999</v>
      </c>
      <c r="B46">
        <v>62.33428</v>
      </c>
      <c r="D46">
        <v>3.6283699999999999</v>
      </c>
      <c r="E46">
        <v>136.86099999999999</v>
      </c>
      <c r="K46">
        <v>6.6745999999999999</v>
      </c>
      <c r="L46">
        <v>94.759</v>
      </c>
      <c r="O46">
        <v>6.2244000000000002</v>
      </c>
      <c r="P46">
        <v>15.546360000000004</v>
      </c>
    </row>
    <row r="47" spans="1:20" x14ac:dyDescent="0.25">
      <c r="A47">
        <v>1.3030999999999999</v>
      </c>
      <c r="B47">
        <v>63.441789999999997</v>
      </c>
      <c r="D47">
        <v>3.66337</v>
      </c>
      <c r="E47">
        <v>136.86000000000001</v>
      </c>
      <c r="K47">
        <v>6.8155999999999999</v>
      </c>
      <c r="L47">
        <v>96.361999999999995</v>
      </c>
      <c r="O47">
        <v>6.4222999999999999</v>
      </c>
      <c r="P47">
        <v>16.068816000000002</v>
      </c>
    </row>
    <row r="48" spans="1:20" x14ac:dyDescent="0.25">
      <c r="A48">
        <v>1.3213900000000001</v>
      </c>
      <c r="B48">
        <v>64.529390000000006</v>
      </c>
      <c r="D48">
        <v>3.72004</v>
      </c>
      <c r="E48">
        <v>136.607</v>
      </c>
      <c r="K48">
        <v>6.9104999999999999</v>
      </c>
      <c r="L48">
        <v>97.813999999999993</v>
      </c>
      <c r="O48">
        <v>6.5606999999999998</v>
      </c>
      <c r="P48">
        <v>16.434192000000003</v>
      </c>
    </row>
    <row r="49" spans="1:16" x14ac:dyDescent="0.25">
      <c r="A49">
        <v>1.33829</v>
      </c>
      <c r="B49">
        <v>65.597489999999993</v>
      </c>
      <c r="D49">
        <v>3.7917299999999998</v>
      </c>
      <c r="E49">
        <v>135</v>
      </c>
      <c r="K49">
        <v>7.0434000000000001</v>
      </c>
      <c r="L49">
        <v>99.117000000000004</v>
      </c>
      <c r="O49">
        <v>6.7342000000000004</v>
      </c>
      <c r="P49">
        <v>16.892232000000003</v>
      </c>
    </row>
    <row r="50" spans="1:16" x14ac:dyDescent="0.25">
      <c r="A50">
        <v>1.3556400000000002</v>
      </c>
      <c r="B50">
        <v>66.640640000000005</v>
      </c>
      <c r="D50">
        <v>3.8601000000000001</v>
      </c>
      <c r="E50">
        <v>131.881</v>
      </c>
      <c r="K50">
        <v>7.1681999999999997</v>
      </c>
      <c r="L50">
        <v>100.369</v>
      </c>
      <c r="O50">
        <v>6.9</v>
      </c>
      <c r="P50">
        <v>17.260000000000002</v>
      </c>
    </row>
    <row r="51" spans="1:16" x14ac:dyDescent="0.25">
      <c r="A51">
        <v>1.3715899999999999</v>
      </c>
      <c r="B51">
        <v>67.673940000000002</v>
      </c>
      <c r="K51">
        <v>7.4177</v>
      </c>
      <c r="L51">
        <v>102.82299999999999</v>
      </c>
      <c r="O51">
        <v>7.1</v>
      </c>
      <c r="P51">
        <v>17.59</v>
      </c>
    </row>
    <row r="52" spans="1:16" x14ac:dyDescent="0.25">
      <c r="A52">
        <v>1.3900899999999998</v>
      </c>
      <c r="B52">
        <v>68.909959999999998</v>
      </c>
      <c r="K52">
        <v>7.556</v>
      </c>
      <c r="L52">
        <v>104.026</v>
      </c>
      <c r="O52">
        <v>7.4</v>
      </c>
      <c r="P52">
        <v>18</v>
      </c>
    </row>
    <row r="53" spans="1:16" x14ac:dyDescent="0.25">
      <c r="A53">
        <v>1.4072100000000001</v>
      </c>
      <c r="B53">
        <v>70.027330000000006</v>
      </c>
      <c r="K53">
        <v>7.6753</v>
      </c>
      <c r="L53">
        <v>104.977</v>
      </c>
      <c r="O53">
        <v>7.7</v>
      </c>
      <c r="P53">
        <v>18.350000000000001</v>
      </c>
    </row>
    <row r="54" spans="1:16" x14ac:dyDescent="0.25">
      <c r="A54">
        <v>1.4236300000000002</v>
      </c>
      <c r="B54">
        <v>71.115129999999994</v>
      </c>
      <c r="K54">
        <v>7.8055000000000003</v>
      </c>
      <c r="L54">
        <v>105.679</v>
      </c>
      <c r="O54">
        <v>8.1282999999999994</v>
      </c>
      <c r="P54">
        <v>18.606000000000002</v>
      </c>
    </row>
    <row r="55" spans="1:16" x14ac:dyDescent="0.25">
      <c r="A55">
        <v>1.44075</v>
      </c>
      <c r="B55">
        <v>72.207750000000004</v>
      </c>
      <c r="O55">
        <v>8.2178000000000004</v>
      </c>
      <c r="P55">
        <v>17.805</v>
      </c>
    </row>
    <row r="56" spans="1:16" x14ac:dyDescent="0.25">
      <c r="A56">
        <v>1.4576300000000002</v>
      </c>
      <c r="B56">
        <v>73.171869999999998</v>
      </c>
      <c r="O56">
        <v>8.3072999999999997</v>
      </c>
      <c r="P56">
        <v>17.605</v>
      </c>
    </row>
    <row r="57" spans="1:16" x14ac:dyDescent="0.25">
      <c r="A57">
        <v>1.4749700000000001</v>
      </c>
      <c r="B57">
        <v>74.141019999999997</v>
      </c>
      <c r="O57">
        <v>8.4700000000000006</v>
      </c>
      <c r="P57">
        <v>17.405000000000001</v>
      </c>
    </row>
    <row r="58" spans="1:16" x14ac:dyDescent="0.25">
      <c r="A58">
        <v>1.4909100000000002</v>
      </c>
      <c r="B58">
        <v>75.426509999999993</v>
      </c>
      <c r="O58">
        <v>8.5975000000000001</v>
      </c>
      <c r="P58">
        <v>17.155000000000001</v>
      </c>
    </row>
    <row r="59" spans="1:16" x14ac:dyDescent="0.25">
      <c r="A59">
        <v>1.50735</v>
      </c>
      <c r="B59">
        <v>76.63297</v>
      </c>
      <c r="O59">
        <v>8.7167999999999992</v>
      </c>
      <c r="P59">
        <v>16.555</v>
      </c>
    </row>
    <row r="60" spans="1:16" x14ac:dyDescent="0.25">
      <c r="A60">
        <v>1.52424</v>
      </c>
      <c r="B60">
        <v>77.562290000000004</v>
      </c>
      <c r="O60">
        <v>8.8415999999999997</v>
      </c>
      <c r="P60">
        <v>15.804</v>
      </c>
    </row>
    <row r="61" spans="1:16" x14ac:dyDescent="0.25">
      <c r="A61">
        <v>1.5415699999999999</v>
      </c>
      <c r="B61">
        <v>78.714449999999999</v>
      </c>
      <c r="O61">
        <v>8.9391999999999996</v>
      </c>
      <c r="P61">
        <v>15.204000000000001</v>
      </c>
    </row>
    <row r="62" spans="1:16" x14ac:dyDescent="0.25">
      <c r="A62">
        <v>1.5579799999999999</v>
      </c>
      <c r="B62">
        <v>79.76746</v>
      </c>
      <c r="O62">
        <v>9.0937999999999999</v>
      </c>
      <c r="P62">
        <v>14.704000000000001</v>
      </c>
    </row>
    <row r="63" spans="1:16" x14ac:dyDescent="0.25">
      <c r="A63">
        <v>1.57325</v>
      </c>
      <c r="B63">
        <v>81.018360000000001</v>
      </c>
      <c r="O63">
        <v>9.2430000000000003</v>
      </c>
      <c r="P63">
        <v>14.454000000000001</v>
      </c>
    </row>
    <row r="64" spans="1:16" x14ac:dyDescent="0.25">
      <c r="A64">
        <v>1.58989</v>
      </c>
      <c r="B64">
        <v>82.121039999999994</v>
      </c>
      <c r="O64">
        <v>9.5006000000000004</v>
      </c>
      <c r="P64">
        <v>14.103999999999999</v>
      </c>
    </row>
    <row r="65" spans="1:16" x14ac:dyDescent="0.25">
      <c r="A65">
        <v>1.60724</v>
      </c>
      <c r="B65">
        <v>83.179079999999999</v>
      </c>
      <c r="O65">
        <v>9.6334999999999997</v>
      </c>
      <c r="P65">
        <v>13.904</v>
      </c>
    </row>
    <row r="66" spans="1:16" x14ac:dyDescent="0.25">
      <c r="A66">
        <v>1.6227400000000001</v>
      </c>
      <c r="B66">
        <v>84.207350000000005</v>
      </c>
      <c r="O66">
        <v>9.7420000000000009</v>
      </c>
      <c r="P66">
        <v>13.704000000000001</v>
      </c>
    </row>
    <row r="67" spans="1:16" x14ac:dyDescent="0.25">
      <c r="A67">
        <v>1.6393800000000001</v>
      </c>
      <c r="B67">
        <v>85.36936</v>
      </c>
      <c r="O67">
        <v>9.8585999999999991</v>
      </c>
      <c r="P67">
        <v>13.404</v>
      </c>
    </row>
    <row r="68" spans="1:16" x14ac:dyDescent="0.25">
      <c r="A68">
        <v>1.65696</v>
      </c>
      <c r="B68">
        <v>86.531170000000003</v>
      </c>
      <c r="O68">
        <v>9.9751999999999992</v>
      </c>
      <c r="P68">
        <v>13.255000000000001</v>
      </c>
    </row>
    <row r="69" spans="1:16" x14ac:dyDescent="0.25">
      <c r="A69">
        <v>1.6710699999999998</v>
      </c>
      <c r="B69">
        <v>87.668450000000007</v>
      </c>
      <c r="O69">
        <v>10.061999999999999</v>
      </c>
      <c r="P69">
        <v>12.904</v>
      </c>
    </row>
    <row r="70" spans="1:16" x14ac:dyDescent="0.25">
      <c r="A70">
        <v>1.6870099999999999</v>
      </c>
      <c r="B70">
        <v>87.831549999999993</v>
      </c>
      <c r="O70">
        <v>10.1434</v>
      </c>
      <c r="P70">
        <v>12.754</v>
      </c>
    </row>
    <row r="71" spans="1:16" x14ac:dyDescent="0.25">
      <c r="A71">
        <v>1.7038900000000001</v>
      </c>
      <c r="B71">
        <v>89.853700000000003</v>
      </c>
      <c r="O71">
        <v>10.246499999999999</v>
      </c>
      <c r="P71">
        <v>12.504</v>
      </c>
    </row>
    <row r="72" spans="1:16" x14ac:dyDescent="0.25">
      <c r="A72">
        <v>1.71913</v>
      </c>
      <c r="B72">
        <v>90.985950000000003</v>
      </c>
      <c r="O72">
        <v>10.3604</v>
      </c>
      <c r="P72">
        <v>12.054</v>
      </c>
    </row>
    <row r="73" spans="1:16" x14ac:dyDescent="0.25">
      <c r="A73">
        <v>1.73438</v>
      </c>
      <c r="B73">
        <v>91.999539999999996</v>
      </c>
      <c r="O73">
        <v>10.466100000000001</v>
      </c>
      <c r="P73">
        <v>11.754</v>
      </c>
    </row>
    <row r="74" spans="1:16" x14ac:dyDescent="0.25">
      <c r="A74">
        <v>1.7526300000000001</v>
      </c>
      <c r="B74">
        <v>93.171210000000002</v>
      </c>
      <c r="O74">
        <v>10.571899999999999</v>
      </c>
      <c r="P74">
        <v>11.304</v>
      </c>
    </row>
    <row r="75" spans="1:16" x14ac:dyDescent="0.25">
      <c r="A75">
        <v>1.7653599999999998</v>
      </c>
      <c r="B75">
        <v>94.273889999999994</v>
      </c>
      <c r="O75">
        <v>10.6479</v>
      </c>
      <c r="P75">
        <v>10.904</v>
      </c>
    </row>
    <row r="76" spans="1:16" x14ac:dyDescent="0.25">
      <c r="A76">
        <v>1.782</v>
      </c>
      <c r="B76">
        <v>95.361490000000003</v>
      </c>
      <c r="O76">
        <v>10.7401</v>
      </c>
      <c r="P76">
        <v>10.603999999999999</v>
      </c>
    </row>
    <row r="77" spans="1:16" x14ac:dyDescent="0.25">
      <c r="A77">
        <v>1.7967899999999999</v>
      </c>
      <c r="B77">
        <v>96.449290000000005</v>
      </c>
      <c r="O77">
        <v>10.816000000000001</v>
      </c>
      <c r="P77">
        <v>10.202999999999999</v>
      </c>
    </row>
    <row r="78" spans="1:16" x14ac:dyDescent="0.25">
      <c r="A78">
        <v>1.8111199999999998</v>
      </c>
      <c r="B78">
        <v>97.467910000000003</v>
      </c>
      <c r="O78">
        <v>10.878399999999999</v>
      </c>
      <c r="P78">
        <v>9.5530000000000008</v>
      </c>
    </row>
    <row r="79" spans="1:16" x14ac:dyDescent="0.25">
      <c r="A79">
        <v>1.8266099999999998</v>
      </c>
      <c r="B79">
        <v>98.49136</v>
      </c>
      <c r="O79">
        <v>10.9679</v>
      </c>
      <c r="P79">
        <v>9.4529999999999994</v>
      </c>
    </row>
    <row r="80" spans="1:16" x14ac:dyDescent="0.25">
      <c r="A80">
        <v>1.8414000000000001</v>
      </c>
      <c r="B80">
        <v>99.747079999999997</v>
      </c>
      <c r="O80">
        <v>11.038399999999999</v>
      </c>
      <c r="P80">
        <v>9.1530000000000005</v>
      </c>
    </row>
    <row r="81" spans="1:16" x14ac:dyDescent="0.25">
      <c r="A81">
        <v>1.8571099999999998</v>
      </c>
      <c r="B81">
        <v>100.77052999999999</v>
      </c>
      <c r="O81">
        <v>11.1143</v>
      </c>
      <c r="P81">
        <v>8.702</v>
      </c>
    </row>
    <row r="82" spans="1:16" x14ac:dyDescent="0.25">
      <c r="A82">
        <v>1.87374</v>
      </c>
      <c r="B82">
        <v>101.94239</v>
      </c>
      <c r="O82">
        <v>11.1686</v>
      </c>
      <c r="P82">
        <v>8.6020000000000003</v>
      </c>
    </row>
    <row r="83" spans="1:16" x14ac:dyDescent="0.25">
      <c r="A83">
        <v>1.89015</v>
      </c>
      <c r="B83">
        <v>103.03502</v>
      </c>
      <c r="O83">
        <v>11.2418</v>
      </c>
      <c r="P83">
        <v>8.3019999999999996</v>
      </c>
    </row>
    <row r="84" spans="1:16" x14ac:dyDescent="0.25">
      <c r="A84">
        <v>1.9065699999999999</v>
      </c>
      <c r="B84">
        <v>104.09809</v>
      </c>
      <c r="O84">
        <v>11.325900000000001</v>
      </c>
      <c r="P84">
        <v>8.0519999999999996</v>
      </c>
    </row>
    <row r="85" spans="1:16" x14ac:dyDescent="0.25">
      <c r="A85">
        <v>1.92042</v>
      </c>
      <c r="B85">
        <v>105.25487</v>
      </c>
      <c r="O85">
        <v>11.412699999999999</v>
      </c>
      <c r="P85">
        <v>7.7519999999999998</v>
      </c>
    </row>
    <row r="86" spans="1:16" x14ac:dyDescent="0.25">
      <c r="A86">
        <v>1.9352199999999999</v>
      </c>
      <c r="B86">
        <v>106.34267</v>
      </c>
      <c r="O86">
        <v>11.4886</v>
      </c>
      <c r="P86">
        <v>7.5019999999999998</v>
      </c>
    </row>
    <row r="87" spans="1:16" x14ac:dyDescent="0.25">
      <c r="A87">
        <v>1.9513900000000002</v>
      </c>
      <c r="B87">
        <v>107.4353</v>
      </c>
      <c r="O87">
        <v>11.553699999999999</v>
      </c>
      <c r="P87">
        <v>7.3019999999999996</v>
      </c>
    </row>
    <row r="88" spans="1:16" x14ac:dyDescent="0.25">
      <c r="A88">
        <v>1.9657200000000001</v>
      </c>
      <c r="B88">
        <v>108.4688</v>
      </c>
      <c r="O88">
        <v>11.6812</v>
      </c>
      <c r="P88">
        <v>7.0519999999999996</v>
      </c>
    </row>
    <row r="89" spans="1:16" x14ac:dyDescent="0.25">
      <c r="A89">
        <v>1.9804999999999999</v>
      </c>
      <c r="B89">
        <v>109.54653999999999</v>
      </c>
      <c r="O89">
        <v>11.787000000000001</v>
      </c>
      <c r="P89">
        <v>6.8019999999999996</v>
      </c>
    </row>
    <row r="90" spans="1:16" x14ac:dyDescent="0.25">
      <c r="A90">
        <v>1.99621</v>
      </c>
      <c r="B90">
        <v>110.51066</v>
      </c>
      <c r="O90">
        <v>11.8765</v>
      </c>
      <c r="P90">
        <v>6.5019999999999998</v>
      </c>
    </row>
    <row r="91" spans="1:16" x14ac:dyDescent="0.25">
      <c r="A91">
        <v>2.0100699999999998</v>
      </c>
      <c r="B91">
        <v>111.68253</v>
      </c>
      <c r="O91">
        <v>11.982200000000001</v>
      </c>
      <c r="P91">
        <v>5.9509999999999996</v>
      </c>
    </row>
    <row r="92" spans="1:16" x14ac:dyDescent="0.25">
      <c r="A92">
        <v>2.0246300000000002</v>
      </c>
      <c r="B92">
        <v>112.92337000000001</v>
      </c>
      <c r="O92">
        <v>12.0419</v>
      </c>
      <c r="P92">
        <v>5.7510000000000003</v>
      </c>
    </row>
    <row r="93" spans="1:16" x14ac:dyDescent="0.25">
      <c r="A93">
        <v>2.03918</v>
      </c>
      <c r="B93">
        <v>114.02606</v>
      </c>
      <c r="O93">
        <v>12.1395</v>
      </c>
      <c r="P93">
        <v>5.2510000000000003</v>
      </c>
    </row>
    <row r="94" spans="1:16" x14ac:dyDescent="0.25">
      <c r="A94">
        <v>2.0539699999999996</v>
      </c>
      <c r="B94">
        <v>115.13839</v>
      </c>
      <c r="O94">
        <v>12.242599999999999</v>
      </c>
      <c r="P94">
        <v>4.5</v>
      </c>
    </row>
    <row r="95" spans="1:16" x14ac:dyDescent="0.25">
      <c r="A95">
        <v>2.06968</v>
      </c>
      <c r="B95">
        <v>116.1371</v>
      </c>
      <c r="O95">
        <v>12.3348</v>
      </c>
      <c r="P95">
        <v>3.95</v>
      </c>
    </row>
    <row r="96" spans="1:16" x14ac:dyDescent="0.25">
      <c r="A96">
        <v>2.0835400000000002</v>
      </c>
      <c r="B96">
        <v>117.28422999999999</v>
      </c>
      <c r="O96">
        <v>12.446</v>
      </c>
      <c r="P96">
        <v>3.7</v>
      </c>
    </row>
    <row r="97" spans="1:16" x14ac:dyDescent="0.25">
      <c r="A97">
        <v>2.0987800000000001</v>
      </c>
      <c r="B97">
        <v>118.4213</v>
      </c>
      <c r="O97">
        <v>12.627700000000001</v>
      </c>
      <c r="P97">
        <v>3.55</v>
      </c>
    </row>
    <row r="98" spans="1:16" x14ac:dyDescent="0.25">
      <c r="A98">
        <v>2.1142500000000002</v>
      </c>
      <c r="B98">
        <v>119.52399</v>
      </c>
      <c r="O98">
        <v>12.812099999999999</v>
      </c>
      <c r="P98">
        <v>3.351</v>
      </c>
    </row>
    <row r="99" spans="1:16" x14ac:dyDescent="0.25">
      <c r="A99">
        <v>2.1299600000000001</v>
      </c>
      <c r="B99">
        <v>120.60675999999999</v>
      </c>
      <c r="O99">
        <v>12.9261</v>
      </c>
      <c r="P99">
        <v>3.101</v>
      </c>
    </row>
    <row r="100" spans="1:16" x14ac:dyDescent="0.25">
      <c r="A100">
        <v>2.1449699999999998</v>
      </c>
      <c r="B100">
        <v>121.68451</v>
      </c>
      <c r="O100">
        <v>13.1159</v>
      </c>
      <c r="P100">
        <v>2.9009999999999998</v>
      </c>
    </row>
    <row r="101" spans="1:16" x14ac:dyDescent="0.25">
      <c r="A101">
        <v>2.1618300000000001</v>
      </c>
      <c r="B101">
        <v>122.68823999999999</v>
      </c>
      <c r="O101">
        <v>13.487500000000001</v>
      </c>
      <c r="P101">
        <v>2.8519999999999999</v>
      </c>
    </row>
    <row r="102" spans="1:16" x14ac:dyDescent="0.25">
      <c r="A102">
        <v>2.1754600000000002</v>
      </c>
      <c r="B102">
        <v>123.74145</v>
      </c>
    </row>
    <row r="103" spans="1:16" x14ac:dyDescent="0.25">
      <c r="A103">
        <v>2.1897800000000003</v>
      </c>
      <c r="B103">
        <v>124.96762</v>
      </c>
    </row>
    <row r="104" spans="1:16" x14ac:dyDescent="0.25">
      <c r="A104">
        <v>2.20363</v>
      </c>
      <c r="B104">
        <v>126.11957</v>
      </c>
    </row>
    <row r="105" spans="1:16" x14ac:dyDescent="0.25">
      <c r="A105">
        <v>2.2179499999999996</v>
      </c>
      <c r="B105">
        <v>127.18747</v>
      </c>
    </row>
    <row r="106" spans="1:16" x14ac:dyDescent="0.25">
      <c r="A106">
        <v>2.2322700000000002</v>
      </c>
      <c r="B106">
        <v>128.25053</v>
      </c>
    </row>
    <row r="107" spans="1:16" x14ac:dyDescent="0.25">
      <c r="A107">
        <v>2.2463500000000001</v>
      </c>
      <c r="B107">
        <v>129.31359</v>
      </c>
    </row>
    <row r="108" spans="1:16" x14ac:dyDescent="0.25">
      <c r="A108">
        <v>2.2606700000000002</v>
      </c>
      <c r="B108">
        <v>130.53976</v>
      </c>
    </row>
    <row r="109" spans="1:16" x14ac:dyDescent="0.25">
      <c r="A109">
        <v>2.2749800000000002</v>
      </c>
      <c r="B109">
        <v>131.63721000000001</v>
      </c>
    </row>
    <row r="110" spans="1:16" x14ac:dyDescent="0.25">
      <c r="A110">
        <v>2.2904499999999999</v>
      </c>
      <c r="B110">
        <v>132.75478000000001</v>
      </c>
    </row>
    <row r="111" spans="1:16" x14ac:dyDescent="0.25">
      <c r="A111">
        <v>2.3040799999999999</v>
      </c>
      <c r="B111">
        <v>133.83251999999999</v>
      </c>
    </row>
    <row r="112" spans="1:16" x14ac:dyDescent="0.25">
      <c r="A112">
        <v>2.3202399999999996</v>
      </c>
      <c r="B112">
        <v>134.89055999999999</v>
      </c>
    </row>
    <row r="113" spans="1:2" x14ac:dyDescent="0.25">
      <c r="A113">
        <v>2.33432</v>
      </c>
      <c r="B113">
        <v>135.95363</v>
      </c>
    </row>
    <row r="114" spans="1:2" x14ac:dyDescent="0.25">
      <c r="A114">
        <v>2.3486400000000001</v>
      </c>
      <c r="B114">
        <v>137.14017000000001</v>
      </c>
    </row>
    <row r="115" spans="1:2" x14ac:dyDescent="0.25">
      <c r="A115">
        <v>2.36225</v>
      </c>
      <c r="B115">
        <v>138.25271000000001</v>
      </c>
    </row>
    <row r="116" spans="1:2" x14ac:dyDescent="0.25">
      <c r="A116">
        <v>2.3768000000000002</v>
      </c>
      <c r="B116">
        <v>139.28098</v>
      </c>
    </row>
    <row r="117" spans="1:2" x14ac:dyDescent="0.25">
      <c r="A117">
        <v>2.3904200000000002</v>
      </c>
      <c r="B117">
        <v>140.4084</v>
      </c>
    </row>
    <row r="118" spans="1:2" x14ac:dyDescent="0.25">
      <c r="A118">
        <v>2.4035700000000002</v>
      </c>
      <c r="B118">
        <v>141.45156</v>
      </c>
    </row>
    <row r="119" spans="1:2" x14ac:dyDescent="0.25">
      <c r="A119">
        <v>2.4190399999999999</v>
      </c>
      <c r="B119">
        <v>142.50959</v>
      </c>
    </row>
    <row r="120" spans="1:2" x14ac:dyDescent="0.25">
      <c r="A120">
        <v>2.4324299999999996</v>
      </c>
      <c r="B120">
        <v>143.76050000000001</v>
      </c>
    </row>
    <row r="121" spans="1:2" x14ac:dyDescent="0.25">
      <c r="A121">
        <v>2.4471999999999996</v>
      </c>
      <c r="B121">
        <v>144.82355999999999</v>
      </c>
    </row>
    <row r="122" spans="1:2" x14ac:dyDescent="0.25">
      <c r="A122">
        <v>2.4601199999999999</v>
      </c>
      <c r="B122">
        <v>145.94595000000001</v>
      </c>
    </row>
    <row r="123" spans="1:2" x14ac:dyDescent="0.25">
      <c r="A123">
        <v>2.47512</v>
      </c>
      <c r="B123">
        <v>147.00398999999999</v>
      </c>
    </row>
    <row r="124" spans="1:2" x14ac:dyDescent="0.25">
      <c r="A124">
        <v>2.48828</v>
      </c>
      <c r="B124">
        <v>148.05699999999999</v>
      </c>
    </row>
    <row r="125" spans="1:2" x14ac:dyDescent="0.25">
      <c r="A125">
        <v>2.5016700000000003</v>
      </c>
      <c r="B125">
        <v>149.23872</v>
      </c>
    </row>
    <row r="126" spans="1:2" x14ac:dyDescent="0.25">
      <c r="A126">
        <v>2.51552</v>
      </c>
      <c r="B126">
        <v>150.36593999999999</v>
      </c>
    </row>
    <row r="127" spans="1:2" x14ac:dyDescent="0.25">
      <c r="A127">
        <v>2.4988999999999999</v>
      </c>
      <c r="B127">
        <v>151.42397</v>
      </c>
    </row>
    <row r="128" spans="1:2" x14ac:dyDescent="0.25">
      <c r="A128">
        <v>2.5134400000000001</v>
      </c>
      <c r="B128">
        <v>152.52162999999999</v>
      </c>
    </row>
    <row r="129" spans="1:2" x14ac:dyDescent="0.25">
      <c r="A129">
        <v>2.5263599999999999</v>
      </c>
      <c r="B129">
        <v>153.53019</v>
      </c>
    </row>
    <row r="130" spans="1:2" x14ac:dyDescent="0.25">
      <c r="A130">
        <v>2.5402100000000001</v>
      </c>
      <c r="B130">
        <v>154.51421999999999</v>
      </c>
    </row>
    <row r="131" spans="1:2" x14ac:dyDescent="0.25">
      <c r="A131">
        <v>2.5545100000000001</v>
      </c>
      <c r="B131">
        <v>155.65631999999999</v>
      </c>
    </row>
    <row r="132" spans="1:2" x14ac:dyDescent="0.25">
      <c r="A132">
        <v>2.5676700000000001</v>
      </c>
      <c r="B132">
        <v>156.98142999999999</v>
      </c>
    </row>
    <row r="133" spans="1:2" x14ac:dyDescent="0.25">
      <c r="A133">
        <v>2.5805899999999999</v>
      </c>
      <c r="B133">
        <v>158.02458999999999</v>
      </c>
    </row>
    <row r="134" spans="1:2" x14ac:dyDescent="0.25">
      <c r="A134">
        <v>2.5942099999999999</v>
      </c>
      <c r="B134">
        <v>159.01344</v>
      </c>
    </row>
    <row r="135" spans="1:2" x14ac:dyDescent="0.25">
      <c r="A135">
        <v>2.60921</v>
      </c>
      <c r="B135">
        <v>160.13583</v>
      </c>
    </row>
    <row r="136" spans="1:2" x14ac:dyDescent="0.25">
      <c r="A136">
        <v>2.6221300000000003</v>
      </c>
      <c r="B136">
        <v>161.37184999999999</v>
      </c>
    </row>
    <row r="137" spans="1:2" x14ac:dyDescent="0.25">
      <c r="A137">
        <v>2.6364299999999998</v>
      </c>
      <c r="B137">
        <v>162.48921999999999</v>
      </c>
    </row>
    <row r="138" spans="1:2" x14ac:dyDescent="0.25">
      <c r="A138">
        <v>2.6498200000000001</v>
      </c>
      <c r="B138">
        <v>163.56695999999999</v>
      </c>
    </row>
    <row r="139" spans="1:2" x14ac:dyDescent="0.25">
      <c r="A139">
        <v>2.6625000000000001</v>
      </c>
      <c r="B139">
        <v>164.67949999999999</v>
      </c>
    </row>
    <row r="140" spans="1:2" x14ac:dyDescent="0.25">
      <c r="A140">
        <v>2.67611</v>
      </c>
      <c r="B140">
        <v>165.74739</v>
      </c>
    </row>
    <row r="141" spans="1:2" x14ac:dyDescent="0.25">
      <c r="A141">
        <v>2.6885700000000003</v>
      </c>
      <c r="B141">
        <v>166.85489999999999</v>
      </c>
    </row>
    <row r="142" spans="1:2" x14ac:dyDescent="0.25">
      <c r="A142">
        <v>2.7044899999999998</v>
      </c>
      <c r="B142">
        <v>168.01691</v>
      </c>
    </row>
    <row r="143" spans="1:2" x14ac:dyDescent="0.25">
      <c r="A143">
        <v>2.7174099999999997</v>
      </c>
      <c r="B143">
        <v>169.14412999999999</v>
      </c>
    </row>
    <row r="144" spans="1:2" x14ac:dyDescent="0.25">
      <c r="A144">
        <v>2.73102</v>
      </c>
      <c r="B144">
        <v>170.12796</v>
      </c>
    </row>
    <row r="145" spans="1:2" x14ac:dyDescent="0.25">
      <c r="A145">
        <v>2.7430100000000004</v>
      </c>
      <c r="B145">
        <v>170.35059000000001</v>
      </c>
    </row>
    <row r="146" spans="1:2" x14ac:dyDescent="0.25">
      <c r="A146">
        <v>2.7563899999999997</v>
      </c>
      <c r="B146">
        <v>172.33312000000001</v>
      </c>
    </row>
    <row r="147" spans="1:2" x14ac:dyDescent="0.25">
      <c r="A147">
        <v>2.7704599999999999</v>
      </c>
      <c r="B147">
        <v>173.38632999999999</v>
      </c>
    </row>
    <row r="148" spans="1:2" x14ac:dyDescent="0.25">
      <c r="A148">
        <v>2.7833800000000002</v>
      </c>
      <c r="B148">
        <v>174.66176999999999</v>
      </c>
    </row>
    <row r="149" spans="1:2" x14ac:dyDescent="0.25">
      <c r="A149">
        <v>2.7965300000000002</v>
      </c>
      <c r="B149">
        <v>175.76928000000001</v>
      </c>
    </row>
    <row r="150" spans="1:2" x14ac:dyDescent="0.25">
      <c r="A150">
        <v>2.80898</v>
      </c>
      <c r="B150">
        <v>176.82248999999999</v>
      </c>
    </row>
    <row r="151" spans="1:2" x14ac:dyDescent="0.25">
      <c r="A151">
        <v>2.8228200000000001</v>
      </c>
      <c r="B151">
        <v>177.88556</v>
      </c>
    </row>
    <row r="152" spans="1:2" x14ac:dyDescent="0.25">
      <c r="A152">
        <v>2.8355000000000001</v>
      </c>
      <c r="B152">
        <v>178.89914999999999</v>
      </c>
    </row>
    <row r="153" spans="1:2" x14ac:dyDescent="0.25">
      <c r="A153">
        <v>2.84911</v>
      </c>
      <c r="B153">
        <v>180.17457999999999</v>
      </c>
    </row>
    <row r="154" spans="1:2" x14ac:dyDescent="0.25">
      <c r="A154">
        <v>2.86225</v>
      </c>
      <c r="B154">
        <v>181.17348999999999</v>
      </c>
    </row>
    <row r="155" spans="1:2" x14ac:dyDescent="0.25">
      <c r="A155">
        <v>2.8751700000000002</v>
      </c>
      <c r="B155">
        <v>182.36004</v>
      </c>
    </row>
    <row r="156" spans="1:2" x14ac:dyDescent="0.25">
      <c r="A156">
        <v>2.8878499999999998</v>
      </c>
      <c r="B156">
        <v>183.47237999999999</v>
      </c>
    </row>
    <row r="157" spans="1:2" x14ac:dyDescent="0.25">
      <c r="A157">
        <v>2.9003000000000001</v>
      </c>
      <c r="B157">
        <v>184.51572999999999</v>
      </c>
    </row>
    <row r="158" spans="1:2" x14ac:dyDescent="0.25">
      <c r="A158">
        <v>2.9132199999999999</v>
      </c>
      <c r="B158">
        <v>185.66265999999999</v>
      </c>
    </row>
    <row r="159" spans="1:2" x14ac:dyDescent="0.25">
      <c r="A159">
        <v>2.9272900000000002</v>
      </c>
      <c r="B159">
        <v>186.78505000000001</v>
      </c>
    </row>
    <row r="160" spans="1:2" x14ac:dyDescent="0.25">
      <c r="A160">
        <v>2.9395199999999999</v>
      </c>
      <c r="B160">
        <v>187.87768</v>
      </c>
    </row>
    <row r="161" spans="1:2" x14ac:dyDescent="0.25">
      <c r="A161">
        <v>2.9521899999999999</v>
      </c>
      <c r="B161">
        <v>188.99503999999999</v>
      </c>
    </row>
    <row r="162" spans="1:2" x14ac:dyDescent="0.25">
      <c r="A162">
        <v>2.96509</v>
      </c>
      <c r="B162">
        <v>190.08285000000001</v>
      </c>
    </row>
    <row r="163" spans="1:2" x14ac:dyDescent="0.25">
      <c r="A163">
        <v>2.97777</v>
      </c>
      <c r="B163">
        <v>191.07169999999999</v>
      </c>
    </row>
    <row r="164" spans="1:2" x14ac:dyDescent="0.25">
      <c r="A164">
        <v>2.9902199999999999</v>
      </c>
      <c r="B164">
        <v>192.24357000000001</v>
      </c>
    </row>
    <row r="165" spans="1:2" x14ac:dyDescent="0.25">
      <c r="A165">
        <v>3.0040500000000003</v>
      </c>
      <c r="B165">
        <v>193.37581</v>
      </c>
    </row>
    <row r="166" spans="1:2" x14ac:dyDescent="0.25">
      <c r="A166">
        <v>3.0167299999999999</v>
      </c>
      <c r="B166">
        <v>194.38437999999999</v>
      </c>
    </row>
    <row r="167" spans="1:2" x14ac:dyDescent="0.25">
      <c r="A167">
        <v>3.0298799999999999</v>
      </c>
      <c r="B167">
        <v>195.59083000000001</v>
      </c>
    </row>
    <row r="168" spans="1:2" x14ac:dyDescent="0.25">
      <c r="A168">
        <v>3.0427900000000001</v>
      </c>
      <c r="B168">
        <v>196.63399000000001</v>
      </c>
    </row>
    <row r="169" spans="1:2" x14ac:dyDescent="0.25">
      <c r="A169">
        <v>3.05707</v>
      </c>
      <c r="B169">
        <v>197.64758</v>
      </c>
    </row>
    <row r="170" spans="1:2" x14ac:dyDescent="0.25">
      <c r="A170">
        <v>3.0695300000000003</v>
      </c>
      <c r="B170">
        <v>198.87857</v>
      </c>
    </row>
    <row r="171" spans="1:2" x14ac:dyDescent="0.25">
      <c r="A171">
        <v>3.0826700000000002</v>
      </c>
      <c r="B171">
        <v>199.94163</v>
      </c>
    </row>
    <row r="172" spans="1:2" x14ac:dyDescent="0.25">
      <c r="A172">
        <v>3.0944199999999999</v>
      </c>
      <c r="B172">
        <v>200.93552</v>
      </c>
    </row>
    <row r="173" spans="1:2" x14ac:dyDescent="0.25">
      <c r="A173">
        <v>3.1070900000000004</v>
      </c>
      <c r="B173">
        <v>202.13714999999999</v>
      </c>
    </row>
    <row r="174" spans="1:2" x14ac:dyDescent="0.25">
      <c r="A174">
        <v>3.11978</v>
      </c>
      <c r="B174">
        <v>203.13464999999999</v>
      </c>
    </row>
    <row r="175" spans="1:2" x14ac:dyDescent="0.25">
      <c r="A175">
        <v>3.1333800000000003</v>
      </c>
      <c r="B175">
        <v>204.51426000000001</v>
      </c>
    </row>
    <row r="176" spans="1:2" x14ac:dyDescent="0.25">
      <c r="A176">
        <v>3.1467399999999999</v>
      </c>
      <c r="B176">
        <v>205.61834999999999</v>
      </c>
    </row>
    <row r="177" spans="1:2" x14ac:dyDescent="0.25">
      <c r="A177">
        <v>3.1607699999999999</v>
      </c>
      <c r="B177">
        <v>206.70434</v>
      </c>
    </row>
    <row r="178" spans="1:2" x14ac:dyDescent="0.25">
      <c r="A178">
        <v>3.17414</v>
      </c>
      <c r="B178">
        <v>207.82250999999999</v>
      </c>
    </row>
    <row r="179" spans="1:2" x14ac:dyDescent="0.25">
      <c r="A179">
        <v>3.1870400000000001</v>
      </c>
      <c r="B179">
        <v>208.83609999999999</v>
      </c>
    </row>
    <row r="180" spans="1:2" x14ac:dyDescent="0.25">
      <c r="A180">
        <v>3.1992500000000001</v>
      </c>
      <c r="B180">
        <v>209.88991999999999</v>
      </c>
    </row>
    <row r="181" spans="1:2" x14ac:dyDescent="0.25">
      <c r="A181">
        <v>3.2124299999999999</v>
      </c>
      <c r="B181">
        <v>211.14081999999999</v>
      </c>
    </row>
    <row r="182" spans="1:2" x14ac:dyDescent="0.25">
      <c r="A182">
        <v>3.2264499999999998</v>
      </c>
      <c r="B182">
        <v>212.23284000000001</v>
      </c>
    </row>
    <row r="183" spans="1:2" x14ac:dyDescent="0.25">
      <c r="A183">
        <v>3.2409699999999999</v>
      </c>
      <c r="B183">
        <v>213.32487</v>
      </c>
    </row>
    <row r="184" spans="1:2" x14ac:dyDescent="0.25">
      <c r="A184">
        <v>3.2520799999999999</v>
      </c>
      <c r="B184">
        <v>214.43901</v>
      </c>
    </row>
    <row r="185" spans="1:2" x14ac:dyDescent="0.25">
      <c r="A185">
        <v>3.2642899999999999</v>
      </c>
      <c r="B185">
        <v>215.47069999999999</v>
      </c>
    </row>
    <row r="186" spans="1:2" x14ac:dyDescent="0.25">
      <c r="A186">
        <v>3.2767399999999998</v>
      </c>
      <c r="B186">
        <v>216.63915</v>
      </c>
    </row>
    <row r="187" spans="1:2" x14ac:dyDescent="0.25">
      <c r="A187">
        <v>3.2889400000000002</v>
      </c>
      <c r="B187">
        <v>217.73117999999999</v>
      </c>
    </row>
    <row r="188" spans="1:2" x14ac:dyDescent="0.25">
      <c r="A188">
        <v>3.3018200000000002</v>
      </c>
      <c r="B188">
        <v>218.81917999999999</v>
      </c>
    </row>
    <row r="189" spans="1:2" x14ac:dyDescent="0.25">
      <c r="A189">
        <v>3.3140200000000002</v>
      </c>
      <c r="B189">
        <v>219.93534</v>
      </c>
    </row>
    <row r="190" spans="1:2" x14ac:dyDescent="0.25">
      <c r="A190">
        <v>3.32741</v>
      </c>
      <c r="B190">
        <v>220.98513</v>
      </c>
    </row>
    <row r="191" spans="1:2" x14ac:dyDescent="0.25">
      <c r="A191">
        <v>3.3412100000000002</v>
      </c>
      <c r="B191">
        <v>221.99269000000001</v>
      </c>
    </row>
    <row r="192" spans="1:2" x14ac:dyDescent="0.25">
      <c r="A192">
        <v>3.3531900000000001</v>
      </c>
      <c r="B192">
        <v>223.22348</v>
      </c>
    </row>
    <row r="193" spans="1:2" x14ac:dyDescent="0.25">
      <c r="A193">
        <v>3.3649299999999998</v>
      </c>
      <c r="B193">
        <v>224.35169999999999</v>
      </c>
    </row>
    <row r="194" spans="1:2" x14ac:dyDescent="0.25">
      <c r="A194">
        <v>3.3792300000000002</v>
      </c>
      <c r="B194">
        <v>225.40350000000001</v>
      </c>
    </row>
    <row r="195" spans="1:2" x14ac:dyDescent="0.25">
      <c r="A195">
        <v>3.3919000000000001</v>
      </c>
      <c r="B195">
        <v>226.47743</v>
      </c>
    </row>
    <row r="196" spans="1:2" x14ac:dyDescent="0.25">
      <c r="A196">
        <v>3.4047800000000001</v>
      </c>
      <c r="B196">
        <v>227.59961999999999</v>
      </c>
    </row>
    <row r="197" spans="1:2" x14ac:dyDescent="0.25">
      <c r="A197">
        <v>3.4168000000000003</v>
      </c>
      <c r="B197">
        <v>228.64338000000001</v>
      </c>
    </row>
    <row r="198" spans="1:2" x14ac:dyDescent="0.25">
      <c r="A198">
        <v>3.4301500000000003</v>
      </c>
      <c r="B198">
        <v>229.80377999999999</v>
      </c>
    </row>
    <row r="199" spans="1:2" x14ac:dyDescent="0.25">
      <c r="A199">
        <v>3.44238</v>
      </c>
      <c r="B199">
        <v>230.93602000000001</v>
      </c>
    </row>
    <row r="200" spans="1:2" x14ac:dyDescent="0.25">
      <c r="A200">
        <v>3.4545500000000002</v>
      </c>
      <c r="B200">
        <v>231.99988999999999</v>
      </c>
    </row>
    <row r="201" spans="1:2" x14ac:dyDescent="0.25">
      <c r="A201">
        <v>3.4672499999999999</v>
      </c>
      <c r="B201">
        <v>233.05371</v>
      </c>
    </row>
    <row r="202" spans="1:2" x14ac:dyDescent="0.25">
      <c r="A202">
        <v>3.4798800000000001</v>
      </c>
      <c r="B202">
        <v>234.11153999999999</v>
      </c>
    </row>
    <row r="203" spans="1:2" x14ac:dyDescent="0.25">
      <c r="A203">
        <v>3.4923299999999999</v>
      </c>
      <c r="B203">
        <v>235.07083</v>
      </c>
    </row>
    <row r="204" spans="1:2" x14ac:dyDescent="0.25">
      <c r="A204">
        <v>3.5052500000000002</v>
      </c>
      <c r="B204">
        <v>235.12916000000001</v>
      </c>
    </row>
    <row r="205" spans="1:2" x14ac:dyDescent="0.25">
      <c r="A205">
        <v>3.5170100000000004</v>
      </c>
      <c r="B205">
        <v>237.54649000000001</v>
      </c>
    </row>
    <row r="206" spans="1:2" x14ac:dyDescent="0.25">
      <c r="A206">
        <v>3.5294099999999999</v>
      </c>
      <c r="B206">
        <v>238.66064</v>
      </c>
    </row>
    <row r="207" spans="1:2" x14ac:dyDescent="0.25">
      <c r="A207">
        <v>3.5422899999999999</v>
      </c>
      <c r="B207">
        <v>239.69836000000001</v>
      </c>
    </row>
    <row r="208" spans="1:2" x14ac:dyDescent="0.25">
      <c r="A208">
        <v>3.55288</v>
      </c>
      <c r="B208">
        <v>240.63352</v>
      </c>
    </row>
    <row r="209" spans="1:2" x14ac:dyDescent="0.25">
      <c r="A209">
        <v>3.56555</v>
      </c>
      <c r="B209">
        <v>241.89247</v>
      </c>
    </row>
    <row r="210" spans="1:2" x14ac:dyDescent="0.25">
      <c r="A210">
        <v>3.5766499999999999</v>
      </c>
      <c r="B210">
        <v>243.06494000000001</v>
      </c>
    </row>
    <row r="211" spans="1:2" x14ac:dyDescent="0.25">
      <c r="A211">
        <v>3.5897100000000002</v>
      </c>
      <c r="B211">
        <v>244.13885999999999</v>
      </c>
    </row>
    <row r="212" spans="1:2" x14ac:dyDescent="0.25">
      <c r="A212">
        <v>3.6033000000000004</v>
      </c>
      <c r="B212">
        <v>245.251</v>
      </c>
    </row>
    <row r="213" spans="1:2" x14ac:dyDescent="0.25">
      <c r="A213">
        <v>3.6166499999999999</v>
      </c>
      <c r="B213">
        <v>246.2304</v>
      </c>
    </row>
    <row r="214" spans="1:2" x14ac:dyDescent="0.25">
      <c r="A214">
        <v>3.6309099999999996</v>
      </c>
      <c r="B214">
        <v>247.4451</v>
      </c>
    </row>
    <row r="215" spans="1:2" x14ac:dyDescent="0.25">
      <c r="A215">
        <v>3.64242</v>
      </c>
      <c r="B215">
        <v>248.53914</v>
      </c>
    </row>
    <row r="216" spans="1:2" x14ac:dyDescent="0.25">
      <c r="A216">
        <v>3.6553299999999997</v>
      </c>
      <c r="B216">
        <v>249.63115999999999</v>
      </c>
    </row>
    <row r="217" spans="1:2" x14ac:dyDescent="0.25">
      <c r="A217">
        <v>3.6679899999999996</v>
      </c>
      <c r="B217">
        <v>250.73927</v>
      </c>
    </row>
    <row r="218" spans="1:2" x14ac:dyDescent="0.25">
      <c r="A218">
        <v>3.67971</v>
      </c>
      <c r="B218">
        <v>251.78704999999999</v>
      </c>
    </row>
    <row r="219" spans="1:2" x14ac:dyDescent="0.25">
      <c r="A219">
        <v>3.6921599999999999</v>
      </c>
      <c r="B219">
        <v>252.77047999999999</v>
      </c>
    </row>
    <row r="220" spans="1:2" x14ac:dyDescent="0.25">
      <c r="A220">
        <v>3.7055100000000003</v>
      </c>
      <c r="B220">
        <v>254.02741</v>
      </c>
    </row>
    <row r="221" spans="1:2" x14ac:dyDescent="0.25">
      <c r="A221">
        <v>3.7183999999999999</v>
      </c>
      <c r="B221">
        <v>255.14357000000001</v>
      </c>
    </row>
    <row r="222" spans="1:2" x14ac:dyDescent="0.25">
      <c r="A222">
        <v>3.7308300000000001</v>
      </c>
      <c r="B222">
        <v>256.09884</v>
      </c>
    </row>
    <row r="223" spans="1:2" x14ac:dyDescent="0.25">
      <c r="A223">
        <v>3.7444199999999999</v>
      </c>
      <c r="B223">
        <v>257.32963000000001</v>
      </c>
    </row>
    <row r="224" spans="1:2" x14ac:dyDescent="0.25">
      <c r="A224">
        <v>3.7572100000000002</v>
      </c>
      <c r="B224">
        <v>258.31306000000001</v>
      </c>
    </row>
    <row r="225" spans="1:2" x14ac:dyDescent="0.25">
      <c r="A225">
        <v>3.76939</v>
      </c>
      <c r="B225">
        <v>259.52373999999998</v>
      </c>
    </row>
    <row r="226" spans="1:2" x14ac:dyDescent="0.25">
      <c r="A226">
        <v>3.7825500000000001</v>
      </c>
      <c r="B226">
        <v>260.63587000000001</v>
      </c>
    </row>
    <row r="227" spans="1:2" x14ac:dyDescent="0.25">
      <c r="A227">
        <v>3.7956500000000002</v>
      </c>
      <c r="B227">
        <v>261.49259999999998</v>
      </c>
    </row>
    <row r="228" spans="1:2" x14ac:dyDescent="0.25">
      <c r="A228">
        <v>3.8087600000000004</v>
      </c>
      <c r="B228">
        <v>262.86214999999999</v>
      </c>
    </row>
    <row r="229" spans="1:2" x14ac:dyDescent="0.25">
      <c r="A229">
        <v>3.8214200000000003</v>
      </c>
      <c r="B229">
        <v>263.87574999999998</v>
      </c>
    </row>
    <row r="230" spans="1:2" x14ac:dyDescent="0.25">
      <c r="A230">
        <v>3.8347699999999998</v>
      </c>
      <c r="B230">
        <v>264.84911</v>
      </c>
    </row>
    <row r="231" spans="1:2" x14ac:dyDescent="0.25">
      <c r="A231">
        <v>3.8468100000000001</v>
      </c>
      <c r="B231">
        <v>266.09598999999997</v>
      </c>
    </row>
    <row r="232" spans="1:2" x14ac:dyDescent="0.25">
      <c r="A232">
        <v>3.85947</v>
      </c>
      <c r="B232">
        <v>267.24633999999998</v>
      </c>
    </row>
    <row r="233" spans="1:2" x14ac:dyDescent="0.25">
      <c r="A233">
        <v>3.8730700000000002</v>
      </c>
      <c r="B233">
        <v>268.34440000000001</v>
      </c>
    </row>
    <row r="234" spans="1:2" x14ac:dyDescent="0.25">
      <c r="A234">
        <v>3.88531</v>
      </c>
      <c r="B234">
        <v>269.43842999999998</v>
      </c>
    </row>
    <row r="235" spans="1:2" x14ac:dyDescent="0.25">
      <c r="A235">
        <v>3.8970400000000001</v>
      </c>
      <c r="B235">
        <v>270.45605</v>
      </c>
    </row>
    <row r="236" spans="1:2" x14ac:dyDescent="0.25">
      <c r="A236">
        <v>3.9089699999999996</v>
      </c>
      <c r="B236">
        <v>271.62851999999998</v>
      </c>
    </row>
    <row r="237" spans="1:2" x14ac:dyDescent="0.25">
      <c r="A237">
        <v>3.9202600000000003</v>
      </c>
      <c r="B237">
        <v>272.75071000000003</v>
      </c>
    </row>
    <row r="238" spans="1:2" x14ac:dyDescent="0.25">
      <c r="A238">
        <v>3.93018</v>
      </c>
      <c r="B238">
        <v>273.76832000000002</v>
      </c>
    </row>
    <row r="239" spans="1:2" x14ac:dyDescent="0.25">
      <c r="A239">
        <v>3.9437500000000001</v>
      </c>
      <c r="B239">
        <v>274.95084000000003</v>
      </c>
    </row>
    <row r="240" spans="1:2" x14ac:dyDescent="0.25">
      <c r="A240">
        <v>3.9561999999999999</v>
      </c>
      <c r="B240">
        <v>275.93025</v>
      </c>
    </row>
    <row r="241" spans="1:2" x14ac:dyDescent="0.25">
      <c r="A241">
        <v>3.96854</v>
      </c>
      <c r="B241">
        <v>276.92372999999998</v>
      </c>
    </row>
    <row r="242" spans="1:2" x14ac:dyDescent="0.25">
      <c r="A242">
        <v>3.98197</v>
      </c>
      <c r="B242">
        <v>278.23295000000002</v>
      </c>
    </row>
    <row r="243" spans="1:2" x14ac:dyDescent="0.25">
      <c r="A243">
        <v>3.99593</v>
      </c>
      <c r="B243">
        <v>279.33503000000002</v>
      </c>
    </row>
    <row r="244" spans="1:2" x14ac:dyDescent="0.25">
      <c r="A244">
        <v>4.0083599999999997</v>
      </c>
      <c r="B244">
        <v>280.29432000000003</v>
      </c>
    </row>
    <row r="245" spans="1:2" x14ac:dyDescent="0.25">
      <c r="A245">
        <v>4.0196999999999994</v>
      </c>
      <c r="B245">
        <v>281.55527999999998</v>
      </c>
    </row>
    <row r="246" spans="1:2" x14ac:dyDescent="0.25">
      <c r="A246">
        <v>4.0331999999999999</v>
      </c>
      <c r="B246">
        <v>282.49446</v>
      </c>
    </row>
    <row r="247" spans="1:2" x14ac:dyDescent="0.25">
      <c r="A247">
        <v>4.0469799999999996</v>
      </c>
      <c r="B247">
        <v>283.53822000000002</v>
      </c>
    </row>
    <row r="248" spans="1:2" x14ac:dyDescent="0.25">
      <c r="A248">
        <v>4.0575599999999996</v>
      </c>
      <c r="B248">
        <v>284.81929000000002</v>
      </c>
    </row>
    <row r="249" spans="1:2" x14ac:dyDescent="0.25">
      <c r="A249">
        <v>4.0715900000000005</v>
      </c>
      <c r="B249">
        <v>285.87310000000002</v>
      </c>
    </row>
    <row r="250" spans="1:2" x14ac:dyDescent="0.25">
      <c r="A250">
        <v>4.0812800000000005</v>
      </c>
      <c r="B250">
        <v>286.96915000000001</v>
      </c>
    </row>
    <row r="251" spans="1:2" x14ac:dyDescent="0.25">
      <c r="A251">
        <v>4.0948500000000001</v>
      </c>
      <c r="B251">
        <v>288.11144999999999</v>
      </c>
    </row>
    <row r="252" spans="1:2" x14ac:dyDescent="0.25">
      <c r="A252">
        <v>4.1052</v>
      </c>
      <c r="B252">
        <v>289.05666000000002</v>
      </c>
    </row>
    <row r="253" spans="1:2" x14ac:dyDescent="0.25">
      <c r="A253">
        <v>4.1192299999999999</v>
      </c>
      <c r="B253">
        <v>290.35181</v>
      </c>
    </row>
    <row r="254" spans="1:2" x14ac:dyDescent="0.25">
      <c r="A254">
        <v>4.1314399999999996</v>
      </c>
      <c r="B254">
        <v>291.44382999999999</v>
      </c>
    </row>
    <row r="255" spans="1:2" x14ac:dyDescent="0.25">
      <c r="A255">
        <v>4.14384</v>
      </c>
      <c r="B255">
        <v>292.57607999999999</v>
      </c>
    </row>
    <row r="256" spans="1:2" x14ac:dyDescent="0.25">
      <c r="A256">
        <v>4.15679</v>
      </c>
      <c r="B256">
        <v>293.60978</v>
      </c>
    </row>
    <row r="257" spans="1:2" x14ac:dyDescent="0.25">
      <c r="A257">
        <v>4.1687700000000003</v>
      </c>
      <c r="B257">
        <v>294.67365000000001</v>
      </c>
    </row>
    <row r="258" spans="1:2" x14ac:dyDescent="0.25">
      <c r="A258">
        <v>4.1825700000000001</v>
      </c>
      <c r="B258">
        <v>295.71539999999999</v>
      </c>
    </row>
    <row r="259" spans="1:2" x14ac:dyDescent="0.25">
      <c r="A259">
        <v>4.1951200000000002</v>
      </c>
      <c r="B259">
        <v>296.95623999999998</v>
      </c>
    </row>
    <row r="260" spans="1:2" x14ac:dyDescent="0.25">
      <c r="A260">
        <v>4.2086899999999998</v>
      </c>
      <c r="B260">
        <v>298.07038999999997</v>
      </c>
    </row>
    <row r="261" spans="1:2" x14ac:dyDescent="0.25">
      <c r="A261">
        <v>4.22295</v>
      </c>
      <c r="B261">
        <v>299.12218999999999</v>
      </c>
    </row>
    <row r="262" spans="1:2" x14ac:dyDescent="0.25">
      <c r="A262">
        <v>4.2250399999999999</v>
      </c>
      <c r="B262">
        <v>300.22426999999999</v>
      </c>
    </row>
    <row r="263" spans="1:2" x14ac:dyDescent="0.25">
      <c r="A263">
        <v>4.24024</v>
      </c>
      <c r="B263">
        <v>301.31831</v>
      </c>
    </row>
    <row r="264" spans="1:2" x14ac:dyDescent="0.25">
      <c r="A264">
        <v>4.2526099999999998</v>
      </c>
      <c r="B264">
        <v>302.44049999999999</v>
      </c>
    </row>
    <row r="265" spans="1:2" x14ac:dyDescent="0.25">
      <c r="A265">
        <v>4.2656899999999993</v>
      </c>
      <c r="B265">
        <v>303.52850000000001</v>
      </c>
    </row>
    <row r="266" spans="1:2" x14ac:dyDescent="0.25">
      <c r="A266">
        <v>4.2792500000000002</v>
      </c>
      <c r="B266">
        <v>304.70499000000001</v>
      </c>
    </row>
    <row r="267" spans="1:2" x14ac:dyDescent="0.25">
      <c r="A267">
        <v>4.2932799999999993</v>
      </c>
      <c r="B267">
        <v>305.75679000000002</v>
      </c>
    </row>
    <row r="268" spans="1:2" x14ac:dyDescent="0.25">
      <c r="A268">
        <v>4.3054899999999998</v>
      </c>
      <c r="B268">
        <v>306.81061</v>
      </c>
    </row>
    <row r="269" spans="1:2" x14ac:dyDescent="0.25">
      <c r="A269">
        <v>4.3183400000000001</v>
      </c>
      <c r="B269">
        <v>307.82017999999999</v>
      </c>
    </row>
    <row r="270" spans="1:2" x14ac:dyDescent="0.25">
      <c r="A270">
        <v>4.3305200000000008</v>
      </c>
      <c r="B270">
        <v>309.01074999999997</v>
      </c>
    </row>
    <row r="271" spans="1:2" x14ac:dyDescent="0.25">
      <c r="A271">
        <v>4.3433999999999999</v>
      </c>
      <c r="B271">
        <v>309.98009000000002</v>
      </c>
    </row>
    <row r="272" spans="1:2" x14ac:dyDescent="0.25">
      <c r="A272">
        <v>4.3564999999999996</v>
      </c>
      <c r="B272">
        <v>311.29937000000001</v>
      </c>
    </row>
    <row r="273" spans="1:2" x14ac:dyDescent="0.25">
      <c r="A273">
        <v>4.3696000000000002</v>
      </c>
      <c r="B273">
        <v>312.40346</v>
      </c>
    </row>
    <row r="274" spans="1:2" x14ac:dyDescent="0.25">
      <c r="A274">
        <v>4.3820200000000007</v>
      </c>
      <c r="B274">
        <v>313.51359000000002</v>
      </c>
    </row>
    <row r="275" spans="1:2" x14ac:dyDescent="0.25">
      <c r="A275">
        <v>4.3944300000000007</v>
      </c>
      <c r="B275">
        <v>314.50103000000001</v>
      </c>
    </row>
    <row r="276" spans="1:2" x14ac:dyDescent="0.25">
      <c r="A276">
        <v>4.4072700000000005</v>
      </c>
      <c r="B276">
        <v>315.54077000000001</v>
      </c>
    </row>
    <row r="277" spans="1:2" x14ac:dyDescent="0.25">
      <c r="A277">
        <v>4.4201699999999997</v>
      </c>
      <c r="B277">
        <v>316.82585999999998</v>
      </c>
    </row>
    <row r="278" spans="1:2" x14ac:dyDescent="0.25">
      <c r="A278">
        <v>4.4318900000000001</v>
      </c>
      <c r="B278">
        <v>317.96213</v>
      </c>
    </row>
    <row r="279" spans="1:2" x14ac:dyDescent="0.25">
      <c r="A279">
        <v>4.44428</v>
      </c>
      <c r="B279">
        <v>319.05013000000002</v>
      </c>
    </row>
    <row r="280" spans="1:2" x14ac:dyDescent="0.25">
      <c r="A280">
        <v>4.45634</v>
      </c>
      <c r="B280">
        <v>320.03958999999998</v>
      </c>
    </row>
    <row r="281" spans="1:2" x14ac:dyDescent="0.25">
      <c r="A281">
        <v>4.4677799999999994</v>
      </c>
      <c r="B281">
        <v>321.27440000000001</v>
      </c>
    </row>
    <row r="282" spans="1:2" x14ac:dyDescent="0.25">
      <c r="A282">
        <v>4.4806499999999998</v>
      </c>
      <c r="B282">
        <v>322.26386000000002</v>
      </c>
    </row>
    <row r="283" spans="1:2" x14ac:dyDescent="0.25">
      <c r="A283">
        <v>4.4928500000000007</v>
      </c>
      <c r="B283">
        <v>323.50067999999999</v>
      </c>
    </row>
    <row r="284" spans="1:2" x14ac:dyDescent="0.25">
      <c r="A284">
        <v>4.5048300000000001</v>
      </c>
      <c r="B284">
        <v>324.58868999999999</v>
      </c>
    </row>
    <row r="285" spans="1:2" x14ac:dyDescent="0.25">
      <c r="A285">
        <v>4.5183100000000005</v>
      </c>
      <c r="B285">
        <v>325.62641000000002</v>
      </c>
    </row>
    <row r="286" spans="1:2" x14ac:dyDescent="0.25">
      <c r="A286">
        <v>4.5316400000000003</v>
      </c>
      <c r="B286">
        <v>326.61586999999997</v>
      </c>
    </row>
    <row r="287" spans="1:2" x14ac:dyDescent="0.25">
      <c r="A287">
        <v>4.5431499999999998</v>
      </c>
      <c r="B287">
        <v>327.85068000000001</v>
      </c>
    </row>
    <row r="288" spans="1:2" x14ac:dyDescent="0.25">
      <c r="A288">
        <v>4.5555600000000007</v>
      </c>
      <c r="B288">
        <v>328.98896000000002</v>
      </c>
    </row>
    <row r="289" spans="1:2" x14ac:dyDescent="0.25">
      <c r="A289">
        <v>4.5679699999999999</v>
      </c>
      <c r="B289">
        <v>330.07495</v>
      </c>
    </row>
    <row r="290" spans="1:2" x14ac:dyDescent="0.25">
      <c r="A290">
        <v>4.58026</v>
      </c>
      <c r="B290">
        <v>331.21323000000001</v>
      </c>
    </row>
    <row r="291" spans="1:2" x14ac:dyDescent="0.25">
      <c r="A291">
        <v>4.5928100000000001</v>
      </c>
      <c r="B291">
        <v>332.20269000000002</v>
      </c>
    </row>
    <row r="292" spans="1:2" x14ac:dyDescent="0.25">
      <c r="A292">
        <v>4.6051899999999995</v>
      </c>
      <c r="B292">
        <v>333.38923999999997</v>
      </c>
    </row>
    <row r="293" spans="1:2" x14ac:dyDescent="0.25">
      <c r="A293">
        <v>4.61829</v>
      </c>
      <c r="B293">
        <v>334.47723999999999</v>
      </c>
    </row>
    <row r="294" spans="1:2" x14ac:dyDescent="0.25">
      <c r="A294">
        <v>4.6316099999999993</v>
      </c>
      <c r="B294">
        <v>334.32841999999999</v>
      </c>
    </row>
    <row r="295" spans="1:2" x14ac:dyDescent="0.25">
      <c r="A295">
        <v>4.6447099999999999</v>
      </c>
      <c r="B295">
        <v>336.65123</v>
      </c>
    </row>
    <row r="296" spans="1:2" x14ac:dyDescent="0.25">
      <c r="A296">
        <v>4.6585799999999997</v>
      </c>
      <c r="B296">
        <v>337.73923000000002</v>
      </c>
    </row>
    <row r="297" spans="1:2" x14ac:dyDescent="0.25">
      <c r="A297">
        <v>4.67211</v>
      </c>
      <c r="B297">
        <v>338.77695999999997</v>
      </c>
    </row>
    <row r="298" spans="1:2" x14ac:dyDescent="0.25">
      <c r="A298">
        <v>4.6846800000000002</v>
      </c>
      <c r="B298">
        <v>340.06405999999998</v>
      </c>
    </row>
    <row r="299" spans="1:2" x14ac:dyDescent="0.25">
      <c r="A299">
        <v>4.6966299999999999</v>
      </c>
      <c r="B299">
        <v>341.10178000000002</v>
      </c>
    </row>
    <row r="300" spans="1:2" x14ac:dyDescent="0.25">
      <c r="A300">
        <v>4.7092299999999998</v>
      </c>
      <c r="B300">
        <v>341.99068999999997</v>
      </c>
    </row>
    <row r="301" spans="1:2" x14ac:dyDescent="0.25">
      <c r="A301">
        <v>4.72262</v>
      </c>
      <c r="B301">
        <v>343.27778999999998</v>
      </c>
    </row>
    <row r="302" spans="1:2" x14ac:dyDescent="0.25">
      <c r="A302">
        <v>4.7354200000000004</v>
      </c>
      <c r="B302">
        <v>344.36378000000002</v>
      </c>
    </row>
    <row r="303" spans="1:2" x14ac:dyDescent="0.25">
      <c r="A303">
        <v>4.7478500000000006</v>
      </c>
      <c r="B303">
        <v>345.55032999999997</v>
      </c>
    </row>
    <row r="304" spans="1:2" x14ac:dyDescent="0.25">
      <c r="A304">
        <v>4.7597700000000005</v>
      </c>
      <c r="B304">
        <v>346.53978000000001</v>
      </c>
    </row>
    <row r="305" spans="1:2" x14ac:dyDescent="0.25">
      <c r="A305">
        <v>4.7735799999999999</v>
      </c>
      <c r="B305">
        <v>347.67806000000002</v>
      </c>
    </row>
    <row r="306" spans="1:2" x14ac:dyDescent="0.25">
      <c r="A306">
        <v>4.7873299999999999</v>
      </c>
      <c r="B306">
        <v>348.81432999999998</v>
      </c>
    </row>
    <row r="307" spans="1:2" x14ac:dyDescent="0.25">
      <c r="A307">
        <v>4.8004799999999994</v>
      </c>
      <c r="B307">
        <v>349.80378999999999</v>
      </c>
    </row>
    <row r="308" spans="1:2" x14ac:dyDescent="0.25">
      <c r="A308">
        <v>4.8137400000000001</v>
      </c>
      <c r="B308">
        <v>350.74297000000001</v>
      </c>
    </row>
    <row r="309" spans="1:2" x14ac:dyDescent="0.25">
      <c r="A309">
        <v>4.8251899999999992</v>
      </c>
      <c r="B309">
        <v>352.07834000000003</v>
      </c>
    </row>
    <row r="310" spans="1:2" x14ac:dyDescent="0.25">
      <c r="A310">
        <v>4.8379799999999999</v>
      </c>
      <c r="B310">
        <v>353.16633999999999</v>
      </c>
    </row>
    <row r="311" spans="1:2" x14ac:dyDescent="0.25">
      <c r="A311">
        <v>4.8513999999999999</v>
      </c>
      <c r="B311">
        <v>354.25232999999997</v>
      </c>
    </row>
    <row r="312" spans="1:2" x14ac:dyDescent="0.25">
      <c r="A312">
        <v>4.8654399999999995</v>
      </c>
      <c r="B312">
        <v>355.34034000000003</v>
      </c>
    </row>
    <row r="313" spans="1:2" x14ac:dyDescent="0.25">
      <c r="A313">
        <v>4.8773800000000005</v>
      </c>
      <c r="B313">
        <v>356.47861</v>
      </c>
    </row>
    <row r="314" spans="1:2" x14ac:dyDescent="0.25">
      <c r="A314">
        <v>4.8895200000000001</v>
      </c>
      <c r="B314">
        <v>357.51634000000001</v>
      </c>
    </row>
    <row r="315" spans="1:2" x14ac:dyDescent="0.25">
      <c r="A315">
        <v>4.9024099999999997</v>
      </c>
      <c r="B315">
        <v>358.75315999999998</v>
      </c>
    </row>
    <row r="316" spans="1:2" x14ac:dyDescent="0.25">
      <c r="A316">
        <v>4.9143500000000007</v>
      </c>
      <c r="B316">
        <v>359.59379999999999</v>
      </c>
    </row>
    <row r="317" spans="1:2" x14ac:dyDescent="0.25">
      <c r="A317">
        <v>4.9267200000000004</v>
      </c>
      <c r="B317">
        <v>360.87889000000001</v>
      </c>
    </row>
    <row r="318" spans="1:2" x14ac:dyDescent="0.25">
      <c r="A318">
        <v>4.9391499999999997</v>
      </c>
      <c r="B318">
        <v>361.96688999999998</v>
      </c>
    </row>
    <row r="319" spans="1:2" x14ac:dyDescent="0.25">
      <c r="A319">
        <v>4.9522700000000004</v>
      </c>
      <c r="B319">
        <v>363.00461999999999</v>
      </c>
    </row>
    <row r="320" spans="1:2" x14ac:dyDescent="0.25">
      <c r="A320">
        <v>4.9646300000000005</v>
      </c>
      <c r="B320">
        <v>364.19116000000002</v>
      </c>
    </row>
    <row r="321" spans="1:2" x14ac:dyDescent="0.25">
      <c r="A321">
        <v>4.9772600000000002</v>
      </c>
      <c r="B321">
        <v>365.37770999999998</v>
      </c>
    </row>
    <row r="322" spans="1:2" x14ac:dyDescent="0.25">
      <c r="A322">
        <v>4.98874</v>
      </c>
      <c r="B322">
        <v>364.73415999999997</v>
      </c>
    </row>
    <row r="323" spans="1:2" x14ac:dyDescent="0.25">
      <c r="A323">
        <v>5.0013699999999996</v>
      </c>
      <c r="B323">
        <v>367.55371000000002</v>
      </c>
    </row>
    <row r="324" spans="1:2" x14ac:dyDescent="0.25">
      <c r="A324">
        <v>5.0139899999999997</v>
      </c>
      <c r="B324">
        <v>368.54115999999999</v>
      </c>
    </row>
    <row r="325" spans="1:2" x14ac:dyDescent="0.25">
      <c r="A325">
        <v>5.02658</v>
      </c>
      <c r="B325">
        <v>369.62916000000001</v>
      </c>
    </row>
    <row r="326" spans="1:2" x14ac:dyDescent="0.25">
      <c r="A326">
        <v>5.0403900000000004</v>
      </c>
      <c r="B326">
        <v>370.81571000000002</v>
      </c>
    </row>
    <row r="327" spans="1:2" x14ac:dyDescent="0.25">
      <c r="A327">
        <v>5.0541999999999998</v>
      </c>
      <c r="B327">
        <v>371.95398999999998</v>
      </c>
    </row>
    <row r="328" spans="1:2" x14ac:dyDescent="0.25">
      <c r="A328">
        <v>5.0672100000000002</v>
      </c>
      <c r="B328">
        <v>373.09026</v>
      </c>
    </row>
    <row r="329" spans="1:2" x14ac:dyDescent="0.25">
      <c r="A329">
        <v>5.0794799999999993</v>
      </c>
      <c r="B329">
        <v>374.07972000000001</v>
      </c>
    </row>
    <row r="330" spans="1:2" x14ac:dyDescent="0.25">
      <c r="A330">
        <v>5.0916800000000002</v>
      </c>
      <c r="B330">
        <v>375.16771999999997</v>
      </c>
    </row>
    <row r="331" spans="1:2" x14ac:dyDescent="0.25">
      <c r="A331">
        <v>5.1044</v>
      </c>
      <c r="B331">
        <v>376.30399</v>
      </c>
    </row>
    <row r="332" spans="1:2" x14ac:dyDescent="0.25">
      <c r="A332">
        <v>5.1179399999999999</v>
      </c>
      <c r="B332">
        <v>377.39199000000002</v>
      </c>
    </row>
    <row r="333" spans="1:2" x14ac:dyDescent="0.25">
      <c r="A333">
        <v>5.1306000000000003</v>
      </c>
      <c r="B333">
        <v>378.57853999999998</v>
      </c>
    </row>
    <row r="334" spans="1:2" x14ac:dyDescent="0.25">
      <c r="A334">
        <v>5.1429900000000002</v>
      </c>
      <c r="B334">
        <v>379.61626000000001</v>
      </c>
    </row>
    <row r="335" spans="1:2" x14ac:dyDescent="0.25">
      <c r="A335">
        <v>5.1565300000000001</v>
      </c>
      <c r="B335">
        <v>380.65600000000001</v>
      </c>
    </row>
    <row r="336" spans="1:2" x14ac:dyDescent="0.25">
      <c r="A336">
        <v>5.1696099999999996</v>
      </c>
      <c r="B336">
        <v>381.74198999999999</v>
      </c>
    </row>
    <row r="337" spans="1:2" x14ac:dyDescent="0.25">
      <c r="A337">
        <v>5.1833400000000003</v>
      </c>
      <c r="B337">
        <v>382.93054000000001</v>
      </c>
    </row>
    <row r="338" spans="1:2" x14ac:dyDescent="0.25">
      <c r="A338">
        <v>5.1964600000000001</v>
      </c>
      <c r="B338">
        <v>384.06680999999998</v>
      </c>
    </row>
    <row r="339" spans="1:2" x14ac:dyDescent="0.25">
      <c r="A339">
        <v>5.2093100000000003</v>
      </c>
      <c r="B339">
        <v>385.15481999999997</v>
      </c>
    </row>
    <row r="340" spans="1:2" x14ac:dyDescent="0.25">
      <c r="A340">
        <v>5.2223500000000005</v>
      </c>
      <c r="B340">
        <v>386.24281999999999</v>
      </c>
    </row>
    <row r="341" spans="1:2" x14ac:dyDescent="0.25">
      <c r="A341">
        <v>5.2354700000000003</v>
      </c>
      <c r="B341">
        <v>387.33082000000002</v>
      </c>
    </row>
    <row r="342" spans="1:2" x14ac:dyDescent="0.25">
      <c r="A342">
        <v>5.2483199999999997</v>
      </c>
      <c r="B342">
        <v>388.46708999999998</v>
      </c>
    </row>
    <row r="343" spans="1:2" x14ac:dyDescent="0.25">
      <c r="A343">
        <v>5.2613599999999998</v>
      </c>
      <c r="B343">
        <v>389.55509000000001</v>
      </c>
    </row>
    <row r="344" spans="1:2" x14ac:dyDescent="0.25">
      <c r="A344">
        <v>5.2831899999999994</v>
      </c>
      <c r="B344">
        <v>390.64308999999997</v>
      </c>
    </row>
    <row r="345" spans="1:2" x14ac:dyDescent="0.25">
      <c r="A345">
        <v>5.2962299999999995</v>
      </c>
      <c r="B345">
        <v>391.87790999999999</v>
      </c>
    </row>
    <row r="346" spans="1:2" x14ac:dyDescent="0.25">
      <c r="A346">
        <v>5.3092299999999994</v>
      </c>
      <c r="B346">
        <v>392.91764000000001</v>
      </c>
    </row>
    <row r="347" spans="1:2" x14ac:dyDescent="0.25">
      <c r="A347">
        <v>5.3229199999999999</v>
      </c>
      <c r="B347">
        <v>393.95537000000002</v>
      </c>
    </row>
    <row r="348" spans="1:2" x14ac:dyDescent="0.25">
      <c r="A348">
        <v>5.3357299999999999</v>
      </c>
      <c r="B348">
        <v>395.14191</v>
      </c>
    </row>
    <row r="349" spans="1:2" x14ac:dyDescent="0.25">
      <c r="A349">
        <v>5.3490000000000002</v>
      </c>
      <c r="B349">
        <v>396.32846000000001</v>
      </c>
    </row>
    <row r="350" spans="1:2" x14ac:dyDescent="0.25">
      <c r="A350">
        <v>5.3609999999999998</v>
      </c>
      <c r="B350">
        <v>397.51499999999999</v>
      </c>
    </row>
    <row r="351" spans="1:2" x14ac:dyDescent="0.25">
      <c r="A351">
        <v>5.3734700000000002</v>
      </c>
      <c r="B351">
        <v>398.85037</v>
      </c>
    </row>
    <row r="352" spans="1:2" x14ac:dyDescent="0.25">
      <c r="A352">
        <v>5.3862700000000006</v>
      </c>
      <c r="B352">
        <v>399.64073000000002</v>
      </c>
    </row>
    <row r="353" spans="1:2" x14ac:dyDescent="0.25">
      <c r="A353">
        <v>5.3988100000000001</v>
      </c>
      <c r="B353">
        <v>400.38281999999998</v>
      </c>
    </row>
    <row r="354" spans="1:2" x14ac:dyDescent="0.25">
      <c r="A354">
        <v>5.4110800000000001</v>
      </c>
      <c r="B354">
        <v>401.66791000000001</v>
      </c>
    </row>
    <row r="355" spans="1:2" x14ac:dyDescent="0.25">
      <c r="A355">
        <v>5.4241200000000003</v>
      </c>
      <c r="B355">
        <v>402.65737000000001</v>
      </c>
    </row>
    <row r="356" spans="1:2" x14ac:dyDescent="0.25">
      <c r="A356">
        <v>5.4380699999999997</v>
      </c>
      <c r="B356">
        <v>403.94245999999998</v>
      </c>
    </row>
    <row r="357" spans="1:2" x14ac:dyDescent="0.25">
      <c r="A357">
        <v>5.4509099999999995</v>
      </c>
      <c r="B357">
        <v>405.12900999999999</v>
      </c>
    </row>
    <row r="358" spans="1:2" x14ac:dyDescent="0.25">
      <c r="A358">
        <v>5.4642900000000001</v>
      </c>
      <c r="B358">
        <v>407.69918999999999</v>
      </c>
    </row>
    <row r="359" spans="1:2" x14ac:dyDescent="0.25">
      <c r="A359">
        <v>5.4782000000000002</v>
      </c>
      <c r="B359">
        <v>408.83747</v>
      </c>
    </row>
    <row r="360" spans="1:2" x14ac:dyDescent="0.25">
      <c r="A360">
        <v>5.4909999999999997</v>
      </c>
      <c r="B360">
        <v>410.07429000000002</v>
      </c>
    </row>
    <row r="361" spans="1:2" x14ac:dyDescent="0.25">
      <c r="A361">
        <v>5.5045299999999999</v>
      </c>
      <c r="B361">
        <v>410.46847000000002</v>
      </c>
    </row>
    <row r="362" spans="1:2" x14ac:dyDescent="0.25">
      <c r="A362">
        <v>5.516</v>
      </c>
      <c r="B362">
        <v>411.95265000000001</v>
      </c>
    </row>
    <row r="363" spans="1:2" x14ac:dyDescent="0.25">
      <c r="A363">
        <v>5.52834</v>
      </c>
      <c r="B363">
        <v>413.28802000000002</v>
      </c>
    </row>
    <row r="364" spans="1:2" x14ac:dyDescent="0.25">
      <c r="A364">
        <v>5.5409899999999999</v>
      </c>
      <c r="B364">
        <v>414.32574</v>
      </c>
    </row>
    <row r="365" spans="1:2" x14ac:dyDescent="0.25">
      <c r="A365">
        <v>5.5528699999999995</v>
      </c>
      <c r="B365">
        <v>415.46201000000002</v>
      </c>
    </row>
    <row r="366" spans="1:2" x14ac:dyDescent="0.25">
      <c r="A366">
        <v>5.5656499999999998</v>
      </c>
      <c r="B366">
        <v>416.50175000000002</v>
      </c>
    </row>
    <row r="367" spans="1:2" x14ac:dyDescent="0.25">
      <c r="A367">
        <v>5.5781299999999998</v>
      </c>
      <c r="B367">
        <v>417.53946999999999</v>
      </c>
    </row>
    <row r="368" spans="1:2" x14ac:dyDescent="0.25">
      <c r="A368">
        <v>5.5910200000000003</v>
      </c>
      <c r="B368">
        <v>418.62747999999999</v>
      </c>
    </row>
    <row r="369" spans="1:2" x14ac:dyDescent="0.25">
      <c r="A369">
        <v>5.6038100000000002</v>
      </c>
      <c r="B369">
        <v>419.91257000000002</v>
      </c>
    </row>
    <row r="370" spans="1:2" x14ac:dyDescent="0.25">
      <c r="A370">
        <v>5.6161899999999996</v>
      </c>
      <c r="B370">
        <v>421.00056999999998</v>
      </c>
    </row>
    <row r="371" spans="1:2" x14ac:dyDescent="0.25">
      <c r="A371">
        <v>5.6297199999999998</v>
      </c>
      <c r="B371">
        <v>422.18711000000002</v>
      </c>
    </row>
    <row r="372" spans="1:2" x14ac:dyDescent="0.25">
      <c r="A372">
        <v>5.6423300000000003</v>
      </c>
      <c r="B372">
        <v>423.22483999999997</v>
      </c>
    </row>
    <row r="373" spans="1:2" x14ac:dyDescent="0.25">
      <c r="A373">
        <v>5.6560800000000002</v>
      </c>
      <c r="B373">
        <v>424.11574999999999</v>
      </c>
    </row>
    <row r="374" spans="1:2" x14ac:dyDescent="0.25">
      <c r="A374">
        <v>5.66892</v>
      </c>
      <c r="B374">
        <v>425.59793000000002</v>
      </c>
    </row>
    <row r="375" spans="1:2" x14ac:dyDescent="0.25">
      <c r="A375">
        <v>5.6820300000000001</v>
      </c>
      <c r="B375">
        <v>426.98156</v>
      </c>
    </row>
    <row r="376" spans="1:2" x14ac:dyDescent="0.25">
      <c r="A376">
        <v>5.6946300000000001</v>
      </c>
      <c r="B376">
        <v>428.21839</v>
      </c>
    </row>
    <row r="377" spans="1:2" x14ac:dyDescent="0.25">
      <c r="A377">
        <v>5.7071999999999994</v>
      </c>
      <c r="B377">
        <v>429.55374999999998</v>
      </c>
    </row>
    <row r="378" spans="1:2" x14ac:dyDescent="0.25">
      <c r="A378">
        <v>5.7202500000000001</v>
      </c>
      <c r="B378">
        <v>430.78856999999999</v>
      </c>
    </row>
    <row r="379" spans="1:2" x14ac:dyDescent="0.25">
      <c r="A379">
        <v>5.7326199999999998</v>
      </c>
      <c r="B379">
        <v>430.83884</v>
      </c>
    </row>
    <row r="380" spans="1:2" x14ac:dyDescent="0.25">
      <c r="A380">
        <v>5.7445399999999998</v>
      </c>
      <c r="B380">
        <v>431.03593000000001</v>
      </c>
    </row>
    <row r="381" spans="1:2" x14ac:dyDescent="0.25">
      <c r="A381">
        <v>5.7576499999999999</v>
      </c>
      <c r="B381">
        <v>432.07567</v>
      </c>
    </row>
    <row r="382" spans="1:2" x14ac:dyDescent="0.25">
      <c r="A382">
        <v>5.7708999999999993</v>
      </c>
      <c r="B382">
        <v>433.50958000000003</v>
      </c>
    </row>
    <row r="383" spans="1:2" x14ac:dyDescent="0.25">
      <c r="A383">
        <v>5.7830500000000002</v>
      </c>
      <c r="B383">
        <v>434.69612000000001</v>
      </c>
    </row>
    <row r="384" spans="1:2" x14ac:dyDescent="0.25">
      <c r="A384">
        <v>5.7961099999999997</v>
      </c>
      <c r="B384">
        <v>435.88267000000002</v>
      </c>
    </row>
    <row r="385" spans="1:2" x14ac:dyDescent="0.25">
      <c r="A385">
        <v>5.8093999999999992</v>
      </c>
      <c r="B385">
        <v>436.87011999999999</v>
      </c>
    </row>
    <row r="386" spans="1:2" x14ac:dyDescent="0.25">
      <c r="A386">
        <v>5.8238000000000003</v>
      </c>
      <c r="B386">
        <v>436.92039</v>
      </c>
    </row>
    <row r="387" spans="1:2" x14ac:dyDescent="0.25">
      <c r="A387">
        <v>5.8370899999999999</v>
      </c>
      <c r="B387">
        <v>439.44231000000002</v>
      </c>
    </row>
    <row r="388" spans="1:2" x14ac:dyDescent="0.25">
      <c r="A388">
        <v>5.8495100000000004</v>
      </c>
      <c r="B388">
        <v>440.53030999999999</v>
      </c>
    </row>
    <row r="389" spans="1:2" x14ac:dyDescent="0.25">
      <c r="A389">
        <v>5.8623400000000006</v>
      </c>
      <c r="B389">
        <v>441.61831000000001</v>
      </c>
    </row>
    <row r="390" spans="1:2" x14ac:dyDescent="0.25">
      <c r="A390">
        <v>5.8758599999999994</v>
      </c>
      <c r="B390">
        <v>442.65604000000002</v>
      </c>
    </row>
    <row r="391" spans="1:2" x14ac:dyDescent="0.25">
      <c r="A391">
        <v>5.8897899999999996</v>
      </c>
      <c r="B391">
        <v>443.79230999999999</v>
      </c>
    </row>
    <row r="392" spans="1:2" x14ac:dyDescent="0.25">
      <c r="A392">
        <v>5.9037700000000006</v>
      </c>
      <c r="B392">
        <v>444.97885000000002</v>
      </c>
    </row>
    <row r="393" spans="1:2" x14ac:dyDescent="0.25">
      <c r="A393">
        <v>5.9159600000000001</v>
      </c>
      <c r="B393">
        <v>445.96830999999997</v>
      </c>
    </row>
    <row r="394" spans="1:2" x14ac:dyDescent="0.25">
      <c r="A394">
        <v>5.9289700000000005</v>
      </c>
      <c r="B394">
        <v>447.20513</v>
      </c>
    </row>
    <row r="395" spans="1:2" x14ac:dyDescent="0.25">
      <c r="A395">
        <v>5.9427700000000003</v>
      </c>
      <c r="B395">
        <v>448.19258000000002</v>
      </c>
    </row>
    <row r="396" spans="1:2" x14ac:dyDescent="0.25">
      <c r="A396">
        <v>5.9558200000000001</v>
      </c>
      <c r="B396">
        <v>449.47967999999997</v>
      </c>
    </row>
    <row r="397" spans="1:2" x14ac:dyDescent="0.25">
      <c r="A397">
        <v>5.9696199999999999</v>
      </c>
      <c r="B397">
        <v>450.56567000000001</v>
      </c>
    </row>
    <row r="398" spans="1:2" x14ac:dyDescent="0.25">
      <c r="A398">
        <v>5.9837299999999995</v>
      </c>
      <c r="B398">
        <v>451.40631000000002</v>
      </c>
    </row>
    <row r="399" spans="1:2" x14ac:dyDescent="0.25">
      <c r="A399">
        <v>5.9965600000000006</v>
      </c>
      <c r="B399">
        <v>452.74167999999997</v>
      </c>
    </row>
    <row r="400" spans="1:2" x14ac:dyDescent="0.25">
      <c r="A400">
        <v>6.00943</v>
      </c>
      <c r="B400">
        <v>453.77940000000001</v>
      </c>
    </row>
    <row r="401" spans="1:2" x14ac:dyDescent="0.25">
      <c r="A401">
        <v>6.0224899999999995</v>
      </c>
      <c r="B401">
        <v>454.76886000000002</v>
      </c>
    </row>
    <row r="402" spans="1:2" x14ac:dyDescent="0.25">
      <c r="A402">
        <v>6.0348100000000002</v>
      </c>
      <c r="B402">
        <v>456.05394999999999</v>
      </c>
    </row>
    <row r="403" spans="1:2" x14ac:dyDescent="0.25">
      <c r="A403">
        <v>6.0478699999999996</v>
      </c>
      <c r="B403">
        <v>457.14195000000001</v>
      </c>
    </row>
    <row r="404" spans="1:2" x14ac:dyDescent="0.25">
      <c r="A404">
        <v>6.0599600000000002</v>
      </c>
      <c r="B404">
        <v>458.13141000000002</v>
      </c>
    </row>
    <row r="405" spans="1:2" x14ac:dyDescent="0.25">
      <c r="A405">
        <v>6.07233</v>
      </c>
      <c r="B405">
        <v>459.31796000000003</v>
      </c>
    </row>
    <row r="406" spans="1:2" x14ac:dyDescent="0.25">
      <c r="A406">
        <v>6.0862499999999997</v>
      </c>
      <c r="B406">
        <v>460.40595999999999</v>
      </c>
    </row>
    <row r="407" spans="1:2" x14ac:dyDescent="0.25">
      <c r="A407">
        <v>6.1007299999999995</v>
      </c>
      <c r="B407">
        <v>461.04750000000001</v>
      </c>
    </row>
    <row r="408" spans="1:2" x14ac:dyDescent="0.25">
      <c r="A408">
        <v>6.1149300000000002</v>
      </c>
      <c r="B408">
        <v>462.72877</v>
      </c>
    </row>
    <row r="409" spans="1:2" x14ac:dyDescent="0.25">
      <c r="A409">
        <v>6.1289499999999997</v>
      </c>
      <c r="B409">
        <v>463.52114999999998</v>
      </c>
    </row>
    <row r="410" spans="1:2" x14ac:dyDescent="0.25">
      <c r="A410">
        <v>6.14236</v>
      </c>
      <c r="B410">
        <v>464.85449999999997</v>
      </c>
    </row>
    <row r="411" spans="1:2" x14ac:dyDescent="0.25">
      <c r="A411">
        <v>6.1556899999999999</v>
      </c>
      <c r="B411">
        <v>465.9425</v>
      </c>
    </row>
    <row r="412" spans="1:2" x14ac:dyDescent="0.25">
      <c r="A412">
        <v>6.1690200000000006</v>
      </c>
      <c r="B412">
        <v>466.93196</v>
      </c>
    </row>
    <row r="413" spans="1:2" x14ac:dyDescent="0.25">
      <c r="A413">
        <v>6.1814900000000002</v>
      </c>
      <c r="B413">
        <v>468.16879</v>
      </c>
    </row>
    <row r="414" spans="1:2" x14ac:dyDescent="0.25">
      <c r="A414">
        <v>6.19339</v>
      </c>
      <c r="B414">
        <v>469.30504999999999</v>
      </c>
    </row>
    <row r="415" spans="1:2" x14ac:dyDescent="0.25">
      <c r="A415">
        <v>6.2065799999999998</v>
      </c>
      <c r="B415">
        <v>470.44132000000002</v>
      </c>
    </row>
    <row r="416" spans="1:2" x14ac:dyDescent="0.25">
      <c r="A416">
        <v>6.2198599999999997</v>
      </c>
      <c r="B416">
        <v>471.48106000000001</v>
      </c>
    </row>
    <row r="417" spans="1:2" x14ac:dyDescent="0.25">
      <c r="A417">
        <v>6.2337299999999995</v>
      </c>
      <c r="B417">
        <v>472.51877999999999</v>
      </c>
    </row>
    <row r="418" spans="1:2" x14ac:dyDescent="0.25">
      <c r="A418">
        <v>6.24688</v>
      </c>
      <c r="B418">
        <v>473.60678999999999</v>
      </c>
    </row>
    <row r="419" spans="1:2" x14ac:dyDescent="0.25">
      <c r="A419">
        <v>6.2610700000000001</v>
      </c>
      <c r="B419">
        <v>474.84160000000003</v>
      </c>
    </row>
    <row r="420" spans="1:2" x14ac:dyDescent="0.25">
      <c r="A420">
        <v>6.2739399999999996</v>
      </c>
      <c r="B420">
        <v>475.83105999999998</v>
      </c>
    </row>
    <row r="421" spans="1:2" x14ac:dyDescent="0.25">
      <c r="A421">
        <v>6.2650600000000001</v>
      </c>
      <c r="B421">
        <v>476.91906</v>
      </c>
    </row>
    <row r="422" spans="1:2" x14ac:dyDescent="0.25">
      <c r="A422">
        <v>6.2785699999999993</v>
      </c>
      <c r="B422">
        <v>478.05533000000003</v>
      </c>
    </row>
    <row r="423" spans="1:2" x14ac:dyDescent="0.25">
      <c r="A423">
        <v>6.29162</v>
      </c>
      <c r="B423">
        <v>479.09505999999999</v>
      </c>
    </row>
    <row r="424" spans="1:2" x14ac:dyDescent="0.25">
      <c r="A424">
        <v>6.3050299999999995</v>
      </c>
      <c r="B424">
        <v>480.32988</v>
      </c>
    </row>
    <row r="425" spans="1:2" x14ac:dyDescent="0.25">
      <c r="A425">
        <v>6.3187199999999999</v>
      </c>
      <c r="B425">
        <v>481.36961000000002</v>
      </c>
    </row>
    <row r="426" spans="1:2" x14ac:dyDescent="0.25">
      <c r="A426">
        <v>6.3322200000000004</v>
      </c>
      <c r="B426">
        <v>482.55615999999998</v>
      </c>
    </row>
    <row r="427" spans="1:2" x14ac:dyDescent="0.25">
      <c r="A427">
        <v>6.3459099999999999</v>
      </c>
      <c r="B427">
        <v>483.64416</v>
      </c>
    </row>
    <row r="428" spans="1:2" x14ac:dyDescent="0.25">
      <c r="A428">
        <v>6.3596400000000006</v>
      </c>
      <c r="B428">
        <v>484.63161000000002</v>
      </c>
    </row>
    <row r="429" spans="1:2" x14ac:dyDescent="0.25">
      <c r="A429">
        <v>6.37338</v>
      </c>
      <c r="B429">
        <v>485.76988999999998</v>
      </c>
    </row>
    <row r="430" spans="1:2" x14ac:dyDescent="0.25">
      <c r="A430">
        <v>6.3862399999999999</v>
      </c>
      <c r="B430">
        <v>486.95643000000001</v>
      </c>
    </row>
    <row r="431" spans="1:2" x14ac:dyDescent="0.25">
      <c r="A431">
        <v>6.4004799999999999</v>
      </c>
      <c r="B431">
        <v>487.94387999999998</v>
      </c>
    </row>
    <row r="432" spans="1:2" x14ac:dyDescent="0.25">
      <c r="A432">
        <v>6.4155899999999999</v>
      </c>
      <c r="B432">
        <v>489.08215999999999</v>
      </c>
    </row>
    <row r="433" spans="1:2" x14ac:dyDescent="0.25">
      <c r="A433">
        <v>6.4287600000000005</v>
      </c>
      <c r="B433">
        <v>490.26871</v>
      </c>
    </row>
    <row r="434" spans="1:2" x14ac:dyDescent="0.25">
      <c r="A434">
        <v>6.4420900000000003</v>
      </c>
      <c r="B434">
        <v>491.20789000000002</v>
      </c>
    </row>
    <row r="435" spans="1:2" x14ac:dyDescent="0.25">
      <c r="A435">
        <v>6.4558200000000001</v>
      </c>
      <c r="B435">
        <v>492.39443</v>
      </c>
    </row>
    <row r="436" spans="1:2" x14ac:dyDescent="0.25">
      <c r="A436">
        <v>6.4700100000000003</v>
      </c>
      <c r="B436">
        <v>493.58098000000001</v>
      </c>
    </row>
    <row r="437" spans="1:2" x14ac:dyDescent="0.25">
      <c r="A437">
        <v>6.4830500000000004</v>
      </c>
      <c r="B437">
        <v>494.61869999999999</v>
      </c>
    </row>
    <row r="438" spans="1:2" x14ac:dyDescent="0.25">
      <c r="A438">
        <v>6.4962700000000009</v>
      </c>
      <c r="B438">
        <v>495.65843999999998</v>
      </c>
    </row>
    <row r="439" spans="1:2" x14ac:dyDescent="0.25">
      <c r="A439">
        <v>6.50983</v>
      </c>
      <c r="B439">
        <v>496.84499</v>
      </c>
    </row>
    <row r="440" spans="1:2" x14ac:dyDescent="0.25">
      <c r="A440">
        <v>6.5228700000000002</v>
      </c>
      <c r="B440">
        <v>497.78417000000002</v>
      </c>
    </row>
    <row r="441" spans="1:2" x14ac:dyDescent="0.25">
      <c r="A441">
        <v>6.5359099999999994</v>
      </c>
      <c r="B441">
        <v>499.06925999999999</v>
      </c>
    </row>
    <row r="442" spans="1:2" x14ac:dyDescent="0.25">
      <c r="A442">
        <v>6.5494700000000003</v>
      </c>
      <c r="B442">
        <v>500.20553000000001</v>
      </c>
    </row>
    <row r="443" spans="1:2" x14ac:dyDescent="0.25">
      <c r="A443">
        <v>6.5628599999999997</v>
      </c>
      <c r="B443">
        <v>500.75053000000003</v>
      </c>
    </row>
    <row r="444" spans="1:2" x14ac:dyDescent="0.25">
      <c r="A444">
        <v>6.5771000000000006</v>
      </c>
      <c r="B444">
        <v>502.33326</v>
      </c>
    </row>
    <row r="445" spans="1:2" x14ac:dyDescent="0.25">
      <c r="A445">
        <v>6.5903700000000001</v>
      </c>
      <c r="B445">
        <v>503.32071000000002</v>
      </c>
    </row>
    <row r="446" spans="1:2" x14ac:dyDescent="0.25">
      <c r="A446">
        <v>6.6046100000000001</v>
      </c>
      <c r="B446">
        <v>504.36045000000001</v>
      </c>
    </row>
    <row r="447" spans="1:2" x14ac:dyDescent="0.25">
      <c r="A447">
        <v>6.6194199999999999</v>
      </c>
      <c r="B447">
        <v>505.64553999999998</v>
      </c>
    </row>
    <row r="448" spans="1:2" x14ac:dyDescent="0.25">
      <c r="A448">
        <v>6.6333299999999999</v>
      </c>
      <c r="B448">
        <v>506.83208000000002</v>
      </c>
    </row>
    <row r="449" spans="1:2" x14ac:dyDescent="0.25">
      <c r="A449">
        <v>6.6480200000000007</v>
      </c>
      <c r="B449">
        <v>507.77125999999998</v>
      </c>
    </row>
    <row r="450" spans="1:2" x14ac:dyDescent="0.25">
      <c r="A450">
        <v>6.6608299999999998</v>
      </c>
      <c r="B450">
        <v>508.90753000000001</v>
      </c>
    </row>
    <row r="451" spans="1:2" x14ac:dyDescent="0.25">
      <c r="A451">
        <v>6.6736300000000002</v>
      </c>
      <c r="B451">
        <v>509.94727</v>
      </c>
    </row>
    <row r="452" spans="1:2" x14ac:dyDescent="0.25">
      <c r="A452">
        <v>6.68668</v>
      </c>
      <c r="B452">
        <v>511.18207999999998</v>
      </c>
    </row>
    <row r="453" spans="1:2" x14ac:dyDescent="0.25">
      <c r="A453">
        <v>6.6998899999999999</v>
      </c>
      <c r="B453">
        <v>512.32036000000005</v>
      </c>
    </row>
    <row r="454" spans="1:2" x14ac:dyDescent="0.25">
      <c r="A454">
        <v>6.7140699999999995</v>
      </c>
      <c r="B454">
        <v>513.40836000000002</v>
      </c>
    </row>
    <row r="455" spans="1:2" x14ac:dyDescent="0.25">
      <c r="A455">
        <v>6.7270500000000002</v>
      </c>
      <c r="B455">
        <v>514.44609000000003</v>
      </c>
    </row>
    <row r="456" spans="1:2" x14ac:dyDescent="0.25">
      <c r="A456">
        <v>6.7401499999999999</v>
      </c>
      <c r="B456">
        <v>515.58235999999999</v>
      </c>
    </row>
    <row r="457" spans="1:2" x14ac:dyDescent="0.25">
      <c r="A457">
        <v>6.7537000000000003</v>
      </c>
      <c r="B457">
        <v>516.62208999999996</v>
      </c>
    </row>
    <row r="458" spans="1:2" x14ac:dyDescent="0.25">
      <c r="A458">
        <v>6.7665100000000002</v>
      </c>
      <c r="B458">
        <v>517.65981999999997</v>
      </c>
    </row>
    <row r="459" spans="1:2" x14ac:dyDescent="0.25">
      <c r="A459">
        <v>6.7753699999999997</v>
      </c>
      <c r="B459">
        <v>518.94491000000005</v>
      </c>
    </row>
    <row r="460" spans="1:2" x14ac:dyDescent="0.25">
      <c r="A460">
        <v>6.7890899999999998</v>
      </c>
      <c r="B460">
        <v>520.08117000000004</v>
      </c>
    </row>
    <row r="461" spans="1:2" x14ac:dyDescent="0.25">
      <c r="A461">
        <v>6.8023599999999993</v>
      </c>
      <c r="B461">
        <v>521.07063000000005</v>
      </c>
    </row>
    <row r="462" spans="1:2" x14ac:dyDescent="0.25">
      <c r="A462">
        <v>6.81562</v>
      </c>
      <c r="B462">
        <v>522.06008999999995</v>
      </c>
    </row>
    <row r="463" spans="1:2" x14ac:dyDescent="0.25">
      <c r="A463">
        <v>6.8286499999999997</v>
      </c>
      <c r="B463">
        <v>523.39545999999996</v>
      </c>
    </row>
    <row r="464" spans="1:2" x14ac:dyDescent="0.25">
      <c r="A464">
        <v>6.84192</v>
      </c>
      <c r="B464">
        <v>524.33464000000004</v>
      </c>
    </row>
    <row r="465" spans="1:2" x14ac:dyDescent="0.25">
      <c r="A465">
        <v>6.8559200000000002</v>
      </c>
      <c r="B465">
        <v>525.47091</v>
      </c>
    </row>
    <row r="466" spans="1:2" x14ac:dyDescent="0.25">
      <c r="A466">
        <v>6.8693599999999995</v>
      </c>
      <c r="B466">
        <v>526.65745000000004</v>
      </c>
    </row>
    <row r="467" spans="1:2" x14ac:dyDescent="0.25">
      <c r="A467">
        <v>6.8825600000000007</v>
      </c>
      <c r="B467">
        <v>527.74545999999998</v>
      </c>
    </row>
    <row r="468" spans="1:2" x14ac:dyDescent="0.25">
      <c r="A468">
        <v>6.8958199999999996</v>
      </c>
      <c r="B468">
        <v>528.78318000000002</v>
      </c>
    </row>
    <row r="469" spans="1:2" x14ac:dyDescent="0.25">
      <c r="A469">
        <v>6.91</v>
      </c>
      <c r="B469">
        <v>529.96973000000003</v>
      </c>
    </row>
    <row r="470" spans="1:2" x14ac:dyDescent="0.25">
      <c r="A470">
        <v>6.9233199999999995</v>
      </c>
      <c r="B470">
        <v>531.10801000000004</v>
      </c>
    </row>
    <row r="471" spans="1:2" x14ac:dyDescent="0.25">
      <c r="A471">
        <v>6.9356599999999995</v>
      </c>
      <c r="B471">
        <v>532.19601</v>
      </c>
    </row>
    <row r="472" spans="1:2" x14ac:dyDescent="0.25">
      <c r="A472">
        <v>6.9491499999999995</v>
      </c>
      <c r="B472">
        <v>533.28400999999997</v>
      </c>
    </row>
    <row r="473" spans="1:2" x14ac:dyDescent="0.25">
      <c r="A473">
        <v>6.96218</v>
      </c>
      <c r="B473">
        <v>534.27146000000005</v>
      </c>
    </row>
    <row r="474" spans="1:2" x14ac:dyDescent="0.25">
      <c r="A474">
        <v>6.97567</v>
      </c>
      <c r="B474">
        <v>535.45800999999994</v>
      </c>
    </row>
    <row r="475" spans="1:2" x14ac:dyDescent="0.25">
      <c r="A475">
        <v>6.9888699999999995</v>
      </c>
      <c r="B475">
        <v>536.59627999999998</v>
      </c>
    </row>
    <row r="476" spans="1:2" x14ac:dyDescent="0.25">
      <c r="A476">
        <v>7.0117899999999995</v>
      </c>
      <c r="B476">
        <v>537.23782000000006</v>
      </c>
    </row>
    <row r="477" spans="1:2" x14ac:dyDescent="0.25">
      <c r="A477">
        <v>7.0319599999999998</v>
      </c>
      <c r="B477">
        <v>538.77229</v>
      </c>
    </row>
    <row r="478" spans="1:2" x14ac:dyDescent="0.25">
      <c r="A478">
        <v>7.0463000000000005</v>
      </c>
      <c r="B478">
        <v>539.85828000000004</v>
      </c>
    </row>
    <row r="479" spans="1:2" x14ac:dyDescent="0.25">
      <c r="A479">
        <v>7.0579000000000001</v>
      </c>
      <c r="B479">
        <v>540.89801999999997</v>
      </c>
    </row>
    <row r="480" spans="1:2" x14ac:dyDescent="0.25">
      <c r="A480">
        <v>7.0713800000000004</v>
      </c>
      <c r="B480">
        <v>542.13283000000001</v>
      </c>
    </row>
    <row r="481" spans="1:2" x14ac:dyDescent="0.25">
      <c r="A481">
        <v>7.0844100000000001</v>
      </c>
      <c r="B481">
        <v>543.22082999999998</v>
      </c>
    </row>
    <row r="482" spans="1:2" x14ac:dyDescent="0.25">
      <c r="A482">
        <v>7.0960700000000001</v>
      </c>
      <c r="B482">
        <v>544.21028999999999</v>
      </c>
    </row>
    <row r="483" spans="1:2" x14ac:dyDescent="0.25">
      <c r="A483">
        <v>7.1077200000000005</v>
      </c>
      <c r="B483">
        <v>545.44510000000002</v>
      </c>
    </row>
    <row r="484" spans="1:2" x14ac:dyDescent="0.25">
      <c r="A484">
        <v>7.1198300000000003</v>
      </c>
      <c r="B484">
        <v>546.53309999999999</v>
      </c>
    </row>
    <row r="485" spans="1:2" x14ac:dyDescent="0.25">
      <c r="A485">
        <v>7.1329200000000004</v>
      </c>
      <c r="B485">
        <v>547.67138</v>
      </c>
    </row>
    <row r="486" spans="1:2" x14ac:dyDescent="0.25">
      <c r="A486">
        <v>7.1442899999999998</v>
      </c>
      <c r="B486">
        <v>548.75939000000005</v>
      </c>
    </row>
    <row r="487" spans="1:2" x14ac:dyDescent="0.25">
      <c r="A487">
        <v>7.1557700000000004</v>
      </c>
      <c r="B487">
        <v>549.84537999999998</v>
      </c>
    </row>
    <row r="488" spans="1:2" x14ac:dyDescent="0.25">
      <c r="A488">
        <v>7.1681099999999995</v>
      </c>
      <c r="B488">
        <v>550.98365999999999</v>
      </c>
    </row>
    <row r="489" spans="1:2" x14ac:dyDescent="0.25">
      <c r="A489">
        <v>7.1809099999999999</v>
      </c>
      <c r="B489">
        <v>552.07165999999995</v>
      </c>
    </row>
    <row r="490" spans="1:2" x14ac:dyDescent="0.25">
      <c r="A490">
        <v>7.1931899999999995</v>
      </c>
      <c r="B490">
        <v>553.01084000000003</v>
      </c>
    </row>
    <row r="491" spans="1:2" x14ac:dyDescent="0.25">
      <c r="A491">
        <v>7.20472</v>
      </c>
      <c r="B491">
        <v>554.24766</v>
      </c>
    </row>
    <row r="492" spans="1:2" x14ac:dyDescent="0.25">
      <c r="A492">
        <v>7.2158100000000003</v>
      </c>
      <c r="B492">
        <v>555.28539000000001</v>
      </c>
    </row>
    <row r="493" spans="1:2" x14ac:dyDescent="0.25">
      <c r="A493">
        <v>7.2275799999999997</v>
      </c>
      <c r="B493">
        <v>556.37338999999997</v>
      </c>
    </row>
    <row r="494" spans="1:2" x14ac:dyDescent="0.25">
      <c r="A494">
        <v>7.23888</v>
      </c>
      <c r="B494">
        <v>557.50966000000005</v>
      </c>
    </row>
    <row r="495" spans="1:2" x14ac:dyDescent="0.25">
      <c r="A495">
        <v>7.2508299999999997</v>
      </c>
      <c r="B495">
        <v>558.49911999999995</v>
      </c>
    </row>
    <row r="496" spans="1:2" x14ac:dyDescent="0.25">
      <c r="A496">
        <v>7.2628699999999995</v>
      </c>
      <c r="B496">
        <v>559.48657000000003</v>
      </c>
    </row>
    <row r="497" spans="1:2" x14ac:dyDescent="0.25">
      <c r="A497">
        <v>7.2736700000000001</v>
      </c>
      <c r="B497">
        <v>560.97074999999995</v>
      </c>
    </row>
    <row r="498" spans="1:2" x14ac:dyDescent="0.25">
      <c r="A498">
        <v>7.2848699999999997</v>
      </c>
      <c r="B498">
        <v>561.86167</v>
      </c>
    </row>
    <row r="499" spans="1:2" x14ac:dyDescent="0.25">
      <c r="A499">
        <v>7.2957700000000001</v>
      </c>
      <c r="B499">
        <v>563.04821000000004</v>
      </c>
    </row>
    <row r="500" spans="1:2" x14ac:dyDescent="0.25">
      <c r="A500">
        <v>7.3076499999999998</v>
      </c>
      <c r="B500">
        <v>564.28303000000005</v>
      </c>
    </row>
    <row r="501" spans="1:2" x14ac:dyDescent="0.25">
      <c r="A501">
        <v>7.3186099999999996</v>
      </c>
      <c r="B501">
        <v>565.27248999999995</v>
      </c>
    </row>
    <row r="502" spans="1:2" x14ac:dyDescent="0.25">
      <c r="A502">
        <v>7.33026</v>
      </c>
      <c r="B502">
        <v>566.50931000000003</v>
      </c>
    </row>
    <row r="503" spans="1:2" x14ac:dyDescent="0.25">
      <c r="A503">
        <v>7.3422000000000001</v>
      </c>
      <c r="B503">
        <v>567.49675999999999</v>
      </c>
    </row>
    <row r="504" spans="1:2" x14ac:dyDescent="0.25">
      <c r="A504">
        <v>7.3533999999999997</v>
      </c>
      <c r="B504">
        <v>568.63504</v>
      </c>
    </row>
    <row r="505" spans="1:2" x14ac:dyDescent="0.25">
      <c r="A505">
        <v>7.3645899999999997</v>
      </c>
      <c r="B505">
        <v>569.72303999999997</v>
      </c>
    </row>
    <row r="506" spans="1:2" x14ac:dyDescent="0.25">
      <c r="A506">
        <v>7.37601</v>
      </c>
      <c r="B506">
        <v>570.85931000000005</v>
      </c>
    </row>
    <row r="507" spans="1:2" x14ac:dyDescent="0.25">
      <c r="A507">
        <v>7.3873699999999998</v>
      </c>
      <c r="B507">
        <v>571.74820999999997</v>
      </c>
    </row>
    <row r="508" spans="1:2" x14ac:dyDescent="0.25">
      <c r="A508">
        <v>7.3985600000000007</v>
      </c>
      <c r="B508">
        <v>572.98503000000005</v>
      </c>
    </row>
    <row r="509" spans="1:2" x14ac:dyDescent="0.25">
      <c r="A509">
        <v>7.4092900000000004</v>
      </c>
      <c r="B509">
        <v>574.22185999999999</v>
      </c>
    </row>
    <row r="510" spans="1:2" x14ac:dyDescent="0.25">
      <c r="A510">
        <v>7.4199599999999997</v>
      </c>
      <c r="B510">
        <v>575.20929999999998</v>
      </c>
    </row>
    <row r="511" spans="1:2" x14ac:dyDescent="0.25">
      <c r="A511">
        <v>7.4309899999999995</v>
      </c>
      <c r="B511">
        <v>576.39585</v>
      </c>
    </row>
    <row r="512" spans="1:2" x14ac:dyDescent="0.25">
      <c r="A512">
        <v>7.44224</v>
      </c>
      <c r="B512">
        <v>577.38531</v>
      </c>
    </row>
    <row r="513" spans="1:2" x14ac:dyDescent="0.25">
      <c r="A513">
        <v>7.452</v>
      </c>
      <c r="B513">
        <v>578.47330999999997</v>
      </c>
    </row>
    <row r="514" spans="1:2" x14ac:dyDescent="0.25">
      <c r="A514">
        <v>7.4611999999999998</v>
      </c>
      <c r="B514">
        <v>579.60958000000005</v>
      </c>
    </row>
    <row r="515" spans="1:2" x14ac:dyDescent="0.25">
      <c r="A515">
        <v>7.4721000000000002</v>
      </c>
      <c r="B515">
        <v>580.79813999999999</v>
      </c>
    </row>
    <row r="516" spans="1:2" x14ac:dyDescent="0.25">
      <c r="A516">
        <v>7.4824399999999995</v>
      </c>
      <c r="B516">
        <v>581.83586000000003</v>
      </c>
    </row>
    <row r="517" spans="1:2" x14ac:dyDescent="0.25">
      <c r="A517">
        <v>7.4924799999999996</v>
      </c>
      <c r="B517">
        <v>582.92385999999999</v>
      </c>
    </row>
    <row r="518" spans="1:2" x14ac:dyDescent="0.25">
      <c r="A518">
        <v>7.5022399999999996</v>
      </c>
      <c r="B518">
        <v>582.92385999999999</v>
      </c>
    </row>
    <row r="519" spans="1:2" x14ac:dyDescent="0.25">
      <c r="A519">
        <v>7.4921899999999999</v>
      </c>
      <c r="B519">
        <v>585.19840999999997</v>
      </c>
    </row>
    <row r="520" spans="1:2" x14ac:dyDescent="0.25">
      <c r="A520">
        <v>7.5404399999999994</v>
      </c>
      <c r="B520">
        <v>586.33468000000005</v>
      </c>
    </row>
    <row r="521" spans="1:2" x14ac:dyDescent="0.25">
      <c r="A521">
        <v>7.5504199999999999</v>
      </c>
      <c r="B521">
        <v>587.32414000000006</v>
      </c>
    </row>
    <row r="522" spans="1:2" x14ac:dyDescent="0.25">
      <c r="A522">
        <v>7.5595499999999998</v>
      </c>
      <c r="B522">
        <v>588.55894999999998</v>
      </c>
    </row>
    <row r="523" spans="1:2" x14ac:dyDescent="0.25">
      <c r="A523">
        <v>7.56839</v>
      </c>
      <c r="B523">
        <v>589.44987000000003</v>
      </c>
    </row>
    <row r="524" spans="1:2" x14ac:dyDescent="0.25">
      <c r="A524">
        <v>7.5786600000000002</v>
      </c>
      <c r="B524">
        <v>590.58614</v>
      </c>
    </row>
    <row r="525" spans="1:2" x14ac:dyDescent="0.25">
      <c r="A525">
        <v>7.5876299999999999</v>
      </c>
      <c r="B525">
        <v>591.77268000000004</v>
      </c>
    </row>
    <row r="526" spans="1:2" x14ac:dyDescent="0.25">
      <c r="A526">
        <v>7.5966000000000005</v>
      </c>
      <c r="B526">
        <v>592.95923000000005</v>
      </c>
    </row>
    <row r="527" spans="1:2" x14ac:dyDescent="0.25">
      <c r="A527">
        <v>7.6079499999999998</v>
      </c>
      <c r="B527">
        <v>593.99896000000001</v>
      </c>
    </row>
    <row r="528" spans="1:2" x14ac:dyDescent="0.25">
      <c r="A528">
        <v>7.61822</v>
      </c>
      <c r="B528">
        <v>595.13522999999998</v>
      </c>
    </row>
    <row r="529" spans="1:2" x14ac:dyDescent="0.25">
      <c r="A529">
        <v>7.6278500000000005</v>
      </c>
      <c r="B529">
        <v>596.12468999999999</v>
      </c>
    </row>
    <row r="530" spans="1:2" x14ac:dyDescent="0.25">
      <c r="A530">
        <v>7.6382500000000002</v>
      </c>
      <c r="B530">
        <v>597.35950000000003</v>
      </c>
    </row>
    <row r="531" spans="1:2" x14ac:dyDescent="0.25">
      <c r="A531">
        <v>7.6470500000000001</v>
      </c>
      <c r="B531">
        <v>598.29867999999999</v>
      </c>
    </row>
    <row r="532" spans="1:2" x14ac:dyDescent="0.25">
      <c r="A532">
        <v>7.6565699999999994</v>
      </c>
      <c r="B532">
        <v>599.58578</v>
      </c>
    </row>
    <row r="533" spans="1:2" x14ac:dyDescent="0.25">
      <c r="A533">
        <v>7.6675300000000002</v>
      </c>
      <c r="B533">
        <v>599.38669000000004</v>
      </c>
    </row>
    <row r="534" spans="1:2" x14ac:dyDescent="0.25">
      <c r="A534">
        <v>7.6767899999999996</v>
      </c>
      <c r="B534">
        <v>601.66123000000005</v>
      </c>
    </row>
    <row r="535" spans="1:2" x14ac:dyDescent="0.25">
      <c r="A535">
        <v>7.6872299999999996</v>
      </c>
      <c r="B535">
        <v>602.74923999999999</v>
      </c>
    </row>
    <row r="536" spans="1:2" x14ac:dyDescent="0.25">
      <c r="A536">
        <v>7.6971800000000004</v>
      </c>
      <c r="B536">
        <v>603.98605999999995</v>
      </c>
    </row>
    <row r="537" spans="1:2" x14ac:dyDescent="0.25">
      <c r="A537">
        <v>7.7065600000000005</v>
      </c>
      <c r="B537">
        <v>605.02377999999999</v>
      </c>
    </row>
    <row r="538" spans="1:2" x14ac:dyDescent="0.25">
      <c r="A538">
        <v>7.7161200000000001</v>
      </c>
      <c r="B538">
        <v>606.16004999999996</v>
      </c>
    </row>
    <row r="539" spans="1:2" x14ac:dyDescent="0.25">
      <c r="A539">
        <v>7.7253500000000006</v>
      </c>
      <c r="B539">
        <v>607.24806000000001</v>
      </c>
    </row>
    <row r="540" spans="1:2" x14ac:dyDescent="0.25">
      <c r="A540">
        <v>7.7350699999999994</v>
      </c>
      <c r="B540">
        <v>608.28778999999997</v>
      </c>
    </row>
    <row r="541" spans="1:2" x14ac:dyDescent="0.25">
      <c r="A541">
        <v>7.7450400000000004</v>
      </c>
      <c r="B541">
        <v>609.47433999999998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Explanation</vt:lpstr>
      <vt:lpstr>2) References</vt:lpstr>
      <vt:lpstr>3) UCS_YM_Data_by_RockType</vt:lpstr>
      <vt:lpstr>4) UCS_YM_BoxPlot_by_Rock</vt:lpstr>
      <vt:lpstr>5) Cumulative_NormDist</vt:lpstr>
      <vt:lpstr>6) UCS_YM_Chart</vt:lpstr>
      <vt:lpstr>7) Chert_Silica_Box_Plots</vt:lpstr>
      <vt:lpstr>8) Por_vs_UCS</vt:lpstr>
      <vt:lpstr>9) UCS_Stress_Strain_Curves</vt:lpstr>
      <vt:lpstr>10) Density_Depth_Plot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Dunham</dc:creator>
  <cp:lastModifiedBy>John Dunham</cp:lastModifiedBy>
  <cp:lastPrinted>2020-11-09T20:52:36Z</cp:lastPrinted>
  <dcterms:created xsi:type="dcterms:W3CDTF">2019-12-02T20:48:45Z</dcterms:created>
  <dcterms:modified xsi:type="dcterms:W3CDTF">2021-07-19T18:51:21Z</dcterms:modified>
</cp:coreProperties>
</file>